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y financial practice project\"/>
    </mc:Choice>
  </mc:AlternateContent>
  <xr:revisionPtr revIDLastSave="0" documentId="13_ncr:1_{5500E9D5-0846-4B29-96F4-F595C54EA1A0}" xr6:coauthVersionLast="47" xr6:coauthVersionMax="47" xr10:uidLastSave="{00000000-0000-0000-0000-000000000000}"/>
  <bookViews>
    <workbookView xWindow="-120" yWindow="-120" windowWidth="20730" windowHeight="11160" tabRatio="933" firstSheet="4" activeTab="10" xr2:uid="{DCAC4A76-E4AF-4BA3-970A-8156AD5B425E}"/>
  </bookViews>
  <sheets>
    <sheet name="Risk and Return Report" sheetId="9" r:id="rId1"/>
    <sheet name="Altman Z score report" sheetId="13" r:id="rId2"/>
    <sheet name="DuPont Analysis " sheetId="12" r:id="rId3"/>
    <sheet name="Raw FR" sheetId="11" r:id="rId4"/>
    <sheet name="Raw Equity Report" sheetId="10" r:id="rId5"/>
    <sheet name="stock pricess" sheetId="15" r:id="rId6"/>
    <sheet name="HistoricalPrices" sheetId="20" r:id="rId7"/>
    <sheet name="high and low" sheetId="6" r:id="rId8"/>
    <sheet name="Accurate DATA Sheet" sheetId="19" r:id="rId9"/>
    <sheet name="Raw FS" sheetId="7" r:id="rId10"/>
    <sheet name="One Pager Teaser" sheetId="16" r:id="rId11"/>
    <sheet name="Input" sheetId="18" r:id="rId12"/>
  </sheets>
  <externalReferences>
    <externalReference r:id="rId13"/>
  </externalReferences>
  <definedNames>
    <definedName name="_xlnm.Print_Area" localSheetId="1">'Altman Z score report'!$A$1:$I$116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16" l="1"/>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371" i="20"/>
  <c r="D372" i="20"/>
  <c r="D373" i="20"/>
  <c r="D374" i="20"/>
  <c r="D375" i="20"/>
  <c r="D376" i="20"/>
  <c r="D377" i="20"/>
  <c r="D378" i="20"/>
  <c r="D379" i="20"/>
  <c r="D380" i="20"/>
  <c r="D381" i="20"/>
  <c r="D382" i="20"/>
  <c r="D383" i="20"/>
  <c r="D384" i="20"/>
  <c r="D385" i="20"/>
  <c r="D386" i="20"/>
  <c r="D387" i="20"/>
  <c r="D388" i="20"/>
  <c r="D389" i="20"/>
  <c r="D390" i="20"/>
  <c r="D391" i="20"/>
  <c r="D392" i="20"/>
  <c r="D393" i="20"/>
  <c r="D394" i="20"/>
  <c r="D395" i="20"/>
  <c r="D396" i="20"/>
  <c r="D397" i="20"/>
  <c r="D398" i="20"/>
  <c r="D399" i="20"/>
  <c r="D400" i="20"/>
  <c r="D401" i="20"/>
  <c r="D402" i="20"/>
  <c r="D403" i="20"/>
  <c r="D404" i="20"/>
  <c r="D405" i="20"/>
  <c r="D406" i="20"/>
  <c r="D407" i="20"/>
  <c r="D408" i="20"/>
  <c r="D409" i="20"/>
  <c r="D410" i="20"/>
  <c r="D411" i="20"/>
  <c r="D412" i="20"/>
  <c r="D413" i="20"/>
  <c r="D414" i="20"/>
  <c r="D415" i="20"/>
  <c r="D416" i="20"/>
  <c r="D417" i="20"/>
  <c r="D418" i="20"/>
  <c r="D419" i="20"/>
  <c r="D420" i="20"/>
  <c r="D421" i="20"/>
  <c r="D422" i="20"/>
  <c r="D423" i="20"/>
  <c r="D424" i="20"/>
  <c r="D425" i="20"/>
  <c r="D426" i="20"/>
  <c r="D427" i="20"/>
  <c r="D428" i="20"/>
  <c r="D429" i="20"/>
  <c r="D430" i="20"/>
  <c r="D431" i="20"/>
  <c r="D432" i="20"/>
  <c r="D433" i="20"/>
  <c r="D434" i="20"/>
  <c r="D435" i="20"/>
  <c r="D436"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2" i="20"/>
  <c r="D473"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D503" i="20"/>
  <c r="D4" i="20"/>
  <c r="B8" i="9"/>
  <c r="F7" i="18"/>
  <c r="G7" i="18"/>
  <c r="H7" i="18"/>
  <c r="I7" i="18"/>
  <c r="J7" i="18"/>
  <c r="K7" i="18"/>
  <c r="L7" i="18"/>
  <c r="M7" i="18"/>
  <c r="N7" i="18"/>
  <c r="O7" i="18"/>
  <c r="P7" i="18"/>
  <c r="Q7" i="18"/>
  <c r="E7" i="18"/>
  <c r="D15" i="15"/>
  <c r="E15" i="15"/>
  <c r="F15" i="15"/>
  <c r="G15" i="15"/>
  <c r="H15" i="15"/>
  <c r="I15" i="15"/>
  <c r="J15" i="15"/>
  <c r="K15" i="15"/>
  <c r="L15" i="15"/>
  <c r="M15" i="15"/>
  <c r="N15" i="15"/>
  <c r="O15" i="15"/>
  <c r="P15" i="15"/>
  <c r="Q15" i="15"/>
  <c r="C15" i="15"/>
  <c r="E16" i="10"/>
  <c r="F16" i="10"/>
  <c r="G16" i="10"/>
  <c r="H16" i="10"/>
  <c r="I16" i="10"/>
  <c r="J16" i="10"/>
  <c r="K16" i="10"/>
  <c r="L16" i="10"/>
  <c r="M16" i="10"/>
  <c r="N16" i="10"/>
  <c r="O16" i="10"/>
  <c r="P16" i="10"/>
  <c r="Q16" i="10"/>
  <c r="R16" i="10"/>
  <c r="D16" i="10"/>
  <c r="D18" i="10"/>
  <c r="C28" i="16"/>
  <c r="D33" i="16"/>
  <c r="E33" i="16"/>
  <c r="F33" i="16"/>
  <c r="G33" i="16"/>
  <c r="C33" i="16"/>
  <c r="D32" i="16"/>
  <c r="E32" i="16"/>
  <c r="F32" i="16"/>
  <c r="G32" i="16"/>
  <c r="C32" i="16"/>
  <c r="E60" i="7"/>
  <c r="F60" i="7"/>
  <c r="G60" i="7"/>
  <c r="H60" i="7"/>
  <c r="I60" i="7"/>
  <c r="J60" i="7"/>
  <c r="K60" i="7"/>
  <c r="L60" i="7"/>
  <c r="M60" i="7"/>
  <c r="N60" i="7"/>
  <c r="O60" i="7"/>
  <c r="P60" i="7"/>
  <c r="Q60" i="7"/>
  <c r="R60" i="7"/>
  <c r="E46" i="7"/>
  <c r="F46" i="7"/>
  <c r="G46" i="7"/>
  <c r="H46" i="7"/>
  <c r="I46" i="7"/>
  <c r="J46" i="7"/>
  <c r="K46" i="7"/>
  <c r="L46" i="7"/>
  <c r="M46" i="7"/>
  <c r="N46" i="7"/>
  <c r="O46" i="7"/>
  <c r="P46" i="7"/>
  <c r="Q46" i="7"/>
  <c r="R46" i="7"/>
  <c r="D46" i="7"/>
  <c r="E45" i="7"/>
  <c r="F45" i="7"/>
  <c r="G45" i="7"/>
  <c r="H45" i="7"/>
  <c r="I45" i="7"/>
  <c r="J45" i="7"/>
  <c r="K45" i="7"/>
  <c r="L45" i="7"/>
  <c r="M45" i="7"/>
  <c r="N45" i="7"/>
  <c r="O45" i="7"/>
  <c r="P45" i="7"/>
  <c r="Q45" i="7"/>
  <c r="R45" i="7"/>
  <c r="D45" i="7"/>
  <c r="D60" i="7"/>
  <c r="D13" i="15"/>
  <c r="E13" i="15"/>
  <c r="F13" i="15"/>
  <c r="G13" i="15"/>
  <c r="H13" i="15"/>
  <c r="I13" i="15"/>
  <c r="J13" i="15"/>
  <c r="K13" i="15"/>
  <c r="L13" i="15"/>
  <c r="M13" i="15"/>
  <c r="N13" i="15"/>
  <c r="O13" i="15"/>
  <c r="P13" i="15"/>
  <c r="Q13" i="15"/>
  <c r="C13" i="15"/>
  <c r="D12" i="15"/>
  <c r="E12" i="15"/>
  <c r="F12" i="15"/>
  <c r="G12" i="15"/>
  <c r="H12" i="15"/>
  <c r="I12" i="15"/>
  <c r="J12" i="15"/>
  <c r="K12" i="15"/>
  <c r="L12" i="15"/>
  <c r="M12" i="15"/>
  <c r="N12" i="15"/>
  <c r="O12" i="15"/>
  <c r="P12" i="15"/>
  <c r="Q12" i="15"/>
  <c r="C12" i="15"/>
  <c r="D11" i="15"/>
  <c r="E59" i="7" s="1"/>
  <c r="E61" i="7" s="1"/>
  <c r="D31" i="16" s="1"/>
  <c r="E11" i="15"/>
  <c r="F59" i="7" s="1"/>
  <c r="F61" i="7" s="1"/>
  <c r="E31" i="16" s="1"/>
  <c r="F11" i="15"/>
  <c r="F14" i="15" s="1"/>
  <c r="G11" i="15"/>
  <c r="H59" i="7" s="1"/>
  <c r="H61" i="7" s="1"/>
  <c r="G31" i="16" s="1"/>
  <c r="H11" i="15"/>
  <c r="I59" i="7" s="1"/>
  <c r="I61" i="7" s="1"/>
  <c r="I11" i="15"/>
  <c r="J59" i="7" s="1"/>
  <c r="J61" i="7" s="1"/>
  <c r="J11" i="15"/>
  <c r="J14" i="15" s="1"/>
  <c r="K11" i="15"/>
  <c r="L59" i="7" s="1"/>
  <c r="L61" i="7" s="1"/>
  <c r="L11" i="15"/>
  <c r="M59" i="7" s="1"/>
  <c r="M61" i="7" s="1"/>
  <c r="M11" i="15"/>
  <c r="N59" i="7" s="1"/>
  <c r="N61" i="7" s="1"/>
  <c r="N11" i="15"/>
  <c r="N14" i="15" s="1"/>
  <c r="O11" i="15"/>
  <c r="P59" i="7" s="1"/>
  <c r="P61" i="7" s="1"/>
  <c r="P11" i="15"/>
  <c r="Q59" i="7" s="1"/>
  <c r="Q61" i="7" s="1"/>
  <c r="Q11" i="15"/>
  <c r="R59" i="7" s="1"/>
  <c r="R61" i="7" s="1"/>
  <c r="R11" i="15"/>
  <c r="S11" i="15"/>
  <c r="T11" i="15"/>
  <c r="U11" i="15"/>
  <c r="V11" i="15"/>
  <c r="W11" i="15"/>
  <c r="X11" i="15"/>
  <c r="Y11" i="15"/>
  <c r="Z11" i="15"/>
  <c r="AA11" i="15"/>
  <c r="C11" i="15"/>
  <c r="C14" i="15" s="1"/>
  <c r="D28" i="16"/>
  <c r="E28" i="16"/>
  <c r="F28" i="16"/>
  <c r="G28" i="1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8" i="6"/>
  <c r="D23" i="16"/>
  <c r="E23" i="16"/>
  <c r="F23" i="16"/>
  <c r="G23" i="16"/>
  <c r="C23" i="16"/>
  <c r="D24" i="16"/>
  <c r="E24" i="16"/>
  <c r="F24" i="16"/>
  <c r="G24" i="16"/>
  <c r="C24" i="16"/>
  <c r="R5" i="10"/>
  <c r="Q5" i="10"/>
  <c r="P5" i="10"/>
  <c r="O5" i="10"/>
  <c r="N5" i="10"/>
  <c r="M5" i="10"/>
  <c r="L5" i="10"/>
  <c r="K5" i="10"/>
  <c r="H5" i="10"/>
  <c r="G5" i="10"/>
  <c r="F5" i="10"/>
  <c r="D22" i="16"/>
  <c r="E22" i="16"/>
  <c r="F22" i="16"/>
  <c r="G22" i="16"/>
  <c r="C22" i="16"/>
  <c r="D21" i="16"/>
  <c r="E21" i="16"/>
  <c r="F21" i="16"/>
  <c r="G21" i="16"/>
  <c r="C21" i="16"/>
  <c r="D20" i="16"/>
  <c r="E20" i="16"/>
  <c r="F20" i="16"/>
  <c r="G20" i="16"/>
  <c r="C20" i="16"/>
  <c r="D19" i="16"/>
  <c r="E19" i="16"/>
  <c r="F19" i="16"/>
  <c r="G19" i="16"/>
  <c r="C19" i="16"/>
  <c r="D18" i="16"/>
  <c r="E18" i="16"/>
  <c r="F18" i="16"/>
  <c r="G18" i="16"/>
  <c r="C18" i="16"/>
  <c r="C16" i="16"/>
  <c r="D16" i="16"/>
  <c r="E16" i="16"/>
  <c r="F16" i="16"/>
  <c r="G16" i="16"/>
  <c r="C15" i="16"/>
  <c r="D15" i="16"/>
  <c r="E15" i="16"/>
  <c r="F15" i="16"/>
  <c r="G15" i="16"/>
  <c r="D14" i="16"/>
  <c r="E14" i="16"/>
  <c r="E17" i="16" s="1"/>
  <c r="F14" i="16"/>
  <c r="G14" i="16"/>
  <c r="G17" i="16" s="1"/>
  <c r="C14" i="16"/>
  <c r="C17" i="16" s="1"/>
  <c r="B2" i="16"/>
  <c r="D72" i="13"/>
  <c r="E72" i="13"/>
  <c r="F72" i="13"/>
  <c r="G72" i="13"/>
  <c r="H72" i="13"/>
  <c r="I72" i="13"/>
  <c r="C72" i="13"/>
  <c r="D84" i="13"/>
  <c r="E84" i="13"/>
  <c r="F84" i="13"/>
  <c r="G84" i="13"/>
  <c r="H84" i="13"/>
  <c r="I84" i="13"/>
  <c r="C84" i="13"/>
  <c r="D79" i="13"/>
  <c r="E79" i="13"/>
  <c r="F79" i="13"/>
  <c r="G79" i="13"/>
  <c r="H79" i="13"/>
  <c r="I79" i="13"/>
  <c r="C79" i="13"/>
  <c r="C78" i="13"/>
  <c r="D78" i="13"/>
  <c r="D80" i="13" s="1"/>
  <c r="E78" i="13"/>
  <c r="E80" i="13" s="1"/>
  <c r="F78" i="13"/>
  <c r="F80" i="13" s="1"/>
  <c r="G78" i="13"/>
  <c r="H78" i="13"/>
  <c r="H80" i="13" s="1"/>
  <c r="I78" i="13"/>
  <c r="I80" i="13" s="1"/>
  <c r="D66" i="13"/>
  <c r="E66" i="13"/>
  <c r="F66" i="13"/>
  <c r="G66" i="13"/>
  <c r="H66" i="13"/>
  <c r="I66" i="13"/>
  <c r="C66" i="13"/>
  <c r="D61" i="13"/>
  <c r="D67" i="13" s="1"/>
  <c r="E61" i="13"/>
  <c r="E67" i="13" s="1"/>
  <c r="E85" i="13" s="1"/>
  <c r="F61" i="13"/>
  <c r="F67" i="13" s="1"/>
  <c r="G61" i="13"/>
  <c r="G67" i="13" s="1"/>
  <c r="H61" i="13"/>
  <c r="H67" i="13" s="1"/>
  <c r="I61" i="13"/>
  <c r="I67" i="13" s="1"/>
  <c r="I85" i="13" s="1"/>
  <c r="C61" i="13"/>
  <c r="C67" i="13" s="1"/>
  <c r="C85" i="13" s="1"/>
  <c r="C86" i="13" s="1"/>
  <c r="D60" i="13"/>
  <c r="E60" i="13"/>
  <c r="F60" i="13"/>
  <c r="F62" i="13" s="1"/>
  <c r="G60" i="13"/>
  <c r="H60" i="13"/>
  <c r="I60" i="13"/>
  <c r="C60" i="13"/>
  <c r="Q14" i="15" l="1"/>
  <c r="I14" i="15"/>
  <c r="P14" i="15"/>
  <c r="H14" i="15"/>
  <c r="O59" i="7"/>
  <c r="O61" i="7" s="1"/>
  <c r="G59" i="7"/>
  <c r="G61" i="7" s="1"/>
  <c r="F31" i="16" s="1"/>
  <c r="M14" i="15"/>
  <c r="E14" i="15"/>
  <c r="L14" i="15"/>
  <c r="D14" i="15"/>
  <c r="D30" i="16" s="1"/>
  <c r="D59" i="7"/>
  <c r="D61" i="7" s="1"/>
  <c r="C31" i="16" s="1"/>
  <c r="K59" i="7"/>
  <c r="K61" i="7" s="1"/>
  <c r="F30" i="16"/>
  <c r="F29" i="16"/>
  <c r="C30" i="16"/>
  <c r="C29" i="16"/>
  <c r="O14" i="15"/>
  <c r="K14" i="15"/>
  <c r="G14" i="15"/>
  <c r="D29" i="16"/>
  <c r="D17" i="16"/>
  <c r="F17" i="16"/>
  <c r="F68" i="13"/>
  <c r="I62" i="13"/>
  <c r="E62" i="13"/>
  <c r="G68" i="13"/>
  <c r="H62" i="13"/>
  <c r="H73" i="13"/>
  <c r="H74" i="13" s="1"/>
  <c r="H68" i="13"/>
  <c r="H85" i="13"/>
  <c r="H86" i="13" s="1"/>
  <c r="D73" i="13"/>
  <c r="D74" i="13" s="1"/>
  <c r="D85" i="13"/>
  <c r="D86" i="13" s="1"/>
  <c r="G73" i="13"/>
  <c r="G85" i="13"/>
  <c r="G86" i="13" s="1"/>
  <c r="D62" i="13"/>
  <c r="C68" i="13"/>
  <c r="F73" i="13"/>
  <c r="F74" i="13" s="1"/>
  <c r="G62" i="13"/>
  <c r="C73" i="13"/>
  <c r="C74" i="13" s="1"/>
  <c r="E68" i="13"/>
  <c r="E73" i="13"/>
  <c r="E74" i="13" s="1"/>
  <c r="D68" i="13"/>
  <c r="I68" i="13"/>
  <c r="F85" i="13"/>
  <c r="F86" i="13" s="1"/>
  <c r="I73" i="13"/>
  <c r="I74" i="13" s="1"/>
  <c r="G74" i="13"/>
  <c r="C80" i="13"/>
  <c r="G80" i="13"/>
  <c r="C62" i="13"/>
  <c r="E86" i="13"/>
  <c r="I86" i="13"/>
  <c r="E29" i="16" l="1"/>
  <c r="E30" i="16"/>
  <c r="G30" i="16"/>
  <c r="G29" i="16"/>
  <c r="E90" i="13"/>
  <c r="E91" i="13" s="1"/>
  <c r="G90" i="13"/>
  <c r="G91" i="13" s="1"/>
  <c r="H90" i="13"/>
  <c r="H91" i="13" s="1"/>
  <c r="F90" i="13"/>
  <c r="F91" i="13" s="1"/>
  <c r="D90" i="13"/>
  <c r="D91" i="13" s="1"/>
  <c r="C90" i="13"/>
  <c r="C91" i="13" s="1"/>
  <c r="I90" i="13"/>
  <c r="I91" i="13" s="1"/>
  <c r="C65" i="12" l="1"/>
  <c r="C81" i="12" s="1"/>
  <c r="C87" i="12" s="1"/>
  <c r="I71" i="12"/>
  <c r="I83" i="12" s="1"/>
  <c r="I93" i="12" s="1"/>
  <c r="H71" i="12"/>
  <c r="G71" i="12"/>
  <c r="G83" i="12" s="1"/>
  <c r="G93" i="12" s="1"/>
  <c r="F71" i="12"/>
  <c r="E71" i="12"/>
  <c r="E74" i="12" s="1"/>
  <c r="D71" i="12"/>
  <c r="D74" i="12" s="1"/>
  <c r="C71" i="12"/>
  <c r="C83" i="12" s="1"/>
  <c r="C93" i="12" s="1"/>
  <c r="I67" i="12"/>
  <c r="I70" i="12" s="1"/>
  <c r="H67" i="12"/>
  <c r="H70" i="12" s="1"/>
  <c r="H89" i="12" s="1"/>
  <c r="H92" i="12" s="1"/>
  <c r="G67" i="12"/>
  <c r="G70" i="12" s="1"/>
  <c r="F67" i="12"/>
  <c r="F70" i="12" s="1"/>
  <c r="F89" i="12" s="1"/>
  <c r="F92" i="12" s="1"/>
  <c r="E67" i="12"/>
  <c r="E70" i="12" s="1"/>
  <c r="D67" i="12"/>
  <c r="D70" i="12" s="1"/>
  <c r="C67" i="12"/>
  <c r="C70" i="12" s="1"/>
  <c r="I61" i="12"/>
  <c r="I75" i="12" s="1"/>
  <c r="H61" i="12"/>
  <c r="H75" i="12" s="1"/>
  <c r="G61" i="12"/>
  <c r="G75" i="12" s="1"/>
  <c r="F61" i="12"/>
  <c r="F75" i="12" s="1"/>
  <c r="E61" i="12"/>
  <c r="E75" i="12" s="1"/>
  <c r="D61" i="12"/>
  <c r="D75" i="12" s="1"/>
  <c r="C61" i="12"/>
  <c r="C75" i="12" s="1"/>
  <c r="I60" i="12"/>
  <c r="I66" i="12" s="1"/>
  <c r="H60" i="12"/>
  <c r="H66" i="12" s="1"/>
  <c r="G60" i="12"/>
  <c r="G66" i="12" s="1"/>
  <c r="F60" i="12"/>
  <c r="F66" i="12" s="1"/>
  <c r="E60" i="12"/>
  <c r="E66" i="12" s="1"/>
  <c r="D60" i="12"/>
  <c r="D66" i="12" s="1"/>
  <c r="C60" i="12"/>
  <c r="C66" i="12" s="1"/>
  <c r="B66" i="12"/>
  <c r="H83" i="12"/>
  <c r="H93" i="12" s="1"/>
  <c r="B74" i="12"/>
  <c r="B83" i="12" s="1"/>
  <c r="B75" i="12"/>
  <c r="B88" i="12"/>
  <c r="C10" i="9"/>
  <c r="I10" i="9"/>
  <c r="J10" i="9"/>
  <c r="C11" i="9"/>
  <c r="I11" i="9"/>
  <c r="J11" i="9"/>
  <c r="C12" i="9"/>
  <c r="I12" i="9"/>
  <c r="J12" i="9"/>
  <c r="C13" i="9"/>
  <c r="I13" i="9"/>
  <c r="J13" i="9"/>
  <c r="C14" i="9"/>
  <c r="I14" i="9"/>
  <c r="J14" i="9"/>
  <c r="C15" i="9"/>
  <c r="I15" i="9"/>
  <c r="J15" i="9"/>
  <c r="C16" i="9"/>
  <c r="I16" i="9"/>
  <c r="J16" i="9"/>
  <c r="C17" i="9"/>
  <c r="I17" i="9"/>
  <c r="J17" i="9"/>
  <c r="C18" i="9"/>
  <c r="I18" i="9"/>
  <c r="J18" i="9"/>
  <c r="C19" i="9"/>
  <c r="I19" i="9"/>
  <c r="J19" i="9"/>
  <c r="D20" i="9"/>
  <c r="E20" i="9"/>
  <c r="F20" i="9"/>
  <c r="G20" i="9"/>
  <c r="H20" i="9"/>
  <c r="I20" i="9"/>
  <c r="J20" i="9"/>
  <c r="E22" i="9"/>
  <c r="K10" i="9" s="1"/>
  <c r="E23" i="9"/>
  <c r="I74" i="12" l="1"/>
  <c r="E83" i="12"/>
  <c r="E93" i="12" s="1"/>
  <c r="G65" i="12"/>
  <c r="G81" i="12" s="1"/>
  <c r="G87" i="12" s="1"/>
  <c r="D65" i="12"/>
  <c r="D81" i="12" s="1"/>
  <c r="D87" i="12" s="1"/>
  <c r="E65" i="12"/>
  <c r="E81" i="12" s="1"/>
  <c r="E87" i="12" s="1"/>
  <c r="I65" i="12"/>
  <c r="I81" i="12" s="1"/>
  <c r="I87" i="12" s="1"/>
  <c r="H65" i="12"/>
  <c r="H81" i="12" s="1"/>
  <c r="H87" i="12" s="1"/>
  <c r="F65" i="12"/>
  <c r="F81" i="12" s="1"/>
  <c r="F87" i="12" s="1"/>
  <c r="E72" i="12"/>
  <c r="I72" i="12"/>
  <c r="I68" i="12"/>
  <c r="D68" i="12"/>
  <c r="D83" i="12"/>
  <c r="D93" i="12" s="1"/>
  <c r="E76" i="12"/>
  <c r="H68" i="12"/>
  <c r="H82" i="12"/>
  <c r="H88" i="12" s="1"/>
  <c r="H90" i="12" s="1"/>
  <c r="I62" i="12"/>
  <c r="E62" i="12"/>
  <c r="I76" i="12"/>
  <c r="C74" i="12"/>
  <c r="C76" i="12" s="1"/>
  <c r="E68" i="12"/>
  <c r="E82" i="12"/>
  <c r="E84" i="12" s="1"/>
  <c r="H94" i="12"/>
  <c r="H74" i="12"/>
  <c r="H76" i="12" s="1"/>
  <c r="D82" i="12"/>
  <c r="D84" i="12" s="1"/>
  <c r="G74" i="12"/>
  <c r="G76" i="12" s="1"/>
  <c r="D76" i="12"/>
  <c r="D72" i="12"/>
  <c r="D89" i="12"/>
  <c r="D92" i="12" s="1"/>
  <c r="D94" i="12" s="1"/>
  <c r="H72" i="12"/>
  <c r="F68" i="12"/>
  <c r="F72" i="12"/>
  <c r="F62" i="12"/>
  <c r="I82" i="12"/>
  <c r="C82" i="12"/>
  <c r="C68" i="12"/>
  <c r="G89" i="12"/>
  <c r="G92" i="12" s="1"/>
  <c r="G94" i="12" s="1"/>
  <c r="G72" i="12"/>
  <c r="C89" i="12"/>
  <c r="C92" i="12" s="1"/>
  <c r="C94" i="12" s="1"/>
  <c r="C72" i="12"/>
  <c r="G68" i="12"/>
  <c r="G82" i="12"/>
  <c r="I89" i="12"/>
  <c r="I92" i="12" s="1"/>
  <c r="I94" i="12" s="1"/>
  <c r="E89" i="12"/>
  <c r="E92" i="12" s="1"/>
  <c r="E94" i="12" s="1"/>
  <c r="F83" i="12"/>
  <c r="F93" i="12" s="1"/>
  <c r="F94" i="12" s="1"/>
  <c r="F82" i="12"/>
  <c r="F74" i="12"/>
  <c r="F76" i="12" s="1"/>
  <c r="H62" i="12"/>
  <c r="D62" i="12"/>
  <c r="G62" i="12"/>
  <c r="C62" i="12"/>
  <c r="K19" i="9"/>
  <c r="K18" i="9"/>
  <c r="K17" i="9"/>
  <c r="K16" i="9"/>
  <c r="K15" i="9"/>
  <c r="K14" i="9"/>
  <c r="K13" i="9"/>
  <c r="K12" i="9"/>
  <c r="K11" i="9"/>
  <c r="K20" i="9" s="1"/>
  <c r="E24" i="9" s="1"/>
  <c r="E25" i="9" s="1"/>
  <c r="E26" i="9" s="1"/>
  <c r="I78" i="12" l="1"/>
  <c r="E78" i="12"/>
  <c r="H84" i="12"/>
  <c r="E88" i="12"/>
  <c r="D78" i="12"/>
  <c r="H96" i="12"/>
  <c r="H78" i="12"/>
  <c r="D88" i="12"/>
  <c r="D90" i="12" s="1"/>
  <c r="D96" i="12" s="1"/>
  <c r="F78" i="12"/>
  <c r="C78" i="12"/>
  <c r="I84" i="12"/>
  <c r="I88" i="12"/>
  <c r="I90" i="12" s="1"/>
  <c r="I96" i="12" s="1"/>
  <c r="G78" i="12"/>
  <c r="C88" i="12"/>
  <c r="C90" i="12" s="1"/>
  <c r="C96" i="12" s="1"/>
  <c r="C84" i="12"/>
  <c r="F88" i="12"/>
  <c r="F90" i="12" s="1"/>
  <c r="F96" i="12" s="1"/>
  <c r="F84" i="12"/>
  <c r="G88" i="12"/>
  <c r="G90" i="12" s="1"/>
  <c r="G96" i="12" s="1"/>
  <c r="G84" i="12"/>
  <c r="E90" i="12"/>
  <c r="E96" i="12" s="1"/>
</calcChain>
</file>

<file path=xl/sharedStrings.xml><?xml version="1.0" encoding="utf-8"?>
<sst xmlns="http://schemas.openxmlformats.org/spreadsheetml/2006/main" count="524" uniqueCount="338">
  <si>
    <t>Sales/Revenue</t>
  </si>
  <si>
    <t>Cost of Goods Sold (COGS) incl. D&amp;A</t>
  </si>
  <si>
    <t>Gross Income</t>
  </si>
  <si>
    <t>SG&amp;A Expense</t>
  </si>
  <si>
    <t>Unusual Expense</t>
  </si>
  <si>
    <t>Non Operating Income/Expense</t>
  </si>
  <si>
    <t>Non-Operating Interest Income</t>
  </si>
  <si>
    <t>Interest Expense</t>
  </si>
  <si>
    <t>Pretax Income</t>
  </si>
  <si>
    <t>Income Tax</t>
  </si>
  <si>
    <t>Equity in Affiliates</t>
  </si>
  <si>
    <t>Consolidated Net Income</t>
  </si>
  <si>
    <t>Net Income</t>
  </si>
  <si>
    <t>Net Income After Extraordinaries</t>
  </si>
  <si>
    <t>Net Income Available to Common</t>
  </si>
  <si>
    <t>EPS (Basic)</t>
  </si>
  <si>
    <t>Basic Shares Outstanding</t>
  </si>
  <si>
    <t>EPS (Diluted)</t>
  </si>
  <si>
    <t>Diluted Shares Outstanding</t>
  </si>
  <si>
    <t>EBITDA</t>
  </si>
  <si>
    <t>-</t>
  </si>
  <si>
    <t>Total Current Assets</t>
  </si>
  <si>
    <t>Prepaid Expenses</t>
  </si>
  <si>
    <t>Total Assets</t>
  </si>
  <si>
    <t>Total Current Liabilities</t>
  </si>
  <si>
    <t>Accounts Payable</t>
  </si>
  <si>
    <t>Total Liabilities</t>
  </si>
  <si>
    <t>Total Equity</t>
  </si>
  <si>
    <t>Sum</t>
  </si>
  <si>
    <t>Average</t>
  </si>
  <si>
    <t>Running Total</t>
  </si>
  <si>
    <t>Count</t>
  </si>
  <si>
    <t>Deferred Taxes</t>
  </si>
  <si>
    <t>Changes in Working Capital</t>
  </si>
  <si>
    <t>Capital Expenditures</t>
  </si>
  <si>
    <t>Net Change in Cash</t>
  </si>
  <si>
    <t>Free Cash Flow</t>
  </si>
  <si>
    <t>Free Cash Flow Growth</t>
  </si>
  <si>
    <t>Free Cash Flow Yield</t>
  </si>
  <si>
    <t>Revenue</t>
  </si>
  <si>
    <t>Gross Profit</t>
  </si>
  <si>
    <t xml:space="preserve">YEARS </t>
  </si>
  <si>
    <t>Market Cap</t>
  </si>
  <si>
    <t>76.73 M</t>
  </si>
  <si>
    <t>Date</t>
  </si>
  <si>
    <t>Open</t>
  </si>
  <si>
    <t>High</t>
  </si>
  <si>
    <t>Low</t>
  </si>
  <si>
    <t>Close</t>
  </si>
  <si>
    <t>Turnover</t>
  </si>
  <si>
    <t>LDCP</t>
  </si>
  <si>
    <t>CV(Coefficient of Variance)</t>
  </si>
  <si>
    <t>Standard Deviation</t>
  </si>
  <si>
    <t>Variance</t>
  </si>
  <si>
    <t>Geometric Mean</t>
  </si>
  <si>
    <t>Arithematic Mean</t>
  </si>
  <si>
    <t>Total</t>
  </si>
  <si>
    <t>(HPY-AM)^2</t>
  </si>
  <si>
    <t>HPY</t>
  </si>
  <si>
    <t>HPR</t>
  </si>
  <si>
    <t>Dividend</t>
  </si>
  <si>
    <t xml:space="preserve">Open </t>
  </si>
  <si>
    <t>Sales</t>
  </si>
  <si>
    <t>COGS</t>
  </si>
  <si>
    <t>Administrative Expenses</t>
  </si>
  <si>
    <t>Selling &amp; Distributive Expenses</t>
  </si>
  <si>
    <t>Financial Charges</t>
  </si>
  <si>
    <t>Other Income</t>
  </si>
  <si>
    <t>Change In Value of Investment</t>
  </si>
  <si>
    <t>Other Expenses</t>
  </si>
  <si>
    <t>EBIT</t>
  </si>
  <si>
    <t>EBT</t>
  </si>
  <si>
    <t>Tax</t>
  </si>
  <si>
    <t>PAT</t>
  </si>
  <si>
    <t>EPS</t>
  </si>
  <si>
    <t>Income statement</t>
  </si>
  <si>
    <t>Years</t>
  </si>
  <si>
    <t>Fixed Assets</t>
  </si>
  <si>
    <t>Investments</t>
  </si>
  <si>
    <t>Cash in Hand and Bank</t>
  </si>
  <si>
    <t>Stores and Spares</t>
  </si>
  <si>
    <t>Stock in Trade</t>
  </si>
  <si>
    <t>Trade Debts</t>
  </si>
  <si>
    <t>Current Assets</t>
  </si>
  <si>
    <t>Quick Assets</t>
  </si>
  <si>
    <t>Interest Bearing Long Term Liability</t>
  </si>
  <si>
    <t>Non Interest Bearing Long Term Liability</t>
  </si>
  <si>
    <t>Interest Bearing Short Term Liability</t>
  </si>
  <si>
    <t>* Non Interest Bearing Short Term Liability</t>
  </si>
  <si>
    <t>Trades Payables</t>
  </si>
  <si>
    <t>Paid Up Capital</t>
  </si>
  <si>
    <t>Reserves</t>
  </si>
  <si>
    <t>Preferred Equity</t>
  </si>
  <si>
    <t>Surplus On Revaluation of Assets</t>
  </si>
  <si>
    <t>Shareholder Equity</t>
  </si>
  <si>
    <t>Paid Up Value</t>
  </si>
  <si>
    <t>Number of Shares</t>
  </si>
  <si>
    <t>Balance Sheet</t>
  </si>
  <si>
    <t>Operating Cash Flow</t>
  </si>
  <si>
    <t>Captial Expenditure</t>
  </si>
  <si>
    <t>Cashflow from Investing</t>
  </si>
  <si>
    <t>Cash Flow from Financing</t>
  </si>
  <si>
    <t>Net Change</t>
  </si>
  <si>
    <t>Opening Cash</t>
  </si>
  <si>
    <t>Closing Cash</t>
  </si>
  <si>
    <t>FCFF</t>
  </si>
  <si>
    <t>FCFE</t>
  </si>
  <si>
    <t>Cash Dividend</t>
  </si>
  <si>
    <t>Annual Dividend per Share</t>
  </si>
  <si>
    <t>Perferred Dividend</t>
  </si>
  <si>
    <t>Equity Statement</t>
  </si>
  <si>
    <t>Cash Dividend #in Million</t>
  </si>
  <si>
    <t>Financial Ratios</t>
  </si>
  <si>
    <t>Payout</t>
  </si>
  <si>
    <t>Plow Back</t>
  </si>
  <si>
    <t>Return on Equity</t>
  </si>
  <si>
    <t>Return on Assets</t>
  </si>
  <si>
    <t>Book Value per Share</t>
  </si>
  <si>
    <t>Earning Per Share</t>
  </si>
  <si>
    <t>Net Working Capital to Total Asseets</t>
  </si>
  <si>
    <t>Current Ratio</t>
  </si>
  <si>
    <t>Acid Test</t>
  </si>
  <si>
    <t>Times Interest Earned</t>
  </si>
  <si>
    <t>Total Debt Ratio</t>
  </si>
  <si>
    <t>Debt To Equity</t>
  </si>
  <si>
    <t>Return on Capital Employed</t>
  </si>
  <si>
    <t>Average Collection Period</t>
  </si>
  <si>
    <t>Days sales Inventory</t>
  </si>
  <si>
    <t>Total Assets Turnover</t>
  </si>
  <si>
    <t>Gross Profit Margin</t>
  </si>
  <si>
    <t>Net Profit Margin</t>
  </si>
  <si>
    <t>Return on Asset (A*B)</t>
  </si>
  <si>
    <t>Asset Turnover Ratio (B)</t>
  </si>
  <si>
    <t>Average Total Asset</t>
  </si>
  <si>
    <t>Net Profit Margin (A)</t>
  </si>
  <si>
    <t>ROA - Dupont Equation</t>
  </si>
  <si>
    <t>Return on Asset</t>
  </si>
  <si>
    <t>Net Profit</t>
  </si>
  <si>
    <t>Return on Equity (A*B*C)</t>
  </si>
  <si>
    <t>Equity Multiplier (C)</t>
  </si>
  <si>
    <t>ROE - Dupont Equation</t>
  </si>
  <si>
    <t>Average Shareholder Equity</t>
  </si>
  <si>
    <t>Return on Equity (ROE)</t>
  </si>
  <si>
    <t>Financial Summary</t>
  </si>
  <si>
    <t>Gatron (Industries) Ltd belongs to the Gani and Tayub Group (G&amp;T) and has been operating since 1980. These seven decades of experience have allowed Gatron to grow into the biggest producer of Polyester Filament Yarn in Pakistan. With its factory located in Hub, Balochistan, Gatron is also a publicly listed company on PSX (Pakistan Stock Exchange) and operates across the globe. The G&amp;T group is an industry leader in numerous products. These include Polyester Yarn, PET Resin, PET Preforms, PET Bottle, BOPET Film, PET Sheet, Fashion Apparel, Home Textile, Retail, Logistics, and more. </t>
  </si>
  <si>
    <t>About the company</t>
  </si>
  <si>
    <t>52 Week (High - 265 &amp; Low - 202)</t>
  </si>
  <si>
    <t>PKR - 203.00</t>
  </si>
  <si>
    <t>SYNTHETIC &amp; RAYON</t>
  </si>
  <si>
    <t>GATRON INDUSTRIES Ltd</t>
  </si>
  <si>
    <t>Recent Updates</t>
  </si>
  <si>
    <t>Gatron (Industries) Limited reported earnings results for the third quarter and nine months ended March 31, 2023. For the third quarter, the company reported sales was PKR 8,227.53 million compared to PKR 5,951.22 million a year ago. Net loss was PKR 99.01 million compared to net income of PKR 660.95 million a year ago. Basic loss per share from continuing operations was PKR 1.29 compared to basic earnings per share from continuing operations of PKR 8.615 a year ago.
For the nine months, sales was PKR 20,255.08 million compared to PKR 17,015.59 million a year ago. Net loss was PKR 177.77 million compared to net income of PKR 2,133.97 million a year ago. Basic loss per share from continuing operations was PKR 2.315 compared to basic earnings per share from continuing operations of PKR 27.81 a year ago.</t>
  </si>
  <si>
    <t>Working Capital / Total Assets</t>
  </si>
  <si>
    <t>Working Capital</t>
  </si>
  <si>
    <t>Working Capital / Total Assets (A)</t>
  </si>
  <si>
    <t>Retained Earnings / Total Assets</t>
  </si>
  <si>
    <t>Retained Earnings</t>
  </si>
  <si>
    <t>Retained Earnings / Total Assets (B)</t>
  </si>
  <si>
    <t>EBIT / Total Assets</t>
  </si>
  <si>
    <t>EBIT/Total Assets (C)</t>
  </si>
  <si>
    <t>Market Cap / Long term Liabilities</t>
  </si>
  <si>
    <t>Long term Liabilities</t>
  </si>
  <si>
    <t>Market Cap / Long term Liabilities (D)</t>
  </si>
  <si>
    <t>Sales / Total Assets</t>
  </si>
  <si>
    <t>Total Sales</t>
  </si>
  <si>
    <t>Return on Asset (E)</t>
  </si>
  <si>
    <t>Altman's Z Score</t>
  </si>
  <si>
    <t>Final Score</t>
  </si>
  <si>
    <t>Financial Stability</t>
  </si>
  <si>
    <t>Bonus Shares</t>
  </si>
  <si>
    <t>Right Shares</t>
  </si>
  <si>
    <t>Dividend History</t>
  </si>
  <si>
    <t>No. of shares</t>
  </si>
  <si>
    <t>Key Financial Metrics</t>
  </si>
  <si>
    <t>Net Sales</t>
  </si>
  <si>
    <t>Sales Growth YOY</t>
  </si>
  <si>
    <t>GPM</t>
  </si>
  <si>
    <t>EBITDA Margin</t>
  </si>
  <si>
    <t>EBIT Margins</t>
  </si>
  <si>
    <t>EBITDA Margins</t>
  </si>
  <si>
    <t>Net Profit Margins</t>
  </si>
  <si>
    <t xml:space="preserve">Earning Per share </t>
  </si>
  <si>
    <t>EPS Growth YOY</t>
  </si>
  <si>
    <t>Dividend Per Share</t>
  </si>
  <si>
    <t>Dividend Growth YOY</t>
  </si>
  <si>
    <t>High and Low</t>
  </si>
  <si>
    <t>Value</t>
  </si>
  <si>
    <t>Volume</t>
  </si>
  <si>
    <t>Stock Prices Yearly</t>
  </si>
  <si>
    <t>Share Outstandings</t>
  </si>
  <si>
    <t>Shares outstanding(IN MILLION)</t>
  </si>
  <si>
    <t>Maket Cap</t>
  </si>
  <si>
    <t xml:space="preserve">Key Financial Ratios </t>
  </si>
  <si>
    <t xml:space="preserve">Price to Earnings </t>
  </si>
  <si>
    <t>Market cap</t>
  </si>
  <si>
    <t>market cap</t>
  </si>
  <si>
    <t>debt</t>
  </si>
  <si>
    <t>cash</t>
  </si>
  <si>
    <t>EV</t>
  </si>
  <si>
    <t>EV/EBITDA</t>
  </si>
  <si>
    <t>EV/Sales</t>
  </si>
  <si>
    <t>Price to book value</t>
  </si>
  <si>
    <t>book value</t>
  </si>
  <si>
    <t>check#</t>
  </si>
  <si>
    <t>P/B</t>
  </si>
  <si>
    <t>Return on Equity(%)</t>
  </si>
  <si>
    <t>Return on Capital Employed(%)</t>
  </si>
  <si>
    <t xml:space="preserve">volume </t>
  </si>
  <si>
    <t>volume</t>
  </si>
  <si>
    <t>X</t>
  </si>
  <si>
    <t>5-year trend</t>
  </si>
  <si>
    <t>Sales Growth</t>
  </si>
  <si>
    <t>COGS excluding D&amp;A</t>
  </si>
  <si>
    <t>Depreciation &amp; Amortization Expense</t>
  </si>
  <si>
    <t>Depreciation</t>
  </si>
  <si>
    <t>COGS Growth</t>
  </si>
  <si>
    <t>Gross Income Growth</t>
  </si>
  <si>
    <t>Other SG&amp;A</t>
  </si>
  <si>
    <t>SGA Growth</t>
  </si>
  <si>
    <t>Other Operating Expense</t>
  </si>
  <si>
    <t>Interest Expense Growth</t>
  </si>
  <si>
    <t>Gross Interest Expense</t>
  </si>
  <si>
    <t>Pretax Income Growth</t>
  </si>
  <si>
    <t>Pretax Margin</t>
  </si>
  <si>
    <t>Income Tax - Current Domestic</t>
  </si>
  <si>
    <t>Income Tax - Deferred Domestic</t>
  </si>
  <si>
    <t>Net Income Growth</t>
  </si>
  <si>
    <t>Net Margin</t>
  </si>
  <si>
    <t>EPS (Basic) Growth</t>
  </si>
  <si>
    <t>EPS (Diluted) Growth</t>
  </si>
  <si>
    <t>EBITDA Growth</t>
  </si>
  <si>
    <t>Income Statement</t>
  </si>
  <si>
    <t>GATRON</t>
  </si>
  <si>
    <t>Cash &amp; Short Term Investments</t>
  </si>
  <si>
    <t>Cash Only</t>
  </si>
  <si>
    <t>Cash &amp; Short Term Investments Growth</t>
  </si>
  <si>
    <t>Cash &amp; ST Investments / Total Assets</t>
  </si>
  <si>
    <t>Total Accounts Receivable</t>
  </si>
  <si>
    <t>Accounts Receivables, Net</t>
  </si>
  <si>
    <t>Accounts Receivables, Gross</t>
  </si>
  <si>
    <t>Bad Debt/Doubtful Accounts</t>
  </si>
  <si>
    <t>Other Receivables</t>
  </si>
  <si>
    <t>Accounts Receivable Growth</t>
  </si>
  <si>
    <t>Accounts Receivable Turnover</t>
  </si>
  <si>
    <t>Inventories</t>
  </si>
  <si>
    <t>Finished Goods</t>
  </si>
  <si>
    <t>Work in Progress</t>
  </si>
  <si>
    <t>Raw Materials</t>
  </si>
  <si>
    <t>Progress Payments &amp; Other</t>
  </si>
  <si>
    <t>Other Current Assets</t>
  </si>
  <si>
    <t>Miscellaneous Current Assets</t>
  </si>
  <si>
    <t>Net Property, Plant &amp; Equipment</t>
  </si>
  <si>
    <t>Property, Plant &amp; Equipment - Gross</t>
  </si>
  <si>
    <t>Buildings</t>
  </si>
  <si>
    <t>Land &amp; Improvements</t>
  </si>
  <si>
    <t>Machinery &amp; Equipment</t>
  </si>
  <si>
    <t>Construction in Progress</t>
  </si>
  <si>
    <t>Leases</t>
  </si>
  <si>
    <t>Leased Property</t>
  </si>
  <si>
    <t>Transportation Equipment</t>
  </si>
  <si>
    <t>Other Property, Plant &amp; Equipment</t>
  </si>
  <si>
    <t>Accumulated Depreciation</t>
  </si>
  <si>
    <t>Total Investments and Advances</t>
  </si>
  <si>
    <t>LT Investment - Affiliate Companies</t>
  </si>
  <si>
    <t>Long-Term Note Receivable</t>
  </si>
  <si>
    <t>Intangible Assets</t>
  </si>
  <si>
    <t>Net Other Intangibles</t>
  </si>
  <si>
    <t>Other Assets</t>
  </si>
  <si>
    <t>Tangible Other Assets</t>
  </si>
  <si>
    <t>Assets - Total - Growth</t>
  </si>
  <si>
    <t>Asset Turnover</t>
  </si>
  <si>
    <t>Return On Average Assets</t>
  </si>
  <si>
    <t>Liabilities &amp; Shareholders' Equity</t>
  </si>
  <si>
    <t>All values PKR Millions.</t>
  </si>
  <si>
    <t>ST Debt &amp; Current Portion LT Debt</t>
  </si>
  <si>
    <t>Short Term Debt</t>
  </si>
  <si>
    <t>Current Portion of Long Term Debt</t>
  </si>
  <si>
    <t>Accounts Payable Growth</t>
  </si>
  <si>
    <t>Income Tax Payable</t>
  </si>
  <si>
    <t>Other Current Liabilities</t>
  </si>
  <si>
    <t>Dividends Payable</t>
  </si>
  <si>
    <t>Accrued Payroll</t>
  </si>
  <si>
    <t>Miscellaneous Current Liabilities</t>
  </si>
  <si>
    <t>Quick Ratio</t>
  </si>
  <si>
    <t>Cash Ratio</t>
  </si>
  <si>
    <t>Long-Term Debt</t>
  </si>
  <si>
    <t>Long-Term Debt excl. Capitalized Leases</t>
  </si>
  <si>
    <t>Non-Convertible Debt</t>
  </si>
  <si>
    <t>Provision for Risks &amp; Charges</t>
  </si>
  <si>
    <t>Deferred Taxes - Credit</t>
  </si>
  <si>
    <t>Deferred Taxes - Debit</t>
  </si>
  <si>
    <t>Non-Equity Reserves</t>
  </si>
  <si>
    <t>Total Liabilities / Total Assets</t>
  </si>
  <si>
    <t>Common Equity (Total)</t>
  </si>
  <si>
    <t>Common Stock Par/Carry Value</t>
  </si>
  <si>
    <t>Additional Paid-In Capital/Capital Surplus</t>
  </si>
  <si>
    <t>Other Appropriated Reserves</t>
  </si>
  <si>
    <t>Unappropriated Reserves</t>
  </si>
  <si>
    <t>Common Equity / Total Assets</t>
  </si>
  <si>
    <t>Total Shareholders' Equity</t>
  </si>
  <si>
    <t>Total Shareholders' Equity / Total Assets</t>
  </si>
  <si>
    <t>Net Income before Extraordinaries</t>
  </si>
  <si>
    <t>Depreciation, Depletion &amp; Amortization</t>
  </si>
  <si>
    <t>Depreciation and Depletion</t>
  </si>
  <si>
    <t>Other Funds</t>
  </si>
  <si>
    <t>Funds from Operations</t>
  </si>
  <si>
    <t>Receivables</t>
  </si>
  <si>
    <t>Other Assets/Liabilities</t>
  </si>
  <si>
    <t>Net Operating Cash Flow</t>
  </si>
  <si>
    <t>Net Operating Cash Flow Growth</t>
  </si>
  <si>
    <t>Net Operating Cash Flow / Sales</t>
  </si>
  <si>
    <t>Investing Activities</t>
  </si>
  <si>
    <t>Capital Expenditures (Fixed Assets)</t>
  </si>
  <si>
    <t>Capital Expenditures (Other Assets)</t>
  </si>
  <si>
    <t>Capital Expenditures Growth</t>
  </si>
  <si>
    <t>Capital Expenditures / Sales</t>
  </si>
  <si>
    <t>Sale of Fixed Assets &amp; Businesses</t>
  </si>
  <si>
    <t>Net Investing Cash Flow</t>
  </si>
  <si>
    <t>Net Investing Cash Flow Growth</t>
  </si>
  <si>
    <t>Net Investing Cash Flow / Sales</t>
  </si>
  <si>
    <t>Financing Activities</t>
  </si>
  <si>
    <t>Cash Dividends Paid - Total</t>
  </si>
  <si>
    <t>Common Dividends</t>
  </si>
  <si>
    <t>Issuance/Reduction of Debt, Net</t>
  </si>
  <si>
    <t>Change in Current Debt</t>
  </si>
  <si>
    <t>Change in Long-Term Debt</t>
  </si>
  <si>
    <t>Issuance of Long-Term Debt</t>
  </si>
  <si>
    <t>Reduction in Long-Term Debt</t>
  </si>
  <si>
    <t>Net Financing Cash Flow</t>
  </si>
  <si>
    <t>Net Financing Cash Flow Growth</t>
  </si>
  <si>
    <t>Net Financing Cash Flow / Sales</t>
  </si>
  <si>
    <t>Operating Activities</t>
  </si>
  <si>
    <t xml:space="preserve"> Volume</t>
  </si>
  <si>
    <t xml:space="preserve"> Close</t>
  </si>
  <si>
    <t xml:space="preserve"> Low</t>
  </si>
  <si>
    <t xml:space="preserve"> High</t>
  </si>
  <si>
    <t xml:space="preserve"> Open</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</si>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</sst>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8" formatCode="0\A"/>
    <numFmt numFmtId="169" formatCode="0.0%"/>
    <numFmt numFmtId="171" formatCode="#,##0.0;\(###0.0\);\-"/>
    <numFmt numFmtId="179" formatCode="#,##0.000;\(#,##0.000\);\-"/>
    <numFmt numFmtId="187" formatCode="#,###,,;\(#,###,,\);\-"/>
    <numFmt numFmtId="188" formatCode="0.0\x"/>
    <numFmt numFmtId="189" formatCode="#,##0.0"/>
    <numFmt numFmtId="190" formatCode="0.00\x"/>
    <numFmt numFmtId="191" formatCode="yyyy"/>
    <numFmt numFmtId="192" formatCode="0.0"/>
    <numFmt numFmtId="196" formatCode="#,###.0,,;\(#,###.0,,\);\-"/>
    <numFmt numFmtId="197" formatCode="#,###.00,,;\(#,###.00,,\);\-"/>
    <numFmt numFmtId="198" formatCode="#,##0.0;\(#,##0.0\);\-"/>
    <numFmt numFmtId="209" formatCode="0.00&quot;x&quot;"/>
    <numFmt numFmtId="210" formatCode="0.00&quot;%&quot;"/>
  </numFmts>
  <fonts count="30"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4"/>
      <color rgb="FF000000"/>
      <name val="Arial"/>
      <family val="2"/>
    </font>
    <font>
      <sz val="9"/>
      <color rgb="FF000000"/>
      <name val="Arial"/>
      <family val="2"/>
    </font>
    <font>
      <b/>
      <sz val="11"/>
      <name val="Calibri"/>
      <family val="2"/>
      <scheme val="minor"/>
    </font>
    <font>
      <sz val="12"/>
      <color rgb="FF225AA6"/>
      <name val="Calibri"/>
      <family val="2"/>
      <scheme val="minor"/>
    </font>
    <font>
      <b/>
      <sz val="20"/>
      <color rgb="FF225AA6"/>
      <name val="Calibri"/>
      <family val="2"/>
      <scheme val="minor"/>
    </font>
    <font>
      <b/>
      <sz val="16"/>
      <color rgb="FF225AA6"/>
      <name val="Calibri"/>
      <family val="2"/>
      <scheme val="minor"/>
    </font>
    <font>
      <b/>
      <sz val="14"/>
      <color rgb="FF225AA6"/>
      <name val="Calibri"/>
      <family val="2"/>
      <scheme val="minor"/>
    </font>
    <font>
      <b/>
      <sz val="12"/>
      <color rgb="FF225AA6"/>
      <name val="Calibri"/>
      <family val="2"/>
      <scheme val="minor"/>
    </font>
    <font>
      <b/>
      <sz val="11"/>
      <color theme="1"/>
      <name val="calibri"/>
      <family val="2"/>
    </font>
    <font>
      <b/>
      <sz val="12"/>
      <color theme="0"/>
      <name val="calibri"/>
      <family val="2"/>
    </font>
    <font>
      <b/>
      <sz val="14"/>
      <color rgb="FF225AA6"/>
      <name val="calibri"/>
      <family val="2"/>
    </font>
    <font>
      <sz val="11"/>
      <color rgb="FF2596BE"/>
      <name val="Calibri"/>
      <family val="2"/>
      <scheme val="minor"/>
    </font>
    <font>
      <sz val="11"/>
      <name val="Arial"/>
      <family val="2"/>
    </font>
    <font>
      <b/>
      <sz val="24"/>
      <color rgb="FF225AA6"/>
      <name val="Calibri"/>
      <family val="2"/>
      <scheme val="minor"/>
    </font>
    <font>
      <sz val="8"/>
      <name val="Calibri"/>
      <family val="2"/>
      <scheme val="minor"/>
    </font>
    <font>
      <sz val="11"/>
      <color theme="0"/>
      <name val="calibri"/>
      <family val="2"/>
    </font>
    <font>
      <sz val="12"/>
      <color rgb="FF413D3D"/>
      <name val="Calibri"/>
      <family val="2"/>
      <scheme val="minor"/>
    </font>
    <font>
      <b/>
      <sz val="14"/>
      <color rgb="FF2596BE"/>
      <name val="calibri"/>
      <family val="2"/>
    </font>
    <font>
      <b/>
      <sz val="24"/>
      <color rgb="FF2596BE"/>
      <name val="Calibri"/>
      <family val="2"/>
      <scheme val="minor"/>
    </font>
    <font>
      <b/>
      <sz val="16"/>
      <color rgb="FF2596BE"/>
      <name val="Calibri"/>
      <family val="2"/>
      <scheme val="minor"/>
    </font>
    <font>
      <b/>
      <sz val="12"/>
      <color rgb="FF2596BE"/>
      <name val="calibri"/>
      <family val="2"/>
    </font>
    <font>
      <b/>
      <i/>
      <sz val="11"/>
      <color rgb="FF2596BE"/>
      <name val="calibri"/>
      <family val="2"/>
    </font>
    <font>
      <b/>
      <sz val="16"/>
      <color theme="0"/>
      <name val="Calibri"/>
      <family val="2"/>
      <scheme val="minor"/>
    </font>
    <font>
      <b/>
      <sz val="12"/>
      <color theme="0"/>
      <name val="Calibri"/>
      <family val="2"/>
      <scheme val="minor"/>
    </font>
    <font>
      <b/>
      <sz val="72"/>
      <color theme="1"/>
      <name val="Calibri"/>
      <family val="2"/>
      <scheme val="minor"/>
    </font>
    <font>
      <b/>
      <sz val="14"/>
      <color theme="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rgb="FF2596BE"/>
        <bgColor indexed="64"/>
      </patternFill>
    </fill>
    <fill>
      <patternFill patternType="solid">
        <fgColor theme="9" tint="0.79998168889431442"/>
        <bgColor indexed="64"/>
      </patternFill>
    </fill>
    <fill>
      <patternFill patternType="solid">
        <fgColor rgb="FF225AA6"/>
        <bgColor indexed="64"/>
      </patternFill>
    </fill>
    <fill>
      <patternFill patternType="solid">
        <fgColor theme="8" tint="0.59999389629810485"/>
        <bgColor indexed="64"/>
      </patternFill>
    </fill>
  </fills>
  <borders count="11">
    <border>
      <left/>
      <right/>
      <top/>
      <bottom/>
      <diagonal/>
    </border>
    <border>
      <left/>
      <right/>
      <top/>
      <bottom style="medium">
        <color auto="1"/>
      </bottom>
      <diagonal/>
    </border>
    <border>
      <left/>
      <right/>
      <top style="thin">
        <color indexed="64"/>
      </top>
      <bottom style="thin">
        <color indexed="64"/>
      </bottom>
      <diagonal/>
    </border>
    <border>
      <left/>
      <right/>
      <top style="hair">
        <color theme="8" tint="-0.499984740745262"/>
      </top>
      <bottom/>
      <diagonal/>
    </border>
    <border>
      <left/>
      <right/>
      <top style="hair">
        <color theme="8" tint="-0.499984740745262"/>
      </top>
      <bottom style="hair">
        <color theme="8" tint="-0.499984740745262"/>
      </bottom>
      <diagonal/>
    </border>
    <border>
      <left/>
      <right/>
      <top/>
      <bottom style="hair">
        <color theme="8" tint="-0.499984740745262"/>
      </bottom>
      <diagonal/>
    </border>
    <border>
      <left/>
      <right/>
      <top/>
      <bottom style="medium">
        <color rgb="FF002060"/>
      </bottom>
      <diagonal/>
    </border>
    <border>
      <left/>
      <right/>
      <top style="thin">
        <color rgb="FF002060"/>
      </top>
      <bottom/>
      <diagonal/>
    </border>
    <border>
      <left/>
      <right/>
      <top style="thin">
        <color theme="1"/>
      </top>
      <bottom/>
      <diagonal/>
    </border>
    <border>
      <left/>
      <right/>
      <top/>
      <bottom style="medium">
        <color theme="1"/>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92">
    <xf numFmtId="0" fontId="0" fillId="0" borderId="0" xfId="0"/>
    <xf numFmtId="10" fontId="0" fillId="0" borderId="0" xfId="0" applyNumberFormat="1"/>
    <xf numFmtId="0" fontId="0" fillId="0" borderId="0" xfId="0" applyFont="1"/>
    <xf numFmtId="0" fontId="0" fillId="0" borderId="0" xfId="0" applyFill="1"/>
    <xf numFmtId="0" fontId="0" fillId="0" borderId="0" xfId="0" applyBorder="1"/>
    <xf numFmtId="0" fontId="0" fillId="0" borderId="0" xfId="0" applyFill="1" applyBorder="1"/>
    <xf numFmtId="0" fontId="4" fillId="0" borderId="0" xfId="0" applyFont="1"/>
    <xf numFmtId="9" fontId="0" fillId="0" borderId="0" xfId="1" applyFont="1"/>
    <xf numFmtId="169" fontId="0" fillId="0" borderId="0" xfId="1" applyNumberFormat="1" applyFont="1"/>
    <xf numFmtId="171" fontId="0" fillId="0" borderId="0" xfId="0" applyNumberFormat="1"/>
    <xf numFmtId="15" fontId="0" fillId="0" borderId="0" xfId="0" applyNumberFormat="1"/>
    <xf numFmtId="3" fontId="0" fillId="0" borderId="0" xfId="0" applyNumberFormat="1"/>
    <xf numFmtId="0" fontId="0" fillId="3" borderId="0" xfId="0" applyFill="1"/>
    <xf numFmtId="179" fontId="6" fillId="4" borderId="0" xfId="0" applyNumberFormat="1" applyFont="1" applyFill="1"/>
    <xf numFmtId="0" fontId="6" fillId="4" borderId="0" xfId="0" applyFont="1" applyFill="1"/>
    <xf numFmtId="179" fontId="0" fillId="0" borderId="2" xfId="0" applyNumberFormat="1" applyBorder="1"/>
    <xf numFmtId="0" fontId="0" fillId="0" borderId="2" xfId="0" applyBorder="1"/>
    <xf numFmtId="179" fontId="0" fillId="0" borderId="0" xfId="0" applyNumberFormat="1"/>
    <xf numFmtId="1" fontId="0" fillId="0" borderId="3" xfId="0" applyNumberFormat="1" applyBorder="1"/>
    <xf numFmtId="15" fontId="0" fillId="0" borderId="3" xfId="0" applyNumberFormat="1" applyBorder="1"/>
    <xf numFmtId="1" fontId="0" fillId="0" borderId="4" xfId="0" applyNumberFormat="1" applyBorder="1"/>
    <xf numFmtId="15" fontId="0" fillId="0" borderId="4" xfId="0" applyNumberFormat="1" applyBorder="1"/>
    <xf numFmtId="1" fontId="0" fillId="0" borderId="5" xfId="0" applyNumberFormat="1" applyBorder="1"/>
    <xf numFmtId="15" fontId="0" fillId="0" borderId="5" xfId="0" applyNumberFormat="1" applyBorder="1"/>
    <xf numFmtId="168" fontId="2" fillId="3" borderId="6" xfId="0" applyNumberFormat="1" applyFont="1" applyFill="1" applyBorder="1" applyAlignment="1">
      <alignment horizontal="right"/>
    </xf>
    <xf numFmtId="0" fontId="2" fillId="3" borderId="6" xfId="0" applyFont="1" applyFill="1" applyBorder="1"/>
    <xf numFmtId="0" fontId="2" fillId="3" borderId="7" xfId="0" applyFont="1" applyFill="1" applyBorder="1" applyAlignment="1">
      <alignment horizontal="center"/>
    </xf>
    <xf numFmtId="0" fontId="0" fillId="5" borderId="0" xfId="0" applyFill="1"/>
    <xf numFmtId="187" fontId="0" fillId="0" borderId="0" xfId="0" applyNumberFormat="1"/>
    <xf numFmtId="0" fontId="5" fillId="2" borderId="0" xfId="0" applyFont="1" applyFill="1" applyBorder="1" applyAlignment="1"/>
    <xf numFmtId="0" fontId="8" fillId="0" borderId="8" xfId="0" applyFont="1" applyBorder="1" applyAlignment="1">
      <alignment horizontal="center"/>
    </xf>
    <xf numFmtId="0" fontId="11" fillId="0" borderId="9" xfId="0" applyFont="1" applyBorder="1" applyAlignment="1">
      <alignment horizontal="left"/>
    </xf>
    <xf numFmtId="0" fontId="10" fillId="0" borderId="0" xfId="0" applyFont="1" applyAlignment="1">
      <alignment horizontal="center"/>
    </xf>
    <xf numFmtId="10" fontId="12" fillId="6" borderId="0" xfId="1" applyNumberFormat="1" applyFont="1" applyFill="1"/>
    <xf numFmtId="0" fontId="12" fillId="6" borderId="0" xfId="0" applyFont="1" applyFill="1"/>
    <xf numFmtId="189" fontId="0" fillId="0" borderId="0" xfId="0" applyNumberFormat="1"/>
    <xf numFmtId="0" fontId="14" fillId="0" borderId="0" xfId="0" applyFont="1"/>
    <xf numFmtId="0" fontId="0" fillId="0" borderId="1" xfId="0" applyBorder="1"/>
    <xf numFmtId="0" fontId="0" fillId="0" borderId="0" xfId="0" applyAlignment="1">
      <alignment vertical="top"/>
    </xf>
    <xf numFmtId="0" fontId="15" fillId="0" borderId="0" xfId="0" applyFont="1"/>
    <xf numFmtId="0" fontId="9" fillId="0" borderId="0" xfId="0" applyFont="1"/>
    <xf numFmtId="0" fontId="16" fillId="0" borderId="0" xfId="0" applyFont="1"/>
    <xf numFmtId="0" fontId="17" fillId="0" borderId="0" xfId="0" applyFont="1"/>
    <xf numFmtId="0" fontId="12" fillId="8" borderId="0" xfId="0" applyFont="1" applyFill="1"/>
    <xf numFmtId="10" fontId="12" fillId="8" borderId="0" xfId="1" applyNumberFormat="1" applyFont="1" applyFill="1"/>
    <xf numFmtId="188" fontId="12" fillId="8" borderId="0" xfId="1" applyNumberFormat="1" applyFont="1" applyFill="1"/>
    <xf numFmtId="190" fontId="12" fillId="8" borderId="0" xfId="1" applyNumberFormat="1" applyFont="1" applyFill="1"/>
    <xf numFmtId="0" fontId="7" fillId="0" borderId="0" xfId="0" applyFont="1" applyBorder="1" applyAlignment="1">
      <alignment horizontal="center" vertical="center"/>
    </xf>
    <xf numFmtId="191" fontId="7" fillId="0" borderId="9" xfId="0" applyNumberFormat="1" applyFont="1" applyBorder="1" applyAlignment="1">
      <alignment horizontal="center" vertical="center"/>
    </xf>
    <xf numFmtId="0" fontId="0" fillId="7" borderId="0" xfId="0" applyFill="1"/>
    <xf numFmtId="0" fontId="13" fillId="5" borderId="0" xfId="0" applyFont="1" applyFill="1" applyAlignment="1">
      <alignment horizontal="center"/>
    </xf>
    <xf numFmtId="191" fontId="13" fillId="5" borderId="0" xfId="0" applyNumberFormat="1" applyFont="1" applyFill="1" applyBorder="1" applyAlignment="1">
      <alignment horizontal="right" vertical="top"/>
    </xf>
    <xf numFmtId="0" fontId="19" fillId="5" borderId="0" xfId="0" applyFont="1" applyFill="1"/>
    <xf numFmtId="187" fontId="0" fillId="0" borderId="0" xfId="0" applyNumberFormat="1" applyFill="1"/>
    <xf numFmtId="0" fontId="13" fillId="5" borderId="0" xfId="0" applyFont="1" applyFill="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wrapText="1"/>
    </xf>
    <xf numFmtId="0" fontId="20" fillId="7" borderId="0" xfId="0" applyFont="1" applyFill="1" applyAlignment="1">
      <alignment horizontal="left" vertical="top" wrapText="1"/>
    </xf>
    <xf numFmtId="191" fontId="7" fillId="0" borderId="0" xfId="0" applyNumberFormat="1" applyFont="1" applyFill="1" applyBorder="1" applyAlignment="1">
      <alignment horizontal="center" vertical="center"/>
    </xf>
    <xf numFmtId="192" fontId="12" fillId="6" borderId="0" xfId="0" applyNumberFormat="1" applyFont="1" applyFill="1"/>
    <xf numFmtId="0" fontId="12" fillId="0" borderId="0" xfId="0" applyFont="1"/>
    <xf numFmtId="2" fontId="0" fillId="0" borderId="0" xfId="0" applyNumberFormat="1"/>
    <xf numFmtId="192" fontId="0" fillId="0" borderId="0" xfId="0" applyNumberFormat="1"/>
    <xf numFmtId="37" fontId="0" fillId="0" borderId="0" xfId="0" applyNumberFormat="1"/>
    <xf numFmtId="0" fontId="20" fillId="5" borderId="0" xfId="0" applyFont="1" applyFill="1" applyAlignment="1">
      <alignment horizontal="left" vertical="top" wrapText="1"/>
    </xf>
    <xf numFmtId="0" fontId="21" fillId="0" borderId="0" xfId="0" applyFont="1" applyFill="1"/>
    <xf numFmtId="0" fontId="21" fillId="0" borderId="0" xfId="0" applyFont="1"/>
    <xf numFmtId="0" fontId="22" fillId="0" borderId="0" xfId="0" applyFont="1"/>
    <xf numFmtId="0" fontId="23" fillId="0" borderId="0" xfId="0" applyFont="1"/>
    <xf numFmtId="191" fontId="24" fillId="0" borderId="0" xfId="0" applyNumberFormat="1" applyFont="1" applyFill="1" applyBorder="1" applyAlignment="1">
      <alignment horizontal="right" vertical="top"/>
    </xf>
    <xf numFmtId="192" fontId="25" fillId="0" borderId="0" xfId="0" applyNumberFormat="1" applyFont="1" applyAlignment="1">
      <alignment horizontal="right"/>
    </xf>
    <xf numFmtId="0" fontId="20" fillId="0" borderId="0" xfId="0" applyFont="1" applyAlignment="1">
      <alignment vertical="top" wrapText="1"/>
    </xf>
    <xf numFmtId="0" fontId="15" fillId="5" borderId="0" xfId="0" applyFont="1" applyFill="1"/>
    <xf numFmtId="0" fontId="26" fillId="5" borderId="0" xfId="0" applyFont="1" applyFill="1" applyAlignment="1">
      <alignment horizontal="center"/>
    </xf>
    <xf numFmtId="0" fontId="27" fillId="5" borderId="0" xfId="0" applyFont="1" applyFill="1"/>
    <xf numFmtId="196" fontId="0" fillId="0" borderId="0" xfId="0" applyNumberFormat="1"/>
    <xf numFmtId="197" fontId="0" fillId="0" borderId="0" xfId="0" applyNumberFormat="1"/>
    <xf numFmtId="198" fontId="0" fillId="0" borderId="0" xfId="0" applyNumberFormat="1"/>
    <xf numFmtId="14" fontId="0" fillId="0" borderId="0" xfId="0" applyNumberFormat="1"/>
    <xf numFmtId="0" fontId="27" fillId="5" borderId="0" xfId="0" applyFont="1" applyFill="1" applyAlignment="1">
      <alignment horizontal="center"/>
    </xf>
    <xf numFmtId="2" fontId="4" fillId="0" borderId="0" xfId="0" applyNumberFormat="1" applyFont="1"/>
    <xf numFmtId="209" fontId="0" fillId="0" borderId="0" xfId="0" applyNumberFormat="1"/>
    <xf numFmtId="210" fontId="0" fillId="0" borderId="0" xfId="0" applyNumberFormat="1"/>
    <xf numFmtId="0" fontId="28" fillId="0" borderId="0" xfId="0" applyFont="1" applyAlignment="1">
      <alignment horizontal="center" vertical="center" wrapText="1"/>
    </xf>
    <xf numFmtId="0" fontId="3" fillId="0" borderId="0" xfId="0" applyFont="1" applyFill="1"/>
    <xf numFmtId="0" fontId="29" fillId="5" borderId="10" xfId="0" applyFont="1" applyFill="1" applyBorder="1" applyAlignment="1">
      <alignment horizontal="center" vertical="top"/>
    </xf>
    <xf numFmtId="0" fontId="0" fillId="0" borderId="10" xfId="0" applyBorder="1"/>
    <xf numFmtId="0" fontId="2" fillId="5" borderId="2" xfId="0" applyFont="1" applyFill="1" applyBorder="1" applyAlignment="1">
      <alignment horizontal="center"/>
    </xf>
    <xf numFmtId="0" fontId="29" fillId="5" borderId="2" xfId="0" applyFont="1" applyFill="1" applyBorder="1"/>
    <xf numFmtId="0" fontId="2" fillId="5" borderId="2" xfId="0" applyFont="1" applyFill="1" applyBorder="1"/>
    <xf numFmtId="0" fontId="29" fillId="5" borderId="2" xfId="0" applyFont="1" applyFill="1" applyBorder="1" applyAlignment="1">
      <alignment horizontal="center" vertical="top"/>
    </xf>
    <xf numFmtId="0" fontId="3" fillId="5" borderId="2"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2596BE"/>
      <color rgb="FF225A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1852052976137"/>
          <c:y val="6.533350553815459E-2"/>
          <c:w val="0.8034156937279392"/>
          <c:h val="0.75075782958512371"/>
        </c:manualLayout>
      </c:layout>
      <c:barChart>
        <c:barDir val="col"/>
        <c:grouping val="clustered"/>
        <c:varyColors val="0"/>
        <c:ser>
          <c:idx val="2"/>
          <c:order val="2"/>
          <c:spPr>
            <a:solidFill>
              <a:srgbClr val="0070C0"/>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9190-4951-9623-6ABB07B09E25}"/>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9190-4951-9623-6ABB07B09E2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9190-4951-9623-6ABB07B09E25}"/>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4-9190-4951-9623-6ABB07B09E25}"/>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3-9190-4951-9623-6ABB07B09E25}"/>
              </c:ext>
            </c:extLst>
          </c:dPt>
          <c:dLbls>
            <c:dLbl>
              <c:idx val="4"/>
              <c:layout>
                <c:manualLayout>
                  <c:x val="-3.5650633893534855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90-4951-9623-6ABB07B09E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 and Return Report'!$B$22:$B$26</c:f>
              <c:strCache>
                <c:ptCount val="5"/>
                <c:pt idx="0">
                  <c:v>Arithematic Mean</c:v>
                </c:pt>
                <c:pt idx="1">
                  <c:v>Geometric Mean</c:v>
                </c:pt>
                <c:pt idx="2">
                  <c:v>Variance</c:v>
                </c:pt>
                <c:pt idx="3">
                  <c:v>Standard Deviation</c:v>
                </c:pt>
                <c:pt idx="4">
                  <c:v>CV(Coefficient of Variance)</c:v>
                </c:pt>
              </c:strCache>
            </c:strRef>
          </c:cat>
          <c:val>
            <c:numRef>
              <c:f>'Risk and Return Report'!$E$22:$E$26</c:f>
              <c:numCache>
                <c:formatCode>#,##0.000;\(#,##0.000\);\-</c:formatCode>
                <c:ptCount val="5"/>
                <c:pt idx="0">
                  <c:v>0.48014910129128963</c:v>
                </c:pt>
                <c:pt idx="1">
                  <c:v>0.23590187628507109</c:v>
                </c:pt>
                <c:pt idx="2">
                  <c:v>0.85397429785477885</c:v>
                </c:pt>
                <c:pt idx="3">
                  <c:v>0.92410729780409095</c:v>
                </c:pt>
                <c:pt idx="4">
                  <c:v>1.9246256950577263</c:v>
                </c:pt>
              </c:numCache>
            </c:numRef>
          </c:val>
          <c:extLst>
            <c:ext xmlns:c16="http://schemas.microsoft.com/office/drawing/2014/chart" uri="{C3380CC4-5D6E-409C-BE32-E72D297353CC}">
              <c16:uniqueId val="{00000002-9190-4951-9623-6ABB07B09E25}"/>
            </c:ext>
          </c:extLst>
        </c:ser>
        <c:dLbls>
          <c:showLegendKey val="0"/>
          <c:showVal val="0"/>
          <c:showCatName val="0"/>
          <c:showSerName val="0"/>
          <c:showPercent val="0"/>
          <c:showBubbleSize val="0"/>
        </c:dLbls>
        <c:gapWidth val="219"/>
        <c:overlap val="-27"/>
        <c:axId val="1117836368"/>
        <c:axId val="1263677952"/>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'Risk and Return Report'!$B$22:$B$26</c15:sqref>
                        </c15:formulaRef>
                      </c:ext>
                    </c:extLst>
                    <c:strCache>
                      <c:ptCount val="5"/>
                      <c:pt idx="0">
                        <c:v>Arithematic Mean</c:v>
                      </c:pt>
                      <c:pt idx="1">
                        <c:v>Geometric Mean</c:v>
                      </c:pt>
                      <c:pt idx="2">
                        <c:v>Variance</c:v>
                      </c:pt>
                      <c:pt idx="3">
                        <c:v>Standard Deviation</c:v>
                      </c:pt>
                      <c:pt idx="4">
                        <c:v>CV(Coefficient of Variance)</c:v>
                      </c:pt>
                    </c:strCache>
                  </c:strRef>
                </c:cat>
                <c:val>
                  <c:numRef>
                    <c:extLst>
                      <c:ext uri="{02D57815-91ED-43cb-92C2-25804820EDAC}">
                        <c15:formulaRef>
                          <c15:sqref>'Risk and Return Report'!$C$22:$C$26</c15:sqref>
                        </c15:formulaRef>
                      </c:ext>
                    </c:extLst>
                    <c:numCache>
                      <c:formatCode>General</c:formatCode>
                      <c:ptCount val="5"/>
                    </c:numCache>
                  </c:numRef>
                </c:val>
                <c:extLst>
                  <c:ext xmlns:c16="http://schemas.microsoft.com/office/drawing/2014/chart" uri="{C3380CC4-5D6E-409C-BE32-E72D297353CC}">
                    <c16:uniqueId val="{00000000-9190-4951-9623-6ABB07B09E25}"/>
                  </c:ext>
                </c:extLst>
              </c15:ser>
            </c15:filteredBarSeries>
            <c15:filteredBarSeries>
              <c15:ser>
                <c:idx val="1"/>
                <c:order val="1"/>
                <c:spPr>
                  <a:solidFill>
                    <a:schemeClr val="accent2"/>
                  </a:solidFill>
                  <a:ln>
                    <a:noFill/>
                  </a:ln>
                  <a:effectLst/>
                </c:spPr>
                <c:invertIfNegative val="0"/>
                <c:cat>
                  <c:strRef>
                    <c:extLst>
                      <c:ext xmlns:c15="http://schemas.microsoft.com/office/drawing/2012/chart" uri="{02D57815-91ED-43cb-92C2-25804820EDAC}">
                        <c15:formulaRef>
                          <c15:sqref>'Risk and Return Report'!$B$22:$B$26</c15:sqref>
                        </c15:formulaRef>
                      </c:ext>
                    </c:extLst>
                    <c:strCache>
                      <c:ptCount val="5"/>
                      <c:pt idx="0">
                        <c:v>Arithematic Mean</c:v>
                      </c:pt>
                      <c:pt idx="1">
                        <c:v>Geometric Mean</c:v>
                      </c:pt>
                      <c:pt idx="2">
                        <c:v>Variance</c:v>
                      </c:pt>
                      <c:pt idx="3">
                        <c:v>Standard Deviation</c:v>
                      </c:pt>
                      <c:pt idx="4">
                        <c:v>CV(Coefficient of Variance)</c:v>
                      </c:pt>
                    </c:strCache>
                  </c:strRef>
                </c:cat>
                <c:val>
                  <c:numRef>
                    <c:extLst>
                      <c:ext xmlns:c15="http://schemas.microsoft.com/office/drawing/2012/chart" uri="{02D57815-91ED-43cb-92C2-25804820EDAC}">
                        <c15:formulaRef>
                          <c15:sqref>'Risk and Return Report'!$D$22:$D$26</c15:sqref>
                        </c15:formulaRef>
                      </c:ext>
                    </c:extLst>
                    <c:numCache>
                      <c:formatCode>General</c:formatCode>
                      <c:ptCount val="5"/>
                    </c:numCache>
                  </c:numRef>
                </c:val>
                <c:extLst>
                  <c:ext xmlns:c16="http://schemas.microsoft.com/office/drawing/2014/chart" uri="{C3380CC4-5D6E-409C-BE32-E72D297353CC}">
                    <c16:uniqueId val="{00000001-9190-4951-9623-6ABB07B09E25}"/>
                  </c:ext>
                </c:extLst>
              </c15:ser>
            </c15:filteredBarSeries>
          </c:ext>
        </c:extLst>
      </c:barChart>
      <c:catAx>
        <c:axId val="111783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677952"/>
        <c:crosses val="autoZero"/>
        <c:auto val="1"/>
        <c:lblAlgn val="ctr"/>
        <c:lblOffset val="100"/>
        <c:noMultiLvlLbl val="0"/>
      </c:catAx>
      <c:valAx>
        <c:axId val="1263677952"/>
        <c:scaling>
          <c:orientation val="minMax"/>
          <c:max val="2"/>
          <c:min val="0"/>
        </c:scaling>
        <c:delete val="1"/>
        <c:axPos val="l"/>
        <c:numFmt formatCode="#,##0.000;\(#,##0.000\);\-" sourceLinked="1"/>
        <c:majorTickMark val="none"/>
        <c:minorTickMark val="none"/>
        <c:tickLblPos val="nextTo"/>
        <c:crossAx val="1117836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66FF-4ED9-B0AB-83FE1FD98E25}"/>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66FF-4ED9-B0AB-83FE1FD98E2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66FF-4ED9-B0AB-83FE1FD98E2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 '!$C$59:$F$59</c:f>
              <c:numCache>
                <c:formatCode>yyyy</c:formatCode>
                <c:ptCount val="4"/>
                <c:pt idx="0">
                  <c:v>44823</c:v>
                </c:pt>
                <c:pt idx="1">
                  <c:v>44458</c:v>
                </c:pt>
                <c:pt idx="2">
                  <c:v>44093</c:v>
                </c:pt>
                <c:pt idx="3">
                  <c:v>43727</c:v>
                </c:pt>
              </c:numCache>
            </c:numRef>
          </c:cat>
          <c:val>
            <c:numRef>
              <c:f>'DuPont Analysis '!$C$76:$F$76</c:f>
              <c:numCache>
                <c:formatCode>0.00\x</c:formatCode>
                <c:ptCount val="4"/>
                <c:pt idx="0">
                  <c:v>2.8070755066461137</c:v>
                </c:pt>
                <c:pt idx="1">
                  <c:v>2.2276633674646287</c:v>
                </c:pt>
                <c:pt idx="2">
                  <c:v>1.7895845216296329</c:v>
                </c:pt>
                <c:pt idx="3">
                  <c:v>1.6969643117988482</c:v>
                </c:pt>
              </c:numCache>
            </c:numRef>
          </c:val>
          <c:extLst>
            <c:ext xmlns:c16="http://schemas.microsoft.com/office/drawing/2014/chart" uri="{C3380CC4-5D6E-409C-BE32-E72D297353CC}">
              <c16:uniqueId val="{00000006-66FF-4ED9-B0AB-83FE1FD98E25}"/>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0.00\x"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6A0B-4F53-9B93-77819AC61FD8}"/>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6A0B-4F53-9B93-77819AC61FD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6A0B-4F53-9B93-77819AC61FD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 '!$C$59:$F$59</c:f>
              <c:numCache>
                <c:formatCode>yyyy</c:formatCode>
                <c:ptCount val="4"/>
                <c:pt idx="0">
                  <c:v>44823</c:v>
                </c:pt>
                <c:pt idx="1">
                  <c:v>44458</c:v>
                </c:pt>
                <c:pt idx="2">
                  <c:v>44093</c:v>
                </c:pt>
                <c:pt idx="3">
                  <c:v>43727</c:v>
                </c:pt>
              </c:numCache>
            </c:numRef>
          </c:cat>
          <c:val>
            <c:numRef>
              <c:f>'DuPont Analysis '!$C$96:$F$96</c:f>
              <c:numCache>
                <c:formatCode>0.00%</c:formatCode>
                <c:ptCount val="4"/>
                <c:pt idx="0">
                  <c:v>9.4843962159561424E-2</c:v>
                </c:pt>
                <c:pt idx="1">
                  <c:v>8.4764256361520768E-2</c:v>
                </c:pt>
                <c:pt idx="2">
                  <c:v>0.11143840907970981</c:v>
                </c:pt>
                <c:pt idx="3">
                  <c:v>0.22085716307387504</c:v>
                </c:pt>
              </c:numCache>
            </c:numRef>
          </c:val>
          <c:extLst>
            <c:ext xmlns:c16="http://schemas.microsoft.com/office/drawing/2014/chart" uri="{C3380CC4-5D6E-409C-BE32-E72D297353CC}">
              <c16:uniqueId val="{00000006-6A0B-4F53-9B93-77819AC61FD8}"/>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0.00%"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2E9E-4FF6-8B30-9445A510A1FB}"/>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2E9E-4FF6-8B30-9445A510A1F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2E9E-4FF6-8B30-9445A510A1F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 '!$C$59:$F$59</c:f>
              <c:numCache>
                <c:formatCode>yyyy</c:formatCode>
                <c:ptCount val="4"/>
                <c:pt idx="0">
                  <c:v>44823</c:v>
                </c:pt>
                <c:pt idx="1">
                  <c:v>44458</c:v>
                </c:pt>
                <c:pt idx="2">
                  <c:v>44093</c:v>
                </c:pt>
                <c:pt idx="3">
                  <c:v>43727</c:v>
                </c:pt>
              </c:numCache>
            </c:numRef>
          </c:cat>
          <c:val>
            <c:numRef>
              <c:f>'DuPont Analysis '!$C$78:$F$78</c:f>
              <c:numCache>
                <c:formatCode>0.00%</c:formatCode>
                <c:ptCount val="4"/>
                <c:pt idx="0">
                  <c:v>0.26623416313137571</c:v>
                </c:pt>
                <c:pt idx="1">
                  <c:v>0.18882622876694041</c:v>
                </c:pt>
                <c:pt idx="2">
                  <c:v>0.19942845200407983</c:v>
                </c:pt>
                <c:pt idx="3">
                  <c:v>0.37478672374150435</c:v>
                </c:pt>
              </c:numCache>
            </c:numRef>
          </c:val>
          <c:extLst>
            <c:ext xmlns:c16="http://schemas.microsoft.com/office/drawing/2014/chart" uri="{C3380CC4-5D6E-409C-BE32-E72D297353CC}">
              <c16:uniqueId val="{00000006-2E9E-4FF6-8B30-9445A510A1FB}"/>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0.00%"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1FF3-4807-A7D0-176977FD1CB7}"/>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1FF3-4807-A7D0-176977FD1CB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1FF3-4807-A7D0-176977FD1CB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 '!$C$59:$F$59</c:f>
              <c:numCache>
                <c:formatCode>yyyy</c:formatCode>
                <c:ptCount val="4"/>
                <c:pt idx="0">
                  <c:v>44823</c:v>
                </c:pt>
                <c:pt idx="1">
                  <c:v>44458</c:v>
                </c:pt>
                <c:pt idx="2">
                  <c:v>44093</c:v>
                </c:pt>
                <c:pt idx="3">
                  <c:v>43727</c:v>
                </c:pt>
              </c:numCache>
            </c:numRef>
          </c:cat>
          <c:val>
            <c:numRef>
              <c:f>'DuPont Analysis '!$C$67:$F$67</c:f>
              <c:numCache>
                <c:formatCode>#,###,,;\(#,###,,\);\-</c:formatCode>
                <c:ptCount val="4"/>
                <c:pt idx="0">
                  <c:v>23959654000</c:v>
                </c:pt>
                <c:pt idx="1">
                  <c:v>16557561000</c:v>
                </c:pt>
                <c:pt idx="2">
                  <c:v>12938377000</c:v>
                </c:pt>
                <c:pt idx="3">
                  <c:v>17707325000</c:v>
                </c:pt>
              </c:numCache>
            </c:numRef>
          </c:val>
          <c:extLst>
            <c:ext xmlns:c16="http://schemas.microsoft.com/office/drawing/2014/chart" uri="{C3380CC4-5D6E-409C-BE32-E72D297353CC}">
              <c16:uniqueId val="{00000006-1FF3-4807-A7D0-176977FD1CB7}"/>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HistoricalPrices!$I$3</c:f>
              <c:strCache>
                <c:ptCount val="1"/>
                <c:pt idx="0">
                  <c:v> Volume</c:v>
                </c:pt>
              </c:strCache>
            </c:strRef>
          </c:tx>
          <c:spPr>
            <a:ln w="28575" cap="rnd">
              <a:solidFill>
                <a:schemeClr val="accent1"/>
              </a:solidFill>
              <a:round/>
            </a:ln>
            <a:effectLst/>
          </c:spPr>
          <c:marker>
            <c:symbol val="none"/>
          </c:marker>
          <c:cat>
            <c:numRef>
              <c:f>HistoricalPrices!$C$4:$C$503</c:f>
              <c:numCache>
                <c:formatCode>m/d/yyyy</c:formatCode>
                <c:ptCount val="500"/>
                <c:pt idx="0">
                  <c:v>45189</c:v>
                </c:pt>
                <c:pt idx="1">
                  <c:v>45188</c:v>
                </c:pt>
                <c:pt idx="2">
                  <c:v>45187</c:v>
                </c:pt>
                <c:pt idx="3">
                  <c:v>45182</c:v>
                </c:pt>
                <c:pt idx="4">
                  <c:v>45173</c:v>
                </c:pt>
                <c:pt idx="5">
                  <c:v>45170</c:v>
                </c:pt>
                <c:pt idx="6">
                  <c:v>45168</c:v>
                </c:pt>
                <c:pt idx="7">
                  <c:v>45162</c:v>
                </c:pt>
                <c:pt idx="8">
                  <c:v>45159</c:v>
                </c:pt>
                <c:pt idx="9">
                  <c:v>45156</c:v>
                </c:pt>
                <c:pt idx="10">
                  <c:v>45155</c:v>
                </c:pt>
                <c:pt idx="11">
                  <c:v>45154</c:v>
                </c:pt>
                <c:pt idx="12">
                  <c:v>45153</c:v>
                </c:pt>
                <c:pt idx="13">
                  <c:v>45149</c:v>
                </c:pt>
                <c:pt idx="14">
                  <c:v>45148</c:v>
                </c:pt>
                <c:pt idx="15">
                  <c:v>45147</c:v>
                </c:pt>
                <c:pt idx="16">
                  <c:v>45146</c:v>
                </c:pt>
                <c:pt idx="17">
                  <c:v>45145</c:v>
                </c:pt>
                <c:pt idx="18">
                  <c:v>45142</c:v>
                </c:pt>
                <c:pt idx="19">
                  <c:v>45141</c:v>
                </c:pt>
                <c:pt idx="20">
                  <c:v>45140</c:v>
                </c:pt>
                <c:pt idx="21">
                  <c:v>45139</c:v>
                </c:pt>
                <c:pt idx="22">
                  <c:v>45138</c:v>
                </c:pt>
                <c:pt idx="23">
                  <c:v>45134</c:v>
                </c:pt>
                <c:pt idx="24">
                  <c:v>45133</c:v>
                </c:pt>
                <c:pt idx="25">
                  <c:v>45132</c:v>
                </c:pt>
                <c:pt idx="26">
                  <c:v>45131</c:v>
                </c:pt>
                <c:pt idx="27">
                  <c:v>45128</c:v>
                </c:pt>
                <c:pt idx="28">
                  <c:v>45127</c:v>
                </c:pt>
                <c:pt idx="29">
                  <c:v>45125</c:v>
                </c:pt>
                <c:pt idx="30">
                  <c:v>45124</c:v>
                </c:pt>
                <c:pt idx="31">
                  <c:v>45121</c:v>
                </c:pt>
                <c:pt idx="32">
                  <c:v>45120</c:v>
                </c:pt>
                <c:pt idx="33">
                  <c:v>45119</c:v>
                </c:pt>
                <c:pt idx="34">
                  <c:v>45118</c:v>
                </c:pt>
                <c:pt idx="35">
                  <c:v>45117</c:v>
                </c:pt>
                <c:pt idx="36">
                  <c:v>45114</c:v>
                </c:pt>
                <c:pt idx="37">
                  <c:v>45112</c:v>
                </c:pt>
                <c:pt idx="38">
                  <c:v>45111</c:v>
                </c:pt>
                <c:pt idx="39">
                  <c:v>45110</c:v>
                </c:pt>
                <c:pt idx="40">
                  <c:v>45104</c:v>
                </c:pt>
                <c:pt idx="41">
                  <c:v>45103</c:v>
                </c:pt>
                <c:pt idx="42">
                  <c:v>45100</c:v>
                </c:pt>
                <c:pt idx="43">
                  <c:v>45098</c:v>
                </c:pt>
                <c:pt idx="44">
                  <c:v>45096</c:v>
                </c:pt>
                <c:pt idx="45">
                  <c:v>45093</c:v>
                </c:pt>
                <c:pt idx="46">
                  <c:v>45092</c:v>
                </c:pt>
                <c:pt idx="47">
                  <c:v>45090</c:v>
                </c:pt>
                <c:pt idx="48">
                  <c:v>45089</c:v>
                </c:pt>
                <c:pt idx="49">
                  <c:v>45086</c:v>
                </c:pt>
                <c:pt idx="50">
                  <c:v>45085</c:v>
                </c:pt>
                <c:pt idx="51">
                  <c:v>45084</c:v>
                </c:pt>
                <c:pt idx="52">
                  <c:v>45083</c:v>
                </c:pt>
                <c:pt idx="53">
                  <c:v>45082</c:v>
                </c:pt>
                <c:pt idx="54">
                  <c:v>45079</c:v>
                </c:pt>
                <c:pt idx="55">
                  <c:v>45078</c:v>
                </c:pt>
                <c:pt idx="56">
                  <c:v>45077</c:v>
                </c:pt>
                <c:pt idx="57">
                  <c:v>45076</c:v>
                </c:pt>
                <c:pt idx="58">
                  <c:v>45075</c:v>
                </c:pt>
                <c:pt idx="59">
                  <c:v>45072</c:v>
                </c:pt>
                <c:pt idx="60">
                  <c:v>45071</c:v>
                </c:pt>
                <c:pt idx="61">
                  <c:v>45061</c:v>
                </c:pt>
                <c:pt idx="62">
                  <c:v>45057</c:v>
                </c:pt>
                <c:pt idx="63">
                  <c:v>45051</c:v>
                </c:pt>
                <c:pt idx="64">
                  <c:v>45049</c:v>
                </c:pt>
                <c:pt idx="65">
                  <c:v>45048</c:v>
                </c:pt>
                <c:pt idx="66">
                  <c:v>45044</c:v>
                </c:pt>
                <c:pt idx="67">
                  <c:v>45043</c:v>
                </c:pt>
                <c:pt idx="68">
                  <c:v>45042</c:v>
                </c:pt>
                <c:pt idx="69">
                  <c:v>45036</c:v>
                </c:pt>
                <c:pt idx="70">
                  <c:v>45035</c:v>
                </c:pt>
                <c:pt idx="71">
                  <c:v>45033</c:v>
                </c:pt>
                <c:pt idx="72">
                  <c:v>45027</c:v>
                </c:pt>
                <c:pt idx="73">
                  <c:v>45026</c:v>
                </c:pt>
                <c:pt idx="74">
                  <c:v>45016</c:v>
                </c:pt>
                <c:pt idx="75">
                  <c:v>45015</c:v>
                </c:pt>
                <c:pt idx="76">
                  <c:v>45014</c:v>
                </c:pt>
                <c:pt idx="77">
                  <c:v>45013</c:v>
                </c:pt>
                <c:pt idx="78">
                  <c:v>45012</c:v>
                </c:pt>
                <c:pt idx="79">
                  <c:v>45009</c:v>
                </c:pt>
                <c:pt idx="80">
                  <c:v>45007</c:v>
                </c:pt>
                <c:pt idx="81">
                  <c:v>45002</c:v>
                </c:pt>
                <c:pt idx="82">
                  <c:v>45001</c:v>
                </c:pt>
                <c:pt idx="83">
                  <c:v>45000</c:v>
                </c:pt>
                <c:pt idx="84">
                  <c:v>44999</c:v>
                </c:pt>
                <c:pt idx="85">
                  <c:v>44998</c:v>
                </c:pt>
                <c:pt idx="86">
                  <c:v>44993</c:v>
                </c:pt>
                <c:pt idx="87">
                  <c:v>44992</c:v>
                </c:pt>
                <c:pt idx="88">
                  <c:v>44991</c:v>
                </c:pt>
                <c:pt idx="89">
                  <c:v>44988</c:v>
                </c:pt>
                <c:pt idx="90">
                  <c:v>44987</c:v>
                </c:pt>
                <c:pt idx="91">
                  <c:v>44986</c:v>
                </c:pt>
                <c:pt idx="92">
                  <c:v>44985</c:v>
                </c:pt>
                <c:pt idx="93">
                  <c:v>44984</c:v>
                </c:pt>
                <c:pt idx="94">
                  <c:v>44981</c:v>
                </c:pt>
                <c:pt idx="95">
                  <c:v>44979</c:v>
                </c:pt>
                <c:pt idx="96">
                  <c:v>44977</c:v>
                </c:pt>
                <c:pt idx="97">
                  <c:v>44973</c:v>
                </c:pt>
                <c:pt idx="98">
                  <c:v>44972</c:v>
                </c:pt>
                <c:pt idx="99">
                  <c:v>44971</c:v>
                </c:pt>
                <c:pt idx="100">
                  <c:v>44970</c:v>
                </c:pt>
                <c:pt idx="101">
                  <c:v>44967</c:v>
                </c:pt>
                <c:pt idx="102">
                  <c:v>44966</c:v>
                </c:pt>
                <c:pt idx="103">
                  <c:v>44957</c:v>
                </c:pt>
                <c:pt idx="104">
                  <c:v>44956</c:v>
                </c:pt>
                <c:pt idx="105">
                  <c:v>44953</c:v>
                </c:pt>
                <c:pt idx="106">
                  <c:v>44944</c:v>
                </c:pt>
                <c:pt idx="107">
                  <c:v>44943</c:v>
                </c:pt>
                <c:pt idx="108">
                  <c:v>44942</c:v>
                </c:pt>
                <c:pt idx="109">
                  <c:v>44938</c:v>
                </c:pt>
                <c:pt idx="110">
                  <c:v>44936</c:v>
                </c:pt>
                <c:pt idx="111">
                  <c:v>44932</c:v>
                </c:pt>
                <c:pt idx="112">
                  <c:v>44930</c:v>
                </c:pt>
                <c:pt idx="113">
                  <c:v>44924</c:v>
                </c:pt>
                <c:pt idx="114">
                  <c:v>44923</c:v>
                </c:pt>
                <c:pt idx="115">
                  <c:v>44922</c:v>
                </c:pt>
                <c:pt idx="116">
                  <c:v>44915</c:v>
                </c:pt>
                <c:pt idx="117">
                  <c:v>44914</c:v>
                </c:pt>
                <c:pt idx="118">
                  <c:v>44911</c:v>
                </c:pt>
                <c:pt idx="119">
                  <c:v>44909</c:v>
                </c:pt>
                <c:pt idx="120">
                  <c:v>44907</c:v>
                </c:pt>
                <c:pt idx="121">
                  <c:v>44900</c:v>
                </c:pt>
                <c:pt idx="122">
                  <c:v>44897</c:v>
                </c:pt>
                <c:pt idx="123">
                  <c:v>44896</c:v>
                </c:pt>
                <c:pt idx="124">
                  <c:v>44895</c:v>
                </c:pt>
                <c:pt idx="125">
                  <c:v>44894</c:v>
                </c:pt>
                <c:pt idx="126">
                  <c:v>44893</c:v>
                </c:pt>
                <c:pt idx="127">
                  <c:v>44889</c:v>
                </c:pt>
                <c:pt idx="128">
                  <c:v>44888</c:v>
                </c:pt>
                <c:pt idx="129">
                  <c:v>44887</c:v>
                </c:pt>
                <c:pt idx="130">
                  <c:v>44886</c:v>
                </c:pt>
                <c:pt idx="131">
                  <c:v>44883</c:v>
                </c:pt>
                <c:pt idx="132">
                  <c:v>44882</c:v>
                </c:pt>
                <c:pt idx="133">
                  <c:v>44881</c:v>
                </c:pt>
                <c:pt idx="134">
                  <c:v>44879</c:v>
                </c:pt>
                <c:pt idx="135">
                  <c:v>44875</c:v>
                </c:pt>
                <c:pt idx="136">
                  <c:v>44873</c:v>
                </c:pt>
                <c:pt idx="137">
                  <c:v>44872</c:v>
                </c:pt>
                <c:pt idx="138">
                  <c:v>44868</c:v>
                </c:pt>
                <c:pt idx="139">
                  <c:v>44867</c:v>
                </c:pt>
                <c:pt idx="140">
                  <c:v>44866</c:v>
                </c:pt>
                <c:pt idx="141">
                  <c:v>44865</c:v>
                </c:pt>
                <c:pt idx="142">
                  <c:v>44862</c:v>
                </c:pt>
                <c:pt idx="143">
                  <c:v>44861</c:v>
                </c:pt>
                <c:pt idx="144">
                  <c:v>44860</c:v>
                </c:pt>
                <c:pt idx="145">
                  <c:v>44859</c:v>
                </c:pt>
                <c:pt idx="146">
                  <c:v>44858</c:v>
                </c:pt>
                <c:pt idx="147">
                  <c:v>44855</c:v>
                </c:pt>
                <c:pt idx="148">
                  <c:v>44854</c:v>
                </c:pt>
                <c:pt idx="149">
                  <c:v>44853</c:v>
                </c:pt>
                <c:pt idx="150">
                  <c:v>44852</c:v>
                </c:pt>
                <c:pt idx="151">
                  <c:v>44851</c:v>
                </c:pt>
                <c:pt idx="152">
                  <c:v>44848</c:v>
                </c:pt>
                <c:pt idx="153">
                  <c:v>44846</c:v>
                </c:pt>
                <c:pt idx="154">
                  <c:v>44845</c:v>
                </c:pt>
                <c:pt idx="155">
                  <c:v>44844</c:v>
                </c:pt>
                <c:pt idx="156">
                  <c:v>44840</c:v>
                </c:pt>
                <c:pt idx="157">
                  <c:v>44839</c:v>
                </c:pt>
                <c:pt idx="158">
                  <c:v>44838</c:v>
                </c:pt>
                <c:pt idx="159">
                  <c:v>44837</c:v>
                </c:pt>
                <c:pt idx="160">
                  <c:v>44834</c:v>
                </c:pt>
                <c:pt idx="161">
                  <c:v>44833</c:v>
                </c:pt>
                <c:pt idx="162">
                  <c:v>44832</c:v>
                </c:pt>
                <c:pt idx="163">
                  <c:v>44831</c:v>
                </c:pt>
                <c:pt idx="164">
                  <c:v>44824</c:v>
                </c:pt>
                <c:pt idx="165">
                  <c:v>44823</c:v>
                </c:pt>
                <c:pt idx="166">
                  <c:v>44820</c:v>
                </c:pt>
                <c:pt idx="167">
                  <c:v>44819</c:v>
                </c:pt>
                <c:pt idx="168">
                  <c:v>44818</c:v>
                </c:pt>
                <c:pt idx="169">
                  <c:v>44816</c:v>
                </c:pt>
                <c:pt idx="170">
                  <c:v>44813</c:v>
                </c:pt>
                <c:pt idx="171">
                  <c:v>44812</c:v>
                </c:pt>
                <c:pt idx="172">
                  <c:v>44811</c:v>
                </c:pt>
                <c:pt idx="173">
                  <c:v>44810</c:v>
                </c:pt>
                <c:pt idx="174">
                  <c:v>44806</c:v>
                </c:pt>
                <c:pt idx="175">
                  <c:v>44805</c:v>
                </c:pt>
                <c:pt idx="176">
                  <c:v>44804</c:v>
                </c:pt>
                <c:pt idx="177">
                  <c:v>44803</c:v>
                </c:pt>
                <c:pt idx="178">
                  <c:v>44802</c:v>
                </c:pt>
                <c:pt idx="179">
                  <c:v>44799</c:v>
                </c:pt>
                <c:pt idx="180">
                  <c:v>44797</c:v>
                </c:pt>
                <c:pt idx="181">
                  <c:v>44796</c:v>
                </c:pt>
                <c:pt idx="182">
                  <c:v>44795</c:v>
                </c:pt>
                <c:pt idx="183">
                  <c:v>44792</c:v>
                </c:pt>
                <c:pt idx="184">
                  <c:v>44791</c:v>
                </c:pt>
                <c:pt idx="185">
                  <c:v>44789</c:v>
                </c:pt>
                <c:pt idx="186">
                  <c:v>44788</c:v>
                </c:pt>
                <c:pt idx="187">
                  <c:v>44785</c:v>
                </c:pt>
                <c:pt idx="188">
                  <c:v>44784</c:v>
                </c:pt>
                <c:pt idx="189">
                  <c:v>44783</c:v>
                </c:pt>
                <c:pt idx="190">
                  <c:v>44778</c:v>
                </c:pt>
                <c:pt idx="191">
                  <c:v>44777</c:v>
                </c:pt>
                <c:pt idx="192">
                  <c:v>44776</c:v>
                </c:pt>
                <c:pt idx="193">
                  <c:v>44756</c:v>
                </c:pt>
                <c:pt idx="194">
                  <c:v>44749</c:v>
                </c:pt>
                <c:pt idx="195">
                  <c:v>44743</c:v>
                </c:pt>
                <c:pt idx="196">
                  <c:v>44742</c:v>
                </c:pt>
                <c:pt idx="197">
                  <c:v>44741</c:v>
                </c:pt>
                <c:pt idx="198">
                  <c:v>44739</c:v>
                </c:pt>
                <c:pt idx="199">
                  <c:v>44736</c:v>
                </c:pt>
                <c:pt idx="200">
                  <c:v>44735</c:v>
                </c:pt>
                <c:pt idx="201">
                  <c:v>44734</c:v>
                </c:pt>
                <c:pt idx="202">
                  <c:v>44733</c:v>
                </c:pt>
                <c:pt idx="203">
                  <c:v>44732</c:v>
                </c:pt>
                <c:pt idx="204">
                  <c:v>44729</c:v>
                </c:pt>
                <c:pt idx="205">
                  <c:v>44728</c:v>
                </c:pt>
                <c:pt idx="206">
                  <c:v>44727</c:v>
                </c:pt>
                <c:pt idx="207">
                  <c:v>44725</c:v>
                </c:pt>
                <c:pt idx="208">
                  <c:v>44722</c:v>
                </c:pt>
                <c:pt idx="209">
                  <c:v>44721</c:v>
                </c:pt>
                <c:pt idx="210">
                  <c:v>44720</c:v>
                </c:pt>
                <c:pt idx="211">
                  <c:v>44715</c:v>
                </c:pt>
                <c:pt idx="212">
                  <c:v>44713</c:v>
                </c:pt>
                <c:pt idx="213">
                  <c:v>44712</c:v>
                </c:pt>
                <c:pt idx="214">
                  <c:v>44711</c:v>
                </c:pt>
                <c:pt idx="215">
                  <c:v>44708</c:v>
                </c:pt>
                <c:pt idx="216">
                  <c:v>44707</c:v>
                </c:pt>
                <c:pt idx="217">
                  <c:v>44706</c:v>
                </c:pt>
                <c:pt idx="218">
                  <c:v>44705</c:v>
                </c:pt>
                <c:pt idx="219">
                  <c:v>44704</c:v>
                </c:pt>
                <c:pt idx="220">
                  <c:v>44701</c:v>
                </c:pt>
                <c:pt idx="221">
                  <c:v>44700</c:v>
                </c:pt>
                <c:pt idx="222">
                  <c:v>44699</c:v>
                </c:pt>
                <c:pt idx="223">
                  <c:v>44694</c:v>
                </c:pt>
                <c:pt idx="224">
                  <c:v>44693</c:v>
                </c:pt>
                <c:pt idx="225">
                  <c:v>44692</c:v>
                </c:pt>
                <c:pt idx="226">
                  <c:v>44691</c:v>
                </c:pt>
                <c:pt idx="227">
                  <c:v>44690</c:v>
                </c:pt>
                <c:pt idx="228">
                  <c:v>44687</c:v>
                </c:pt>
                <c:pt idx="229">
                  <c:v>44679</c:v>
                </c:pt>
                <c:pt idx="230">
                  <c:v>44677</c:v>
                </c:pt>
                <c:pt idx="231">
                  <c:v>44676</c:v>
                </c:pt>
                <c:pt idx="232">
                  <c:v>44673</c:v>
                </c:pt>
                <c:pt idx="233">
                  <c:v>44671</c:v>
                </c:pt>
                <c:pt idx="234">
                  <c:v>44670</c:v>
                </c:pt>
                <c:pt idx="235">
                  <c:v>44669</c:v>
                </c:pt>
                <c:pt idx="236">
                  <c:v>44666</c:v>
                </c:pt>
                <c:pt idx="237">
                  <c:v>44665</c:v>
                </c:pt>
                <c:pt idx="238">
                  <c:v>44664</c:v>
                </c:pt>
                <c:pt idx="239">
                  <c:v>44663</c:v>
                </c:pt>
                <c:pt idx="240">
                  <c:v>44662</c:v>
                </c:pt>
                <c:pt idx="241">
                  <c:v>44659</c:v>
                </c:pt>
                <c:pt idx="242">
                  <c:v>44658</c:v>
                </c:pt>
                <c:pt idx="243">
                  <c:v>44656</c:v>
                </c:pt>
                <c:pt idx="244">
                  <c:v>44652</c:v>
                </c:pt>
                <c:pt idx="245">
                  <c:v>44651</c:v>
                </c:pt>
                <c:pt idx="246">
                  <c:v>44650</c:v>
                </c:pt>
                <c:pt idx="247">
                  <c:v>44649</c:v>
                </c:pt>
                <c:pt idx="248">
                  <c:v>44648</c:v>
                </c:pt>
                <c:pt idx="249">
                  <c:v>44645</c:v>
                </c:pt>
                <c:pt idx="250">
                  <c:v>44644</c:v>
                </c:pt>
                <c:pt idx="251">
                  <c:v>44642</c:v>
                </c:pt>
                <c:pt idx="252">
                  <c:v>44641</c:v>
                </c:pt>
                <c:pt idx="253">
                  <c:v>44638</c:v>
                </c:pt>
                <c:pt idx="254">
                  <c:v>44637</c:v>
                </c:pt>
                <c:pt idx="255">
                  <c:v>44636</c:v>
                </c:pt>
                <c:pt idx="256">
                  <c:v>44635</c:v>
                </c:pt>
                <c:pt idx="257">
                  <c:v>44634</c:v>
                </c:pt>
                <c:pt idx="258">
                  <c:v>44631</c:v>
                </c:pt>
                <c:pt idx="259">
                  <c:v>44630</c:v>
                </c:pt>
                <c:pt idx="260">
                  <c:v>44629</c:v>
                </c:pt>
                <c:pt idx="261">
                  <c:v>44628</c:v>
                </c:pt>
                <c:pt idx="262">
                  <c:v>44627</c:v>
                </c:pt>
                <c:pt idx="263">
                  <c:v>44624</c:v>
                </c:pt>
                <c:pt idx="264">
                  <c:v>44617</c:v>
                </c:pt>
                <c:pt idx="265">
                  <c:v>44616</c:v>
                </c:pt>
                <c:pt idx="266">
                  <c:v>44615</c:v>
                </c:pt>
                <c:pt idx="267">
                  <c:v>44614</c:v>
                </c:pt>
                <c:pt idx="268">
                  <c:v>44607</c:v>
                </c:pt>
                <c:pt idx="269">
                  <c:v>44603</c:v>
                </c:pt>
                <c:pt idx="270">
                  <c:v>44596</c:v>
                </c:pt>
                <c:pt idx="271">
                  <c:v>44595</c:v>
                </c:pt>
                <c:pt idx="272">
                  <c:v>44594</c:v>
                </c:pt>
                <c:pt idx="273">
                  <c:v>44593</c:v>
                </c:pt>
                <c:pt idx="274">
                  <c:v>44589</c:v>
                </c:pt>
                <c:pt idx="275">
                  <c:v>44581</c:v>
                </c:pt>
                <c:pt idx="276">
                  <c:v>44578</c:v>
                </c:pt>
                <c:pt idx="277">
                  <c:v>44573</c:v>
                </c:pt>
                <c:pt idx="278">
                  <c:v>44572</c:v>
                </c:pt>
                <c:pt idx="279">
                  <c:v>44571</c:v>
                </c:pt>
                <c:pt idx="280">
                  <c:v>44568</c:v>
                </c:pt>
                <c:pt idx="281">
                  <c:v>44567</c:v>
                </c:pt>
                <c:pt idx="282">
                  <c:v>44566</c:v>
                </c:pt>
                <c:pt idx="283">
                  <c:v>44561</c:v>
                </c:pt>
                <c:pt idx="284">
                  <c:v>44560</c:v>
                </c:pt>
                <c:pt idx="285">
                  <c:v>44559</c:v>
                </c:pt>
                <c:pt idx="286">
                  <c:v>44558</c:v>
                </c:pt>
                <c:pt idx="287">
                  <c:v>44557</c:v>
                </c:pt>
                <c:pt idx="288">
                  <c:v>44554</c:v>
                </c:pt>
                <c:pt idx="289">
                  <c:v>44553</c:v>
                </c:pt>
                <c:pt idx="290">
                  <c:v>44552</c:v>
                </c:pt>
                <c:pt idx="291">
                  <c:v>44551</c:v>
                </c:pt>
                <c:pt idx="292">
                  <c:v>44550</c:v>
                </c:pt>
                <c:pt idx="293">
                  <c:v>44547</c:v>
                </c:pt>
                <c:pt idx="294">
                  <c:v>44546</c:v>
                </c:pt>
                <c:pt idx="295">
                  <c:v>44545</c:v>
                </c:pt>
                <c:pt idx="296">
                  <c:v>44544</c:v>
                </c:pt>
                <c:pt idx="297">
                  <c:v>44543</c:v>
                </c:pt>
                <c:pt idx="298">
                  <c:v>44537</c:v>
                </c:pt>
                <c:pt idx="299">
                  <c:v>44531</c:v>
                </c:pt>
                <c:pt idx="300">
                  <c:v>44530</c:v>
                </c:pt>
                <c:pt idx="301">
                  <c:v>44529</c:v>
                </c:pt>
                <c:pt idx="302">
                  <c:v>44526</c:v>
                </c:pt>
                <c:pt idx="303">
                  <c:v>44525</c:v>
                </c:pt>
                <c:pt idx="304">
                  <c:v>44524</c:v>
                </c:pt>
                <c:pt idx="305">
                  <c:v>44523</c:v>
                </c:pt>
                <c:pt idx="306">
                  <c:v>44522</c:v>
                </c:pt>
                <c:pt idx="307">
                  <c:v>44519</c:v>
                </c:pt>
                <c:pt idx="308">
                  <c:v>44518</c:v>
                </c:pt>
                <c:pt idx="309">
                  <c:v>44517</c:v>
                </c:pt>
                <c:pt idx="310">
                  <c:v>44515</c:v>
                </c:pt>
                <c:pt idx="311">
                  <c:v>44510</c:v>
                </c:pt>
                <c:pt idx="312">
                  <c:v>44509</c:v>
                </c:pt>
                <c:pt idx="313">
                  <c:v>44508</c:v>
                </c:pt>
                <c:pt idx="314">
                  <c:v>44505</c:v>
                </c:pt>
                <c:pt idx="315">
                  <c:v>44504</c:v>
                </c:pt>
                <c:pt idx="316">
                  <c:v>44503</c:v>
                </c:pt>
                <c:pt idx="317">
                  <c:v>44502</c:v>
                </c:pt>
                <c:pt idx="318">
                  <c:v>44494</c:v>
                </c:pt>
                <c:pt idx="319">
                  <c:v>44491</c:v>
                </c:pt>
                <c:pt idx="320">
                  <c:v>44490</c:v>
                </c:pt>
                <c:pt idx="321">
                  <c:v>44489</c:v>
                </c:pt>
                <c:pt idx="322">
                  <c:v>44483</c:v>
                </c:pt>
                <c:pt idx="323">
                  <c:v>44480</c:v>
                </c:pt>
                <c:pt idx="324">
                  <c:v>44476</c:v>
                </c:pt>
                <c:pt idx="325">
                  <c:v>44475</c:v>
                </c:pt>
                <c:pt idx="326">
                  <c:v>44474</c:v>
                </c:pt>
                <c:pt idx="327">
                  <c:v>44473</c:v>
                </c:pt>
                <c:pt idx="328">
                  <c:v>44470</c:v>
                </c:pt>
                <c:pt idx="329">
                  <c:v>44469</c:v>
                </c:pt>
                <c:pt idx="330">
                  <c:v>44468</c:v>
                </c:pt>
                <c:pt idx="331">
                  <c:v>44462</c:v>
                </c:pt>
                <c:pt idx="332">
                  <c:v>44461</c:v>
                </c:pt>
                <c:pt idx="333">
                  <c:v>44460</c:v>
                </c:pt>
                <c:pt idx="334">
                  <c:v>44459</c:v>
                </c:pt>
                <c:pt idx="335">
                  <c:v>44456</c:v>
                </c:pt>
                <c:pt idx="336">
                  <c:v>44453</c:v>
                </c:pt>
                <c:pt idx="337">
                  <c:v>44452</c:v>
                </c:pt>
                <c:pt idx="338">
                  <c:v>44449</c:v>
                </c:pt>
                <c:pt idx="339">
                  <c:v>44448</c:v>
                </c:pt>
                <c:pt idx="340">
                  <c:v>44447</c:v>
                </c:pt>
                <c:pt idx="341">
                  <c:v>44446</c:v>
                </c:pt>
                <c:pt idx="342">
                  <c:v>44445</c:v>
                </c:pt>
                <c:pt idx="343">
                  <c:v>44442</c:v>
                </c:pt>
                <c:pt idx="344">
                  <c:v>44441</c:v>
                </c:pt>
                <c:pt idx="345">
                  <c:v>44439</c:v>
                </c:pt>
                <c:pt idx="346">
                  <c:v>44438</c:v>
                </c:pt>
                <c:pt idx="347">
                  <c:v>44434</c:v>
                </c:pt>
                <c:pt idx="348">
                  <c:v>44433</c:v>
                </c:pt>
                <c:pt idx="349">
                  <c:v>44428</c:v>
                </c:pt>
                <c:pt idx="350">
                  <c:v>44421</c:v>
                </c:pt>
                <c:pt idx="351">
                  <c:v>44414</c:v>
                </c:pt>
                <c:pt idx="352">
                  <c:v>44413</c:v>
                </c:pt>
                <c:pt idx="353">
                  <c:v>44412</c:v>
                </c:pt>
                <c:pt idx="354">
                  <c:v>44411</c:v>
                </c:pt>
                <c:pt idx="355">
                  <c:v>44410</c:v>
                </c:pt>
                <c:pt idx="356">
                  <c:v>44407</c:v>
                </c:pt>
                <c:pt idx="357">
                  <c:v>44406</c:v>
                </c:pt>
                <c:pt idx="358">
                  <c:v>44405</c:v>
                </c:pt>
                <c:pt idx="359">
                  <c:v>44404</c:v>
                </c:pt>
                <c:pt idx="360">
                  <c:v>44400</c:v>
                </c:pt>
                <c:pt idx="361">
                  <c:v>44391</c:v>
                </c:pt>
                <c:pt idx="362">
                  <c:v>44389</c:v>
                </c:pt>
                <c:pt idx="363">
                  <c:v>44386</c:v>
                </c:pt>
                <c:pt idx="364">
                  <c:v>44385</c:v>
                </c:pt>
                <c:pt idx="365">
                  <c:v>44384</c:v>
                </c:pt>
                <c:pt idx="366">
                  <c:v>44379</c:v>
                </c:pt>
                <c:pt idx="367">
                  <c:v>44377</c:v>
                </c:pt>
                <c:pt idx="368">
                  <c:v>44376</c:v>
                </c:pt>
                <c:pt idx="369">
                  <c:v>44375</c:v>
                </c:pt>
                <c:pt idx="370">
                  <c:v>44372</c:v>
                </c:pt>
                <c:pt idx="371">
                  <c:v>44371</c:v>
                </c:pt>
                <c:pt idx="372">
                  <c:v>44370</c:v>
                </c:pt>
                <c:pt idx="373">
                  <c:v>44369</c:v>
                </c:pt>
                <c:pt idx="374">
                  <c:v>44365</c:v>
                </c:pt>
                <c:pt idx="375">
                  <c:v>44361</c:v>
                </c:pt>
                <c:pt idx="376">
                  <c:v>44358</c:v>
                </c:pt>
                <c:pt idx="377">
                  <c:v>44357</c:v>
                </c:pt>
                <c:pt idx="378">
                  <c:v>44354</c:v>
                </c:pt>
                <c:pt idx="379">
                  <c:v>44350</c:v>
                </c:pt>
                <c:pt idx="380">
                  <c:v>44348</c:v>
                </c:pt>
                <c:pt idx="381">
                  <c:v>44347</c:v>
                </c:pt>
                <c:pt idx="382">
                  <c:v>44344</c:v>
                </c:pt>
                <c:pt idx="383">
                  <c:v>44343</c:v>
                </c:pt>
                <c:pt idx="384">
                  <c:v>44340</c:v>
                </c:pt>
                <c:pt idx="385">
                  <c:v>44337</c:v>
                </c:pt>
                <c:pt idx="386">
                  <c:v>44336</c:v>
                </c:pt>
                <c:pt idx="387">
                  <c:v>44334</c:v>
                </c:pt>
                <c:pt idx="388">
                  <c:v>44333</c:v>
                </c:pt>
                <c:pt idx="389">
                  <c:v>44322</c:v>
                </c:pt>
                <c:pt idx="390">
                  <c:v>44321</c:v>
                </c:pt>
                <c:pt idx="391">
                  <c:v>44320</c:v>
                </c:pt>
                <c:pt idx="392">
                  <c:v>44319</c:v>
                </c:pt>
                <c:pt idx="393">
                  <c:v>44316</c:v>
                </c:pt>
                <c:pt idx="394">
                  <c:v>44315</c:v>
                </c:pt>
                <c:pt idx="395">
                  <c:v>44314</c:v>
                </c:pt>
                <c:pt idx="396">
                  <c:v>44313</c:v>
                </c:pt>
                <c:pt idx="397">
                  <c:v>44312</c:v>
                </c:pt>
                <c:pt idx="398">
                  <c:v>44309</c:v>
                </c:pt>
                <c:pt idx="399">
                  <c:v>44308</c:v>
                </c:pt>
                <c:pt idx="400">
                  <c:v>44307</c:v>
                </c:pt>
                <c:pt idx="401">
                  <c:v>44305</c:v>
                </c:pt>
                <c:pt idx="402">
                  <c:v>44300</c:v>
                </c:pt>
                <c:pt idx="403">
                  <c:v>44299</c:v>
                </c:pt>
                <c:pt idx="404">
                  <c:v>44298</c:v>
                </c:pt>
                <c:pt idx="405">
                  <c:v>44293</c:v>
                </c:pt>
                <c:pt idx="406">
                  <c:v>44287</c:v>
                </c:pt>
                <c:pt idx="407">
                  <c:v>44286</c:v>
                </c:pt>
                <c:pt idx="408">
                  <c:v>44285</c:v>
                </c:pt>
                <c:pt idx="409">
                  <c:v>44284</c:v>
                </c:pt>
                <c:pt idx="410">
                  <c:v>44279</c:v>
                </c:pt>
                <c:pt idx="411">
                  <c:v>44277</c:v>
                </c:pt>
                <c:pt idx="412">
                  <c:v>44272</c:v>
                </c:pt>
                <c:pt idx="413">
                  <c:v>44271</c:v>
                </c:pt>
                <c:pt idx="414">
                  <c:v>44270</c:v>
                </c:pt>
                <c:pt idx="415">
                  <c:v>44267</c:v>
                </c:pt>
                <c:pt idx="416">
                  <c:v>44266</c:v>
                </c:pt>
                <c:pt idx="417">
                  <c:v>44264</c:v>
                </c:pt>
                <c:pt idx="418">
                  <c:v>44263</c:v>
                </c:pt>
                <c:pt idx="419">
                  <c:v>44259</c:v>
                </c:pt>
                <c:pt idx="420">
                  <c:v>44258</c:v>
                </c:pt>
                <c:pt idx="421">
                  <c:v>44257</c:v>
                </c:pt>
                <c:pt idx="422">
                  <c:v>44256</c:v>
                </c:pt>
                <c:pt idx="423">
                  <c:v>44253</c:v>
                </c:pt>
                <c:pt idx="424">
                  <c:v>44252</c:v>
                </c:pt>
                <c:pt idx="425">
                  <c:v>44251</c:v>
                </c:pt>
                <c:pt idx="426">
                  <c:v>44250</c:v>
                </c:pt>
                <c:pt idx="427">
                  <c:v>44249</c:v>
                </c:pt>
                <c:pt idx="428">
                  <c:v>44244</c:v>
                </c:pt>
                <c:pt idx="429">
                  <c:v>44243</c:v>
                </c:pt>
                <c:pt idx="430">
                  <c:v>44242</c:v>
                </c:pt>
                <c:pt idx="431">
                  <c:v>44239</c:v>
                </c:pt>
                <c:pt idx="432">
                  <c:v>44236</c:v>
                </c:pt>
                <c:pt idx="433">
                  <c:v>44235</c:v>
                </c:pt>
                <c:pt idx="434">
                  <c:v>44231</c:v>
                </c:pt>
                <c:pt idx="435">
                  <c:v>44230</c:v>
                </c:pt>
                <c:pt idx="436">
                  <c:v>44228</c:v>
                </c:pt>
                <c:pt idx="437">
                  <c:v>44224</c:v>
                </c:pt>
                <c:pt idx="438">
                  <c:v>44223</c:v>
                </c:pt>
                <c:pt idx="439">
                  <c:v>44217</c:v>
                </c:pt>
                <c:pt idx="440">
                  <c:v>44216</c:v>
                </c:pt>
                <c:pt idx="441">
                  <c:v>44210</c:v>
                </c:pt>
                <c:pt idx="442">
                  <c:v>44209</c:v>
                </c:pt>
                <c:pt idx="443">
                  <c:v>44208</c:v>
                </c:pt>
                <c:pt idx="444">
                  <c:v>44207</c:v>
                </c:pt>
                <c:pt idx="445">
                  <c:v>44204</c:v>
                </c:pt>
                <c:pt idx="446">
                  <c:v>44201</c:v>
                </c:pt>
                <c:pt idx="447">
                  <c:v>44195</c:v>
                </c:pt>
                <c:pt idx="448">
                  <c:v>44194</c:v>
                </c:pt>
                <c:pt idx="449">
                  <c:v>44186</c:v>
                </c:pt>
                <c:pt idx="450">
                  <c:v>44182</c:v>
                </c:pt>
                <c:pt idx="451">
                  <c:v>44181</c:v>
                </c:pt>
                <c:pt idx="452">
                  <c:v>44180</c:v>
                </c:pt>
                <c:pt idx="453">
                  <c:v>44176</c:v>
                </c:pt>
                <c:pt idx="454">
                  <c:v>44175</c:v>
                </c:pt>
                <c:pt idx="455">
                  <c:v>44173</c:v>
                </c:pt>
                <c:pt idx="456">
                  <c:v>44172</c:v>
                </c:pt>
                <c:pt idx="457">
                  <c:v>44169</c:v>
                </c:pt>
                <c:pt idx="458">
                  <c:v>44168</c:v>
                </c:pt>
                <c:pt idx="459">
                  <c:v>44166</c:v>
                </c:pt>
                <c:pt idx="460">
                  <c:v>44146</c:v>
                </c:pt>
                <c:pt idx="461">
                  <c:v>44144</c:v>
                </c:pt>
                <c:pt idx="462">
                  <c:v>44137</c:v>
                </c:pt>
                <c:pt idx="463">
                  <c:v>44131</c:v>
                </c:pt>
                <c:pt idx="464">
                  <c:v>44130</c:v>
                </c:pt>
                <c:pt idx="465">
                  <c:v>44127</c:v>
                </c:pt>
                <c:pt idx="466">
                  <c:v>44126</c:v>
                </c:pt>
                <c:pt idx="467">
                  <c:v>44125</c:v>
                </c:pt>
                <c:pt idx="468">
                  <c:v>44119</c:v>
                </c:pt>
                <c:pt idx="469">
                  <c:v>44103</c:v>
                </c:pt>
                <c:pt idx="470">
                  <c:v>44096</c:v>
                </c:pt>
                <c:pt idx="471">
                  <c:v>44095</c:v>
                </c:pt>
                <c:pt idx="472">
                  <c:v>44082</c:v>
                </c:pt>
                <c:pt idx="473">
                  <c:v>44075</c:v>
                </c:pt>
                <c:pt idx="474">
                  <c:v>44074</c:v>
                </c:pt>
                <c:pt idx="475">
                  <c:v>44069</c:v>
                </c:pt>
                <c:pt idx="476">
                  <c:v>44068</c:v>
                </c:pt>
                <c:pt idx="477">
                  <c:v>44067</c:v>
                </c:pt>
                <c:pt idx="478">
                  <c:v>44064</c:v>
                </c:pt>
                <c:pt idx="479">
                  <c:v>44063</c:v>
                </c:pt>
                <c:pt idx="480">
                  <c:v>44061</c:v>
                </c:pt>
                <c:pt idx="481">
                  <c:v>44056</c:v>
                </c:pt>
                <c:pt idx="482">
                  <c:v>44055</c:v>
                </c:pt>
                <c:pt idx="483">
                  <c:v>44053</c:v>
                </c:pt>
                <c:pt idx="484">
                  <c:v>44049</c:v>
                </c:pt>
                <c:pt idx="485">
                  <c:v>44048</c:v>
                </c:pt>
                <c:pt idx="486">
                  <c:v>44047</c:v>
                </c:pt>
                <c:pt idx="487">
                  <c:v>44046</c:v>
                </c:pt>
                <c:pt idx="488">
                  <c:v>44039</c:v>
                </c:pt>
                <c:pt idx="489">
                  <c:v>44035</c:v>
                </c:pt>
                <c:pt idx="490">
                  <c:v>44029</c:v>
                </c:pt>
                <c:pt idx="491">
                  <c:v>44026</c:v>
                </c:pt>
                <c:pt idx="492">
                  <c:v>44022</c:v>
                </c:pt>
                <c:pt idx="493">
                  <c:v>44019</c:v>
                </c:pt>
                <c:pt idx="494">
                  <c:v>44018</c:v>
                </c:pt>
                <c:pt idx="495">
                  <c:v>44014</c:v>
                </c:pt>
                <c:pt idx="496">
                  <c:v>44013</c:v>
                </c:pt>
                <c:pt idx="497">
                  <c:v>44012</c:v>
                </c:pt>
                <c:pt idx="498">
                  <c:v>44011</c:v>
                </c:pt>
                <c:pt idx="499">
                  <c:v>44005</c:v>
                </c:pt>
              </c:numCache>
            </c:numRef>
          </c:cat>
          <c:val>
            <c:numRef>
              <c:f>HistoricalPrices!$I$4:$I$503</c:f>
              <c:numCache>
                <c:formatCode>General</c:formatCode>
                <c:ptCount val="500"/>
                <c:pt idx="0">
                  <c:v>400</c:v>
                </c:pt>
                <c:pt idx="1">
                  <c:v>200</c:v>
                </c:pt>
                <c:pt idx="2">
                  <c:v>100</c:v>
                </c:pt>
                <c:pt idx="3">
                  <c:v>300</c:v>
                </c:pt>
                <c:pt idx="4">
                  <c:v>500</c:v>
                </c:pt>
                <c:pt idx="5">
                  <c:v>200</c:v>
                </c:pt>
                <c:pt idx="6">
                  <c:v>500</c:v>
                </c:pt>
                <c:pt idx="7">
                  <c:v>1700</c:v>
                </c:pt>
                <c:pt idx="8">
                  <c:v>7200</c:v>
                </c:pt>
                <c:pt idx="9">
                  <c:v>1800</c:v>
                </c:pt>
                <c:pt idx="10">
                  <c:v>2600</c:v>
                </c:pt>
                <c:pt idx="11">
                  <c:v>1200</c:v>
                </c:pt>
                <c:pt idx="12">
                  <c:v>800</c:v>
                </c:pt>
                <c:pt idx="13">
                  <c:v>500</c:v>
                </c:pt>
                <c:pt idx="14">
                  <c:v>300</c:v>
                </c:pt>
                <c:pt idx="15">
                  <c:v>600</c:v>
                </c:pt>
                <c:pt idx="16">
                  <c:v>400</c:v>
                </c:pt>
                <c:pt idx="17">
                  <c:v>500</c:v>
                </c:pt>
                <c:pt idx="18">
                  <c:v>1100</c:v>
                </c:pt>
                <c:pt idx="19">
                  <c:v>200</c:v>
                </c:pt>
                <c:pt idx="20">
                  <c:v>200</c:v>
                </c:pt>
                <c:pt idx="21">
                  <c:v>2300</c:v>
                </c:pt>
                <c:pt idx="22">
                  <c:v>1300</c:v>
                </c:pt>
                <c:pt idx="23">
                  <c:v>400</c:v>
                </c:pt>
                <c:pt idx="24">
                  <c:v>500</c:v>
                </c:pt>
                <c:pt idx="25">
                  <c:v>200</c:v>
                </c:pt>
                <c:pt idx="26">
                  <c:v>900</c:v>
                </c:pt>
                <c:pt idx="27">
                  <c:v>100</c:v>
                </c:pt>
                <c:pt idx="28">
                  <c:v>200</c:v>
                </c:pt>
                <c:pt idx="29">
                  <c:v>500</c:v>
                </c:pt>
                <c:pt idx="30">
                  <c:v>1000</c:v>
                </c:pt>
                <c:pt idx="31">
                  <c:v>200</c:v>
                </c:pt>
                <c:pt idx="32">
                  <c:v>500</c:v>
                </c:pt>
                <c:pt idx="33">
                  <c:v>500</c:v>
                </c:pt>
                <c:pt idx="34">
                  <c:v>1200</c:v>
                </c:pt>
                <c:pt idx="35">
                  <c:v>100</c:v>
                </c:pt>
                <c:pt idx="36">
                  <c:v>400</c:v>
                </c:pt>
                <c:pt idx="37">
                  <c:v>700</c:v>
                </c:pt>
                <c:pt idx="38">
                  <c:v>400</c:v>
                </c:pt>
                <c:pt idx="39">
                  <c:v>1400</c:v>
                </c:pt>
                <c:pt idx="40">
                  <c:v>500</c:v>
                </c:pt>
                <c:pt idx="41">
                  <c:v>2400</c:v>
                </c:pt>
                <c:pt idx="42">
                  <c:v>800</c:v>
                </c:pt>
                <c:pt idx="43">
                  <c:v>300</c:v>
                </c:pt>
                <c:pt idx="44">
                  <c:v>2800</c:v>
                </c:pt>
                <c:pt idx="45">
                  <c:v>200</c:v>
                </c:pt>
                <c:pt idx="46">
                  <c:v>1000</c:v>
                </c:pt>
                <c:pt idx="47">
                  <c:v>1000</c:v>
                </c:pt>
                <c:pt idx="48">
                  <c:v>2800</c:v>
                </c:pt>
                <c:pt idx="49">
                  <c:v>2700</c:v>
                </c:pt>
                <c:pt idx="50">
                  <c:v>400</c:v>
                </c:pt>
                <c:pt idx="51">
                  <c:v>2200</c:v>
                </c:pt>
                <c:pt idx="52">
                  <c:v>4000</c:v>
                </c:pt>
                <c:pt idx="53">
                  <c:v>7600</c:v>
                </c:pt>
                <c:pt idx="54">
                  <c:v>2800</c:v>
                </c:pt>
                <c:pt idx="55">
                  <c:v>3200</c:v>
                </c:pt>
                <c:pt idx="56">
                  <c:v>19400</c:v>
                </c:pt>
                <c:pt idx="57">
                  <c:v>5800</c:v>
                </c:pt>
                <c:pt idx="58">
                  <c:v>2400</c:v>
                </c:pt>
                <c:pt idx="59">
                  <c:v>2800</c:v>
                </c:pt>
                <c:pt idx="60">
                  <c:v>400</c:v>
                </c:pt>
                <c:pt idx="61">
                  <c:v>200</c:v>
                </c:pt>
                <c:pt idx="62">
                  <c:v>200</c:v>
                </c:pt>
                <c:pt idx="63">
                  <c:v>400</c:v>
                </c:pt>
                <c:pt idx="64">
                  <c:v>3400</c:v>
                </c:pt>
                <c:pt idx="65">
                  <c:v>200</c:v>
                </c:pt>
                <c:pt idx="66">
                  <c:v>200</c:v>
                </c:pt>
                <c:pt idx="67">
                  <c:v>400</c:v>
                </c:pt>
                <c:pt idx="68">
                  <c:v>600</c:v>
                </c:pt>
                <c:pt idx="69">
                  <c:v>1000</c:v>
                </c:pt>
                <c:pt idx="70">
                  <c:v>2600</c:v>
                </c:pt>
                <c:pt idx="71">
                  <c:v>200</c:v>
                </c:pt>
                <c:pt idx="72">
                  <c:v>200</c:v>
                </c:pt>
                <c:pt idx="73">
                  <c:v>400</c:v>
                </c:pt>
                <c:pt idx="74">
                  <c:v>200</c:v>
                </c:pt>
                <c:pt idx="75">
                  <c:v>200</c:v>
                </c:pt>
                <c:pt idx="76">
                  <c:v>200</c:v>
                </c:pt>
                <c:pt idx="77">
                  <c:v>400</c:v>
                </c:pt>
                <c:pt idx="78">
                  <c:v>400</c:v>
                </c:pt>
                <c:pt idx="79">
                  <c:v>200</c:v>
                </c:pt>
                <c:pt idx="80">
                  <c:v>200</c:v>
                </c:pt>
                <c:pt idx="81">
                  <c:v>400</c:v>
                </c:pt>
                <c:pt idx="82">
                  <c:v>1600</c:v>
                </c:pt>
                <c:pt idx="83">
                  <c:v>800</c:v>
                </c:pt>
                <c:pt idx="84">
                  <c:v>200</c:v>
                </c:pt>
                <c:pt idx="85">
                  <c:v>3800</c:v>
                </c:pt>
                <c:pt idx="86">
                  <c:v>400</c:v>
                </c:pt>
                <c:pt idx="87">
                  <c:v>400</c:v>
                </c:pt>
                <c:pt idx="88">
                  <c:v>600</c:v>
                </c:pt>
                <c:pt idx="89">
                  <c:v>1600</c:v>
                </c:pt>
                <c:pt idx="90">
                  <c:v>1200</c:v>
                </c:pt>
                <c:pt idx="91">
                  <c:v>3400</c:v>
                </c:pt>
                <c:pt idx="92">
                  <c:v>1000</c:v>
                </c:pt>
                <c:pt idx="93">
                  <c:v>2200</c:v>
                </c:pt>
                <c:pt idx="94">
                  <c:v>400</c:v>
                </c:pt>
                <c:pt idx="95">
                  <c:v>1400</c:v>
                </c:pt>
                <c:pt idx="96">
                  <c:v>200</c:v>
                </c:pt>
                <c:pt idx="97">
                  <c:v>200</c:v>
                </c:pt>
                <c:pt idx="98">
                  <c:v>1800</c:v>
                </c:pt>
                <c:pt idx="99">
                  <c:v>600</c:v>
                </c:pt>
                <c:pt idx="100">
                  <c:v>200</c:v>
                </c:pt>
                <c:pt idx="101">
                  <c:v>200</c:v>
                </c:pt>
                <c:pt idx="102">
                  <c:v>1800</c:v>
                </c:pt>
                <c:pt idx="103">
                  <c:v>200</c:v>
                </c:pt>
                <c:pt idx="104">
                  <c:v>1000</c:v>
                </c:pt>
                <c:pt idx="105">
                  <c:v>400</c:v>
                </c:pt>
                <c:pt idx="106">
                  <c:v>200</c:v>
                </c:pt>
                <c:pt idx="107">
                  <c:v>200</c:v>
                </c:pt>
                <c:pt idx="108">
                  <c:v>200</c:v>
                </c:pt>
                <c:pt idx="109">
                  <c:v>200</c:v>
                </c:pt>
                <c:pt idx="110">
                  <c:v>1200</c:v>
                </c:pt>
                <c:pt idx="111">
                  <c:v>200</c:v>
                </c:pt>
                <c:pt idx="112">
                  <c:v>400</c:v>
                </c:pt>
                <c:pt idx="113">
                  <c:v>200</c:v>
                </c:pt>
                <c:pt idx="114">
                  <c:v>800</c:v>
                </c:pt>
                <c:pt idx="115">
                  <c:v>1000</c:v>
                </c:pt>
                <c:pt idx="116">
                  <c:v>800</c:v>
                </c:pt>
                <c:pt idx="117">
                  <c:v>200</c:v>
                </c:pt>
                <c:pt idx="118">
                  <c:v>1600</c:v>
                </c:pt>
                <c:pt idx="119">
                  <c:v>200</c:v>
                </c:pt>
                <c:pt idx="120">
                  <c:v>600</c:v>
                </c:pt>
                <c:pt idx="121">
                  <c:v>1400</c:v>
                </c:pt>
                <c:pt idx="122">
                  <c:v>200</c:v>
                </c:pt>
                <c:pt idx="123">
                  <c:v>200</c:v>
                </c:pt>
                <c:pt idx="124">
                  <c:v>200</c:v>
                </c:pt>
                <c:pt idx="125">
                  <c:v>200</c:v>
                </c:pt>
                <c:pt idx="126">
                  <c:v>200</c:v>
                </c:pt>
                <c:pt idx="127">
                  <c:v>600</c:v>
                </c:pt>
                <c:pt idx="128">
                  <c:v>1000</c:v>
                </c:pt>
                <c:pt idx="129">
                  <c:v>4600</c:v>
                </c:pt>
                <c:pt idx="130">
                  <c:v>600</c:v>
                </c:pt>
                <c:pt idx="131">
                  <c:v>200</c:v>
                </c:pt>
                <c:pt idx="132">
                  <c:v>600</c:v>
                </c:pt>
                <c:pt idx="133">
                  <c:v>5600</c:v>
                </c:pt>
                <c:pt idx="134">
                  <c:v>200</c:v>
                </c:pt>
                <c:pt idx="135">
                  <c:v>200</c:v>
                </c:pt>
                <c:pt idx="136">
                  <c:v>1400</c:v>
                </c:pt>
                <c:pt idx="137">
                  <c:v>600</c:v>
                </c:pt>
                <c:pt idx="138">
                  <c:v>3800</c:v>
                </c:pt>
                <c:pt idx="139">
                  <c:v>600</c:v>
                </c:pt>
                <c:pt idx="140">
                  <c:v>200</c:v>
                </c:pt>
                <c:pt idx="141">
                  <c:v>4800</c:v>
                </c:pt>
                <c:pt idx="142">
                  <c:v>200</c:v>
                </c:pt>
                <c:pt idx="143">
                  <c:v>2000</c:v>
                </c:pt>
                <c:pt idx="144">
                  <c:v>200</c:v>
                </c:pt>
                <c:pt idx="145">
                  <c:v>400</c:v>
                </c:pt>
                <c:pt idx="146">
                  <c:v>200</c:v>
                </c:pt>
                <c:pt idx="147">
                  <c:v>200</c:v>
                </c:pt>
                <c:pt idx="148">
                  <c:v>1000</c:v>
                </c:pt>
                <c:pt idx="149">
                  <c:v>400</c:v>
                </c:pt>
                <c:pt idx="150">
                  <c:v>400</c:v>
                </c:pt>
                <c:pt idx="151">
                  <c:v>200</c:v>
                </c:pt>
                <c:pt idx="152">
                  <c:v>3000</c:v>
                </c:pt>
                <c:pt idx="153">
                  <c:v>200</c:v>
                </c:pt>
                <c:pt idx="154">
                  <c:v>200</c:v>
                </c:pt>
                <c:pt idx="155">
                  <c:v>1200</c:v>
                </c:pt>
                <c:pt idx="156">
                  <c:v>600</c:v>
                </c:pt>
                <c:pt idx="157">
                  <c:v>200</c:v>
                </c:pt>
                <c:pt idx="158">
                  <c:v>200</c:v>
                </c:pt>
                <c:pt idx="159">
                  <c:v>2800</c:v>
                </c:pt>
                <c:pt idx="160">
                  <c:v>400</c:v>
                </c:pt>
                <c:pt idx="161">
                  <c:v>200</c:v>
                </c:pt>
                <c:pt idx="162">
                  <c:v>600</c:v>
                </c:pt>
                <c:pt idx="163">
                  <c:v>400</c:v>
                </c:pt>
                <c:pt idx="164">
                  <c:v>200</c:v>
                </c:pt>
                <c:pt idx="165">
                  <c:v>1200</c:v>
                </c:pt>
                <c:pt idx="166">
                  <c:v>200</c:v>
                </c:pt>
                <c:pt idx="167">
                  <c:v>1000</c:v>
                </c:pt>
                <c:pt idx="168">
                  <c:v>200</c:v>
                </c:pt>
                <c:pt idx="169">
                  <c:v>200</c:v>
                </c:pt>
                <c:pt idx="170">
                  <c:v>2200</c:v>
                </c:pt>
                <c:pt idx="171">
                  <c:v>600</c:v>
                </c:pt>
                <c:pt idx="172">
                  <c:v>400</c:v>
                </c:pt>
                <c:pt idx="173">
                  <c:v>400</c:v>
                </c:pt>
                <c:pt idx="174">
                  <c:v>200</c:v>
                </c:pt>
                <c:pt idx="175">
                  <c:v>2400</c:v>
                </c:pt>
                <c:pt idx="176">
                  <c:v>200</c:v>
                </c:pt>
                <c:pt idx="177">
                  <c:v>800</c:v>
                </c:pt>
                <c:pt idx="178">
                  <c:v>200</c:v>
                </c:pt>
                <c:pt idx="179">
                  <c:v>200</c:v>
                </c:pt>
                <c:pt idx="180">
                  <c:v>400</c:v>
                </c:pt>
                <c:pt idx="181">
                  <c:v>600</c:v>
                </c:pt>
                <c:pt idx="182">
                  <c:v>200</c:v>
                </c:pt>
                <c:pt idx="183">
                  <c:v>200</c:v>
                </c:pt>
                <c:pt idx="184">
                  <c:v>400</c:v>
                </c:pt>
                <c:pt idx="185">
                  <c:v>200</c:v>
                </c:pt>
                <c:pt idx="186">
                  <c:v>200</c:v>
                </c:pt>
                <c:pt idx="187">
                  <c:v>200</c:v>
                </c:pt>
                <c:pt idx="188">
                  <c:v>200</c:v>
                </c:pt>
                <c:pt idx="189">
                  <c:v>200</c:v>
                </c:pt>
                <c:pt idx="190">
                  <c:v>200</c:v>
                </c:pt>
                <c:pt idx="191">
                  <c:v>400</c:v>
                </c:pt>
                <c:pt idx="192">
                  <c:v>600</c:v>
                </c:pt>
                <c:pt idx="193">
                  <c:v>200</c:v>
                </c:pt>
                <c:pt idx="194">
                  <c:v>200</c:v>
                </c:pt>
                <c:pt idx="195">
                  <c:v>2000</c:v>
                </c:pt>
                <c:pt idx="196">
                  <c:v>1900</c:v>
                </c:pt>
                <c:pt idx="197">
                  <c:v>1500</c:v>
                </c:pt>
                <c:pt idx="198">
                  <c:v>700</c:v>
                </c:pt>
                <c:pt idx="199">
                  <c:v>400</c:v>
                </c:pt>
                <c:pt idx="200">
                  <c:v>200</c:v>
                </c:pt>
                <c:pt idx="201">
                  <c:v>400</c:v>
                </c:pt>
                <c:pt idx="202">
                  <c:v>1000</c:v>
                </c:pt>
                <c:pt idx="203">
                  <c:v>1200</c:v>
                </c:pt>
                <c:pt idx="204">
                  <c:v>300</c:v>
                </c:pt>
                <c:pt idx="205">
                  <c:v>400</c:v>
                </c:pt>
                <c:pt idx="206">
                  <c:v>200</c:v>
                </c:pt>
                <c:pt idx="207">
                  <c:v>900</c:v>
                </c:pt>
                <c:pt idx="208">
                  <c:v>2200</c:v>
                </c:pt>
                <c:pt idx="209">
                  <c:v>600</c:v>
                </c:pt>
                <c:pt idx="210">
                  <c:v>3300</c:v>
                </c:pt>
                <c:pt idx="211">
                  <c:v>400</c:v>
                </c:pt>
                <c:pt idx="212">
                  <c:v>200</c:v>
                </c:pt>
                <c:pt idx="213">
                  <c:v>300</c:v>
                </c:pt>
                <c:pt idx="214">
                  <c:v>700</c:v>
                </c:pt>
                <c:pt idx="215">
                  <c:v>2500</c:v>
                </c:pt>
                <c:pt idx="216">
                  <c:v>2800</c:v>
                </c:pt>
                <c:pt idx="217">
                  <c:v>3600</c:v>
                </c:pt>
                <c:pt idx="218">
                  <c:v>200</c:v>
                </c:pt>
                <c:pt idx="219">
                  <c:v>900</c:v>
                </c:pt>
                <c:pt idx="220">
                  <c:v>200</c:v>
                </c:pt>
                <c:pt idx="221">
                  <c:v>1000</c:v>
                </c:pt>
                <c:pt idx="222">
                  <c:v>2000</c:v>
                </c:pt>
                <c:pt idx="223">
                  <c:v>200</c:v>
                </c:pt>
                <c:pt idx="224">
                  <c:v>300</c:v>
                </c:pt>
                <c:pt idx="225">
                  <c:v>2000</c:v>
                </c:pt>
                <c:pt idx="226">
                  <c:v>1000</c:v>
                </c:pt>
                <c:pt idx="227">
                  <c:v>4000</c:v>
                </c:pt>
                <c:pt idx="228">
                  <c:v>200</c:v>
                </c:pt>
                <c:pt idx="229">
                  <c:v>1800</c:v>
                </c:pt>
                <c:pt idx="230">
                  <c:v>1000</c:v>
                </c:pt>
                <c:pt idx="231">
                  <c:v>100</c:v>
                </c:pt>
                <c:pt idx="232">
                  <c:v>100</c:v>
                </c:pt>
                <c:pt idx="233">
                  <c:v>300</c:v>
                </c:pt>
                <c:pt idx="234">
                  <c:v>100</c:v>
                </c:pt>
                <c:pt idx="235">
                  <c:v>400</c:v>
                </c:pt>
                <c:pt idx="236">
                  <c:v>200</c:v>
                </c:pt>
                <c:pt idx="237">
                  <c:v>300</c:v>
                </c:pt>
                <c:pt idx="238">
                  <c:v>400</c:v>
                </c:pt>
                <c:pt idx="239">
                  <c:v>600</c:v>
                </c:pt>
                <c:pt idx="240">
                  <c:v>400</c:v>
                </c:pt>
                <c:pt idx="241">
                  <c:v>100</c:v>
                </c:pt>
                <c:pt idx="242">
                  <c:v>600</c:v>
                </c:pt>
                <c:pt idx="243">
                  <c:v>100</c:v>
                </c:pt>
                <c:pt idx="244">
                  <c:v>100</c:v>
                </c:pt>
                <c:pt idx="245">
                  <c:v>900</c:v>
                </c:pt>
                <c:pt idx="246">
                  <c:v>500</c:v>
                </c:pt>
                <c:pt idx="247">
                  <c:v>500</c:v>
                </c:pt>
                <c:pt idx="248">
                  <c:v>700</c:v>
                </c:pt>
                <c:pt idx="249">
                  <c:v>200</c:v>
                </c:pt>
                <c:pt idx="250">
                  <c:v>200</c:v>
                </c:pt>
                <c:pt idx="251">
                  <c:v>1900</c:v>
                </c:pt>
                <c:pt idx="252">
                  <c:v>100</c:v>
                </c:pt>
                <c:pt idx="253">
                  <c:v>200</c:v>
                </c:pt>
                <c:pt idx="254">
                  <c:v>100</c:v>
                </c:pt>
                <c:pt idx="255">
                  <c:v>200</c:v>
                </c:pt>
                <c:pt idx="256">
                  <c:v>500</c:v>
                </c:pt>
                <c:pt idx="257">
                  <c:v>2200</c:v>
                </c:pt>
                <c:pt idx="258">
                  <c:v>100</c:v>
                </c:pt>
                <c:pt idx="259">
                  <c:v>1700</c:v>
                </c:pt>
                <c:pt idx="260">
                  <c:v>300</c:v>
                </c:pt>
                <c:pt idx="261">
                  <c:v>200</c:v>
                </c:pt>
                <c:pt idx="262">
                  <c:v>200</c:v>
                </c:pt>
                <c:pt idx="263">
                  <c:v>400</c:v>
                </c:pt>
                <c:pt idx="264">
                  <c:v>200</c:v>
                </c:pt>
                <c:pt idx="265">
                  <c:v>400</c:v>
                </c:pt>
                <c:pt idx="266">
                  <c:v>500</c:v>
                </c:pt>
                <c:pt idx="267">
                  <c:v>1100</c:v>
                </c:pt>
                <c:pt idx="268">
                  <c:v>200</c:v>
                </c:pt>
                <c:pt idx="269">
                  <c:v>1600</c:v>
                </c:pt>
                <c:pt idx="270">
                  <c:v>200</c:v>
                </c:pt>
                <c:pt idx="271">
                  <c:v>2500</c:v>
                </c:pt>
                <c:pt idx="272">
                  <c:v>1900</c:v>
                </c:pt>
                <c:pt idx="273">
                  <c:v>200</c:v>
                </c:pt>
                <c:pt idx="274">
                  <c:v>2400</c:v>
                </c:pt>
                <c:pt idx="275">
                  <c:v>200</c:v>
                </c:pt>
                <c:pt idx="276">
                  <c:v>100</c:v>
                </c:pt>
                <c:pt idx="277">
                  <c:v>400</c:v>
                </c:pt>
                <c:pt idx="278">
                  <c:v>100</c:v>
                </c:pt>
                <c:pt idx="279">
                  <c:v>400</c:v>
                </c:pt>
                <c:pt idx="280">
                  <c:v>100</c:v>
                </c:pt>
                <c:pt idx="281">
                  <c:v>300</c:v>
                </c:pt>
                <c:pt idx="282">
                  <c:v>400</c:v>
                </c:pt>
                <c:pt idx="283">
                  <c:v>200</c:v>
                </c:pt>
                <c:pt idx="284">
                  <c:v>2000</c:v>
                </c:pt>
                <c:pt idx="285">
                  <c:v>600</c:v>
                </c:pt>
                <c:pt idx="286">
                  <c:v>600</c:v>
                </c:pt>
                <c:pt idx="287">
                  <c:v>400</c:v>
                </c:pt>
                <c:pt idx="288">
                  <c:v>200</c:v>
                </c:pt>
                <c:pt idx="289">
                  <c:v>200</c:v>
                </c:pt>
                <c:pt idx="290">
                  <c:v>200</c:v>
                </c:pt>
                <c:pt idx="291">
                  <c:v>1200</c:v>
                </c:pt>
                <c:pt idx="292">
                  <c:v>1000</c:v>
                </c:pt>
                <c:pt idx="293">
                  <c:v>200</c:v>
                </c:pt>
                <c:pt idx="294">
                  <c:v>600</c:v>
                </c:pt>
                <c:pt idx="295">
                  <c:v>1400</c:v>
                </c:pt>
                <c:pt idx="296">
                  <c:v>2000</c:v>
                </c:pt>
                <c:pt idx="297">
                  <c:v>600</c:v>
                </c:pt>
                <c:pt idx="298">
                  <c:v>200</c:v>
                </c:pt>
                <c:pt idx="299">
                  <c:v>200</c:v>
                </c:pt>
                <c:pt idx="300">
                  <c:v>200</c:v>
                </c:pt>
                <c:pt idx="301">
                  <c:v>200</c:v>
                </c:pt>
                <c:pt idx="302">
                  <c:v>200</c:v>
                </c:pt>
                <c:pt idx="303">
                  <c:v>1800</c:v>
                </c:pt>
                <c:pt idx="304">
                  <c:v>200</c:v>
                </c:pt>
                <c:pt idx="305">
                  <c:v>200</c:v>
                </c:pt>
                <c:pt idx="306">
                  <c:v>1600</c:v>
                </c:pt>
                <c:pt idx="307">
                  <c:v>200</c:v>
                </c:pt>
                <c:pt idx="308">
                  <c:v>800</c:v>
                </c:pt>
                <c:pt idx="309">
                  <c:v>200</c:v>
                </c:pt>
                <c:pt idx="310">
                  <c:v>200</c:v>
                </c:pt>
                <c:pt idx="311">
                  <c:v>2200</c:v>
                </c:pt>
                <c:pt idx="312">
                  <c:v>400</c:v>
                </c:pt>
                <c:pt idx="313">
                  <c:v>200</c:v>
                </c:pt>
                <c:pt idx="314">
                  <c:v>600</c:v>
                </c:pt>
                <c:pt idx="315">
                  <c:v>400</c:v>
                </c:pt>
                <c:pt idx="316">
                  <c:v>200</c:v>
                </c:pt>
                <c:pt idx="317">
                  <c:v>200</c:v>
                </c:pt>
                <c:pt idx="318">
                  <c:v>200</c:v>
                </c:pt>
                <c:pt idx="319">
                  <c:v>600</c:v>
                </c:pt>
                <c:pt idx="320">
                  <c:v>400</c:v>
                </c:pt>
                <c:pt idx="321">
                  <c:v>1200</c:v>
                </c:pt>
                <c:pt idx="322">
                  <c:v>200</c:v>
                </c:pt>
                <c:pt idx="323">
                  <c:v>600</c:v>
                </c:pt>
                <c:pt idx="324">
                  <c:v>200</c:v>
                </c:pt>
                <c:pt idx="325">
                  <c:v>600</c:v>
                </c:pt>
                <c:pt idx="326">
                  <c:v>200</c:v>
                </c:pt>
                <c:pt idx="327">
                  <c:v>800</c:v>
                </c:pt>
                <c:pt idx="328">
                  <c:v>400</c:v>
                </c:pt>
                <c:pt idx="329">
                  <c:v>200</c:v>
                </c:pt>
                <c:pt idx="330">
                  <c:v>400</c:v>
                </c:pt>
                <c:pt idx="331">
                  <c:v>400</c:v>
                </c:pt>
                <c:pt idx="332">
                  <c:v>200</c:v>
                </c:pt>
                <c:pt idx="333">
                  <c:v>200</c:v>
                </c:pt>
                <c:pt idx="334">
                  <c:v>1600</c:v>
                </c:pt>
                <c:pt idx="335">
                  <c:v>200</c:v>
                </c:pt>
                <c:pt idx="336">
                  <c:v>200</c:v>
                </c:pt>
                <c:pt idx="337">
                  <c:v>200</c:v>
                </c:pt>
                <c:pt idx="338">
                  <c:v>400</c:v>
                </c:pt>
                <c:pt idx="339">
                  <c:v>400</c:v>
                </c:pt>
                <c:pt idx="340">
                  <c:v>400</c:v>
                </c:pt>
                <c:pt idx="341">
                  <c:v>600</c:v>
                </c:pt>
                <c:pt idx="342">
                  <c:v>11000</c:v>
                </c:pt>
                <c:pt idx="343">
                  <c:v>400</c:v>
                </c:pt>
                <c:pt idx="344">
                  <c:v>200</c:v>
                </c:pt>
                <c:pt idx="345">
                  <c:v>600</c:v>
                </c:pt>
                <c:pt idx="346">
                  <c:v>400</c:v>
                </c:pt>
                <c:pt idx="347">
                  <c:v>600</c:v>
                </c:pt>
                <c:pt idx="348">
                  <c:v>400</c:v>
                </c:pt>
                <c:pt idx="349">
                  <c:v>1200</c:v>
                </c:pt>
                <c:pt idx="350">
                  <c:v>200</c:v>
                </c:pt>
                <c:pt idx="351">
                  <c:v>400</c:v>
                </c:pt>
                <c:pt idx="352">
                  <c:v>400</c:v>
                </c:pt>
                <c:pt idx="353">
                  <c:v>800</c:v>
                </c:pt>
                <c:pt idx="354">
                  <c:v>200</c:v>
                </c:pt>
                <c:pt idx="355">
                  <c:v>200</c:v>
                </c:pt>
                <c:pt idx="356">
                  <c:v>200</c:v>
                </c:pt>
                <c:pt idx="357">
                  <c:v>1400</c:v>
                </c:pt>
                <c:pt idx="358">
                  <c:v>200</c:v>
                </c:pt>
                <c:pt idx="359">
                  <c:v>400</c:v>
                </c:pt>
                <c:pt idx="360">
                  <c:v>200</c:v>
                </c:pt>
                <c:pt idx="361">
                  <c:v>600</c:v>
                </c:pt>
                <c:pt idx="362">
                  <c:v>200</c:v>
                </c:pt>
                <c:pt idx="363">
                  <c:v>200</c:v>
                </c:pt>
                <c:pt idx="364">
                  <c:v>200</c:v>
                </c:pt>
                <c:pt idx="365">
                  <c:v>200</c:v>
                </c:pt>
                <c:pt idx="366">
                  <c:v>200</c:v>
                </c:pt>
                <c:pt idx="367">
                  <c:v>400</c:v>
                </c:pt>
                <c:pt idx="368">
                  <c:v>300</c:v>
                </c:pt>
                <c:pt idx="369">
                  <c:v>900</c:v>
                </c:pt>
                <c:pt idx="370">
                  <c:v>100</c:v>
                </c:pt>
                <c:pt idx="371">
                  <c:v>1000</c:v>
                </c:pt>
                <c:pt idx="372">
                  <c:v>500</c:v>
                </c:pt>
                <c:pt idx="373">
                  <c:v>200</c:v>
                </c:pt>
                <c:pt idx="374">
                  <c:v>400</c:v>
                </c:pt>
                <c:pt idx="375">
                  <c:v>200</c:v>
                </c:pt>
                <c:pt idx="376">
                  <c:v>300</c:v>
                </c:pt>
                <c:pt idx="377">
                  <c:v>1000</c:v>
                </c:pt>
                <c:pt idx="378">
                  <c:v>200</c:v>
                </c:pt>
                <c:pt idx="379">
                  <c:v>100</c:v>
                </c:pt>
                <c:pt idx="380">
                  <c:v>200</c:v>
                </c:pt>
                <c:pt idx="381">
                  <c:v>500</c:v>
                </c:pt>
                <c:pt idx="382">
                  <c:v>300</c:v>
                </c:pt>
                <c:pt idx="383">
                  <c:v>200</c:v>
                </c:pt>
                <c:pt idx="384">
                  <c:v>100</c:v>
                </c:pt>
                <c:pt idx="385">
                  <c:v>100</c:v>
                </c:pt>
                <c:pt idx="386">
                  <c:v>200</c:v>
                </c:pt>
                <c:pt idx="387">
                  <c:v>300</c:v>
                </c:pt>
                <c:pt idx="388">
                  <c:v>200</c:v>
                </c:pt>
                <c:pt idx="389">
                  <c:v>500</c:v>
                </c:pt>
                <c:pt idx="390">
                  <c:v>700</c:v>
                </c:pt>
                <c:pt idx="391">
                  <c:v>100</c:v>
                </c:pt>
                <c:pt idx="392">
                  <c:v>200</c:v>
                </c:pt>
                <c:pt idx="393">
                  <c:v>400</c:v>
                </c:pt>
                <c:pt idx="394">
                  <c:v>300</c:v>
                </c:pt>
                <c:pt idx="395">
                  <c:v>600</c:v>
                </c:pt>
                <c:pt idx="396">
                  <c:v>700</c:v>
                </c:pt>
                <c:pt idx="397">
                  <c:v>700</c:v>
                </c:pt>
                <c:pt idx="398">
                  <c:v>600</c:v>
                </c:pt>
                <c:pt idx="399">
                  <c:v>300</c:v>
                </c:pt>
                <c:pt idx="400">
                  <c:v>200</c:v>
                </c:pt>
                <c:pt idx="401">
                  <c:v>1400</c:v>
                </c:pt>
                <c:pt idx="402">
                  <c:v>200</c:v>
                </c:pt>
                <c:pt idx="403">
                  <c:v>500</c:v>
                </c:pt>
                <c:pt idx="404">
                  <c:v>2600</c:v>
                </c:pt>
                <c:pt idx="405">
                  <c:v>100</c:v>
                </c:pt>
                <c:pt idx="406">
                  <c:v>100</c:v>
                </c:pt>
                <c:pt idx="407">
                  <c:v>100</c:v>
                </c:pt>
                <c:pt idx="408">
                  <c:v>900</c:v>
                </c:pt>
                <c:pt idx="409">
                  <c:v>100</c:v>
                </c:pt>
                <c:pt idx="410">
                  <c:v>100</c:v>
                </c:pt>
                <c:pt idx="411">
                  <c:v>200</c:v>
                </c:pt>
                <c:pt idx="412">
                  <c:v>600</c:v>
                </c:pt>
                <c:pt idx="413">
                  <c:v>100</c:v>
                </c:pt>
                <c:pt idx="414">
                  <c:v>100</c:v>
                </c:pt>
                <c:pt idx="415">
                  <c:v>200</c:v>
                </c:pt>
                <c:pt idx="416">
                  <c:v>200</c:v>
                </c:pt>
                <c:pt idx="417">
                  <c:v>600</c:v>
                </c:pt>
                <c:pt idx="418">
                  <c:v>1700</c:v>
                </c:pt>
                <c:pt idx="419">
                  <c:v>100</c:v>
                </c:pt>
                <c:pt idx="420">
                  <c:v>300</c:v>
                </c:pt>
                <c:pt idx="421">
                  <c:v>600</c:v>
                </c:pt>
                <c:pt idx="422">
                  <c:v>100</c:v>
                </c:pt>
                <c:pt idx="423">
                  <c:v>200</c:v>
                </c:pt>
                <c:pt idx="424">
                  <c:v>100</c:v>
                </c:pt>
                <c:pt idx="425">
                  <c:v>600</c:v>
                </c:pt>
                <c:pt idx="426">
                  <c:v>400</c:v>
                </c:pt>
                <c:pt idx="427">
                  <c:v>600</c:v>
                </c:pt>
                <c:pt idx="428">
                  <c:v>100</c:v>
                </c:pt>
                <c:pt idx="429">
                  <c:v>200</c:v>
                </c:pt>
                <c:pt idx="430">
                  <c:v>400</c:v>
                </c:pt>
                <c:pt idx="431">
                  <c:v>1000</c:v>
                </c:pt>
                <c:pt idx="432">
                  <c:v>100</c:v>
                </c:pt>
                <c:pt idx="433">
                  <c:v>100</c:v>
                </c:pt>
                <c:pt idx="434">
                  <c:v>100</c:v>
                </c:pt>
                <c:pt idx="435">
                  <c:v>500</c:v>
                </c:pt>
                <c:pt idx="436">
                  <c:v>500</c:v>
                </c:pt>
                <c:pt idx="437">
                  <c:v>100</c:v>
                </c:pt>
                <c:pt idx="438">
                  <c:v>100</c:v>
                </c:pt>
                <c:pt idx="439">
                  <c:v>200</c:v>
                </c:pt>
                <c:pt idx="440">
                  <c:v>100</c:v>
                </c:pt>
                <c:pt idx="441">
                  <c:v>1200</c:v>
                </c:pt>
                <c:pt idx="442">
                  <c:v>500</c:v>
                </c:pt>
                <c:pt idx="443">
                  <c:v>400</c:v>
                </c:pt>
                <c:pt idx="444">
                  <c:v>100</c:v>
                </c:pt>
                <c:pt idx="445">
                  <c:v>100</c:v>
                </c:pt>
                <c:pt idx="446">
                  <c:v>200</c:v>
                </c:pt>
                <c:pt idx="447">
                  <c:v>1400</c:v>
                </c:pt>
                <c:pt idx="448">
                  <c:v>800</c:v>
                </c:pt>
                <c:pt idx="449">
                  <c:v>600</c:v>
                </c:pt>
                <c:pt idx="450">
                  <c:v>1100</c:v>
                </c:pt>
                <c:pt idx="451">
                  <c:v>4100</c:v>
                </c:pt>
                <c:pt idx="452">
                  <c:v>1900</c:v>
                </c:pt>
                <c:pt idx="453">
                  <c:v>2400</c:v>
                </c:pt>
                <c:pt idx="454">
                  <c:v>300</c:v>
                </c:pt>
                <c:pt idx="455">
                  <c:v>200</c:v>
                </c:pt>
                <c:pt idx="456">
                  <c:v>100</c:v>
                </c:pt>
                <c:pt idx="457">
                  <c:v>100</c:v>
                </c:pt>
                <c:pt idx="458">
                  <c:v>200</c:v>
                </c:pt>
                <c:pt idx="459">
                  <c:v>400</c:v>
                </c:pt>
                <c:pt idx="460">
                  <c:v>400</c:v>
                </c:pt>
                <c:pt idx="461">
                  <c:v>600</c:v>
                </c:pt>
                <c:pt idx="462">
                  <c:v>300</c:v>
                </c:pt>
                <c:pt idx="463">
                  <c:v>600</c:v>
                </c:pt>
                <c:pt idx="464">
                  <c:v>300</c:v>
                </c:pt>
                <c:pt idx="465">
                  <c:v>300</c:v>
                </c:pt>
                <c:pt idx="466">
                  <c:v>300</c:v>
                </c:pt>
                <c:pt idx="467">
                  <c:v>100</c:v>
                </c:pt>
                <c:pt idx="468">
                  <c:v>200</c:v>
                </c:pt>
                <c:pt idx="469">
                  <c:v>200</c:v>
                </c:pt>
                <c:pt idx="470">
                  <c:v>200</c:v>
                </c:pt>
                <c:pt idx="471">
                  <c:v>1500</c:v>
                </c:pt>
                <c:pt idx="472">
                  <c:v>1100</c:v>
                </c:pt>
                <c:pt idx="473">
                  <c:v>2000</c:v>
                </c:pt>
                <c:pt idx="474">
                  <c:v>2000</c:v>
                </c:pt>
                <c:pt idx="475">
                  <c:v>4000</c:v>
                </c:pt>
                <c:pt idx="476">
                  <c:v>3800</c:v>
                </c:pt>
                <c:pt idx="477">
                  <c:v>2500</c:v>
                </c:pt>
                <c:pt idx="478">
                  <c:v>200</c:v>
                </c:pt>
                <c:pt idx="479">
                  <c:v>1200</c:v>
                </c:pt>
                <c:pt idx="480">
                  <c:v>6000</c:v>
                </c:pt>
                <c:pt idx="481">
                  <c:v>1000</c:v>
                </c:pt>
                <c:pt idx="482">
                  <c:v>1000</c:v>
                </c:pt>
                <c:pt idx="483">
                  <c:v>100</c:v>
                </c:pt>
                <c:pt idx="484">
                  <c:v>2400</c:v>
                </c:pt>
                <c:pt idx="485">
                  <c:v>100</c:v>
                </c:pt>
                <c:pt idx="486">
                  <c:v>200</c:v>
                </c:pt>
                <c:pt idx="487">
                  <c:v>1700</c:v>
                </c:pt>
                <c:pt idx="488">
                  <c:v>100</c:v>
                </c:pt>
                <c:pt idx="489">
                  <c:v>500</c:v>
                </c:pt>
                <c:pt idx="490">
                  <c:v>400</c:v>
                </c:pt>
                <c:pt idx="491">
                  <c:v>1000</c:v>
                </c:pt>
                <c:pt idx="492">
                  <c:v>1000</c:v>
                </c:pt>
                <c:pt idx="493">
                  <c:v>1000</c:v>
                </c:pt>
                <c:pt idx="494">
                  <c:v>500</c:v>
                </c:pt>
                <c:pt idx="495">
                  <c:v>1400</c:v>
                </c:pt>
                <c:pt idx="496">
                  <c:v>200</c:v>
                </c:pt>
                <c:pt idx="497">
                  <c:v>1400</c:v>
                </c:pt>
                <c:pt idx="498">
                  <c:v>200</c:v>
                </c:pt>
                <c:pt idx="499">
                  <c:v>200</c:v>
                </c:pt>
              </c:numCache>
            </c:numRef>
          </c:val>
          <c:smooth val="0"/>
          <c:extLst>
            <c:ext xmlns:c16="http://schemas.microsoft.com/office/drawing/2014/chart" uri="{C3380CC4-5D6E-409C-BE32-E72D297353CC}">
              <c16:uniqueId val="{00000000-46DB-4701-9C6A-0E59D68A580C}"/>
            </c:ext>
          </c:extLst>
        </c:ser>
        <c:dLbls>
          <c:showLegendKey val="0"/>
          <c:showVal val="0"/>
          <c:showCatName val="0"/>
          <c:showSerName val="0"/>
          <c:showPercent val="0"/>
          <c:showBubbleSize val="0"/>
        </c:dLbls>
        <c:smooth val="0"/>
        <c:axId val="1276413232"/>
        <c:axId val="1277873568"/>
      </c:lineChart>
      <c:dateAx>
        <c:axId val="127641323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73568"/>
        <c:crosses val="autoZero"/>
        <c:auto val="1"/>
        <c:lblOffset val="100"/>
        <c:baseTimeUnit val="days"/>
      </c:dateAx>
      <c:valAx>
        <c:axId val="1277873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13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'high and low'!$D$7</c:f>
              <c:strCache>
                <c:ptCount val="1"/>
                <c:pt idx="0">
                  <c:v>Close</c:v>
                </c:pt>
              </c:strCache>
            </c:strRef>
          </c:tx>
          <c:spPr>
            <a:ln w="28575" cap="rnd">
              <a:solidFill>
                <a:schemeClr val="accent1"/>
              </a:solidFill>
              <a:round/>
            </a:ln>
            <a:effectLst/>
          </c:spPr>
          <c:marker>
            <c:symbol val="none"/>
          </c:marker>
          <c:cat>
            <c:numRef>
              <c:f>'high and low'!$C$8:$C$1055</c:f>
              <c:numCache>
                <c:formatCode>m/d/yyyy</c:formatCode>
                <c:ptCount val="1048"/>
                <c:pt idx="0">
                  <c:v>45189</c:v>
                </c:pt>
                <c:pt idx="1">
                  <c:v>45188</c:v>
                </c:pt>
                <c:pt idx="2">
                  <c:v>45187</c:v>
                </c:pt>
                <c:pt idx="3">
                  <c:v>45184</c:v>
                </c:pt>
                <c:pt idx="4">
                  <c:v>45183</c:v>
                </c:pt>
                <c:pt idx="5">
                  <c:v>45182</c:v>
                </c:pt>
                <c:pt idx="6">
                  <c:v>45181</c:v>
                </c:pt>
                <c:pt idx="7">
                  <c:v>45180</c:v>
                </c:pt>
                <c:pt idx="8">
                  <c:v>45177</c:v>
                </c:pt>
                <c:pt idx="9">
                  <c:v>45176</c:v>
                </c:pt>
                <c:pt idx="10">
                  <c:v>45175</c:v>
                </c:pt>
                <c:pt idx="11">
                  <c:v>45174</c:v>
                </c:pt>
                <c:pt idx="12">
                  <c:v>45173</c:v>
                </c:pt>
                <c:pt idx="13">
                  <c:v>45170</c:v>
                </c:pt>
                <c:pt idx="14">
                  <c:v>45169</c:v>
                </c:pt>
                <c:pt idx="15">
                  <c:v>45168</c:v>
                </c:pt>
                <c:pt idx="16">
                  <c:v>45167</c:v>
                </c:pt>
                <c:pt idx="17">
                  <c:v>45166</c:v>
                </c:pt>
                <c:pt idx="18">
                  <c:v>45163</c:v>
                </c:pt>
                <c:pt idx="19">
                  <c:v>45161</c:v>
                </c:pt>
                <c:pt idx="20">
                  <c:v>45160</c:v>
                </c:pt>
                <c:pt idx="21">
                  <c:v>45159</c:v>
                </c:pt>
                <c:pt idx="22">
                  <c:v>45156</c:v>
                </c:pt>
                <c:pt idx="23">
                  <c:v>45155</c:v>
                </c:pt>
                <c:pt idx="24">
                  <c:v>45154</c:v>
                </c:pt>
                <c:pt idx="25">
                  <c:v>45153</c:v>
                </c:pt>
                <c:pt idx="26">
                  <c:v>45149</c:v>
                </c:pt>
                <c:pt idx="27">
                  <c:v>45148</c:v>
                </c:pt>
                <c:pt idx="28">
                  <c:v>45147</c:v>
                </c:pt>
                <c:pt idx="29">
                  <c:v>45146</c:v>
                </c:pt>
                <c:pt idx="30">
                  <c:v>45145</c:v>
                </c:pt>
                <c:pt idx="31">
                  <c:v>45142</c:v>
                </c:pt>
                <c:pt idx="32">
                  <c:v>45141</c:v>
                </c:pt>
                <c:pt idx="33">
                  <c:v>45140</c:v>
                </c:pt>
                <c:pt idx="34">
                  <c:v>45139</c:v>
                </c:pt>
                <c:pt idx="35">
                  <c:v>45138</c:v>
                </c:pt>
                <c:pt idx="36">
                  <c:v>45134</c:v>
                </c:pt>
                <c:pt idx="37">
                  <c:v>45133</c:v>
                </c:pt>
                <c:pt idx="38">
                  <c:v>45132</c:v>
                </c:pt>
                <c:pt idx="39">
                  <c:v>45131</c:v>
                </c:pt>
                <c:pt idx="40">
                  <c:v>45128</c:v>
                </c:pt>
                <c:pt idx="41">
                  <c:v>45127</c:v>
                </c:pt>
                <c:pt idx="42">
                  <c:v>45126</c:v>
                </c:pt>
                <c:pt idx="43">
                  <c:v>45125</c:v>
                </c:pt>
                <c:pt idx="44">
                  <c:v>45124</c:v>
                </c:pt>
                <c:pt idx="45">
                  <c:v>45121</c:v>
                </c:pt>
                <c:pt idx="46">
                  <c:v>45120</c:v>
                </c:pt>
                <c:pt idx="47">
                  <c:v>45119</c:v>
                </c:pt>
                <c:pt idx="48">
                  <c:v>45118</c:v>
                </c:pt>
                <c:pt idx="49">
                  <c:v>45117</c:v>
                </c:pt>
                <c:pt idx="50">
                  <c:v>45114</c:v>
                </c:pt>
                <c:pt idx="51">
                  <c:v>45113</c:v>
                </c:pt>
                <c:pt idx="52">
                  <c:v>45112</c:v>
                </c:pt>
                <c:pt idx="53">
                  <c:v>45111</c:v>
                </c:pt>
                <c:pt idx="54">
                  <c:v>45110</c:v>
                </c:pt>
                <c:pt idx="55">
                  <c:v>45104</c:v>
                </c:pt>
                <c:pt idx="56">
                  <c:v>45103</c:v>
                </c:pt>
                <c:pt idx="57">
                  <c:v>45100</c:v>
                </c:pt>
                <c:pt idx="58">
                  <c:v>45099</c:v>
                </c:pt>
                <c:pt idx="59">
                  <c:v>45098</c:v>
                </c:pt>
                <c:pt idx="60">
                  <c:v>45097</c:v>
                </c:pt>
                <c:pt idx="61">
                  <c:v>45096</c:v>
                </c:pt>
                <c:pt idx="62">
                  <c:v>45093</c:v>
                </c:pt>
                <c:pt idx="63">
                  <c:v>45092</c:v>
                </c:pt>
                <c:pt idx="64">
                  <c:v>45091</c:v>
                </c:pt>
                <c:pt idx="65">
                  <c:v>45090</c:v>
                </c:pt>
                <c:pt idx="66">
                  <c:v>45089</c:v>
                </c:pt>
                <c:pt idx="67">
                  <c:v>45086</c:v>
                </c:pt>
                <c:pt idx="68">
                  <c:v>45085</c:v>
                </c:pt>
                <c:pt idx="69">
                  <c:v>45084</c:v>
                </c:pt>
                <c:pt idx="70">
                  <c:v>45083</c:v>
                </c:pt>
                <c:pt idx="71">
                  <c:v>45082</c:v>
                </c:pt>
                <c:pt idx="72">
                  <c:v>45079</c:v>
                </c:pt>
                <c:pt idx="73">
                  <c:v>45078</c:v>
                </c:pt>
                <c:pt idx="74">
                  <c:v>45077</c:v>
                </c:pt>
                <c:pt idx="75">
                  <c:v>45076</c:v>
                </c:pt>
                <c:pt idx="76">
                  <c:v>45075</c:v>
                </c:pt>
                <c:pt idx="77">
                  <c:v>45072</c:v>
                </c:pt>
                <c:pt idx="78">
                  <c:v>45071</c:v>
                </c:pt>
                <c:pt idx="79">
                  <c:v>45070</c:v>
                </c:pt>
                <c:pt idx="80">
                  <c:v>45069</c:v>
                </c:pt>
                <c:pt idx="81">
                  <c:v>45068</c:v>
                </c:pt>
                <c:pt idx="82">
                  <c:v>45065</c:v>
                </c:pt>
                <c:pt idx="83">
                  <c:v>45064</c:v>
                </c:pt>
                <c:pt idx="84">
                  <c:v>45063</c:v>
                </c:pt>
                <c:pt idx="85">
                  <c:v>45062</c:v>
                </c:pt>
                <c:pt idx="86">
                  <c:v>45061</c:v>
                </c:pt>
                <c:pt idx="87">
                  <c:v>45058</c:v>
                </c:pt>
                <c:pt idx="88">
                  <c:v>45057</c:v>
                </c:pt>
                <c:pt idx="89">
                  <c:v>45056</c:v>
                </c:pt>
                <c:pt idx="90">
                  <c:v>45055</c:v>
                </c:pt>
                <c:pt idx="91">
                  <c:v>45054</c:v>
                </c:pt>
                <c:pt idx="92">
                  <c:v>45051</c:v>
                </c:pt>
                <c:pt idx="93">
                  <c:v>45050</c:v>
                </c:pt>
                <c:pt idx="94">
                  <c:v>45049</c:v>
                </c:pt>
                <c:pt idx="95">
                  <c:v>45048</c:v>
                </c:pt>
                <c:pt idx="96">
                  <c:v>45044</c:v>
                </c:pt>
                <c:pt idx="97">
                  <c:v>45043</c:v>
                </c:pt>
                <c:pt idx="98">
                  <c:v>45042</c:v>
                </c:pt>
                <c:pt idx="99">
                  <c:v>45036</c:v>
                </c:pt>
                <c:pt idx="100">
                  <c:v>45035</c:v>
                </c:pt>
                <c:pt idx="101">
                  <c:v>45034</c:v>
                </c:pt>
                <c:pt idx="102">
                  <c:v>45033</c:v>
                </c:pt>
                <c:pt idx="103">
                  <c:v>45029</c:v>
                </c:pt>
                <c:pt idx="104">
                  <c:v>45028</c:v>
                </c:pt>
                <c:pt idx="105">
                  <c:v>45027</c:v>
                </c:pt>
                <c:pt idx="106">
                  <c:v>45026</c:v>
                </c:pt>
                <c:pt idx="107">
                  <c:v>45023</c:v>
                </c:pt>
                <c:pt idx="108">
                  <c:v>45022</c:v>
                </c:pt>
                <c:pt idx="109">
                  <c:v>45021</c:v>
                </c:pt>
                <c:pt idx="110">
                  <c:v>45020</c:v>
                </c:pt>
                <c:pt idx="111">
                  <c:v>45019</c:v>
                </c:pt>
                <c:pt idx="112">
                  <c:v>45016</c:v>
                </c:pt>
                <c:pt idx="113">
                  <c:v>45015</c:v>
                </c:pt>
                <c:pt idx="114">
                  <c:v>45014</c:v>
                </c:pt>
                <c:pt idx="115">
                  <c:v>45013</c:v>
                </c:pt>
                <c:pt idx="116">
                  <c:v>45012</c:v>
                </c:pt>
                <c:pt idx="117">
                  <c:v>45009</c:v>
                </c:pt>
                <c:pt idx="118">
                  <c:v>45007</c:v>
                </c:pt>
                <c:pt idx="119">
                  <c:v>45006</c:v>
                </c:pt>
                <c:pt idx="120">
                  <c:v>45005</c:v>
                </c:pt>
                <c:pt idx="121">
                  <c:v>45002</c:v>
                </c:pt>
                <c:pt idx="122">
                  <c:v>45001</c:v>
                </c:pt>
                <c:pt idx="123">
                  <c:v>45000</c:v>
                </c:pt>
                <c:pt idx="124">
                  <c:v>44999</c:v>
                </c:pt>
                <c:pt idx="125">
                  <c:v>44998</c:v>
                </c:pt>
                <c:pt idx="126">
                  <c:v>44995</c:v>
                </c:pt>
                <c:pt idx="127">
                  <c:v>44994</c:v>
                </c:pt>
                <c:pt idx="128">
                  <c:v>44993</c:v>
                </c:pt>
                <c:pt idx="129">
                  <c:v>44992</c:v>
                </c:pt>
                <c:pt idx="130">
                  <c:v>44991</c:v>
                </c:pt>
                <c:pt idx="131">
                  <c:v>44988</c:v>
                </c:pt>
                <c:pt idx="132">
                  <c:v>44987</c:v>
                </c:pt>
                <c:pt idx="133">
                  <c:v>44986</c:v>
                </c:pt>
                <c:pt idx="134">
                  <c:v>44985</c:v>
                </c:pt>
                <c:pt idx="135">
                  <c:v>44984</c:v>
                </c:pt>
                <c:pt idx="136">
                  <c:v>44981</c:v>
                </c:pt>
                <c:pt idx="137">
                  <c:v>44980</c:v>
                </c:pt>
                <c:pt idx="138">
                  <c:v>44979</c:v>
                </c:pt>
                <c:pt idx="139">
                  <c:v>44978</c:v>
                </c:pt>
                <c:pt idx="140">
                  <c:v>44977</c:v>
                </c:pt>
                <c:pt idx="141">
                  <c:v>44974</c:v>
                </c:pt>
                <c:pt idx="142">
                  <c:v>44973</c:v>
                </c:pt>
                <c:pt idx="143">
                  <c:v>44972</c:v>
                </c:pt>
                <c:pt idx="144">
                  <c:v>44971</c:v>
                </c:pt>
                <c:pt idx="145">
                  <c:v>44970</c:v>
                </c:pt>
                <c:pt idx="146">
                  <c:v>44967</c:v>
                </c:pt>
                <c:pt idx="147">
                  <c:v>44966</c:v>
                </c:pt>
                <c:pt idx="148">
                  <c:v>44965</c:v>
                </c:pt>
                <c:pt idx="149">
                  <c:v>44964</c:v>
                </c:pt>
                <c:pt idx="150">
                  <c:v>44963</c:v>
                </c:pt>
                <c:pt idx="151">
                  <c:v>44960</c:v>
                </c:pt>
                <c:pt idx="152">
                  <c:v>44959</c:v>
                </c:pt>
                <c:pt idx="153">
                  <c:v>44958</c:v>
                </c:pt>
                <c:pt idx="154">
                  <c:v>44957</c:v>
                </c:pt>
                <c:pt idx="155">
                  <c:v>44956</c:v>
                </c:pt>
                <c:pt idx="156">
                  <c:v>44953</c:v>
                </c:pt>
                <c:pt idx="157">
                  <c:v>44952</c:v>
                </c:pt>
                <c:pt idx="158">
                  <c:v>44951</c:v>
                </c:pt>
                <c:pt idx="159">
                  <c:v>44950</c:v>
                </c:pt>
                <c:pt idx="160">
                  <c:v>44949</c:v>
                </c:pt>
                <c:pt idx="161">
                  <c:v>44946</c:v>
                </c:pt>
                <c:pt idx="162">
                  <c:v>44945</c:v>
                </c:pt>
                <c:pt idx="163">
                  <c:v>44944</c:v>
                </c:pt>
                <c:pt idx="164">
                  <c:v>44943</c:v>
                </c:pt>
                <c:pt idx="165">
                  <c:v>44942</c:v>
                </c:pt>
                <c:pt idx="166">
                  <c:v>44939</c:v>
                </c:pt>
                <c:pt idx="167">
                  <c:v>44938</c:v>
                </c:pt>
                <c:pt idx="168">
                  <c:v>44937</c:v>
                </c:pt>
                <c:pt idx="169">
                  <c:v>44936</c:v>
                </c:pt>
                <c:pt idx="170">
                  <c:v>44935</c:v>
                </c:pt>
                <c:pt idx="171">
                  <c:v>44932</c:v>
                </c:pt>
                <c:pt idx="172">
                  <c:v>44931</c:v>
                </c:pt>
                <c:pt idx="173">
                  <c:v>44930</c:v>
                </c:pt>
                <c:pt idx="174">
                  <c:v>44929</c:v>
                </c:pt>
                <c:pt idx="175">
                  <c:v>44928</c:v>
                </c:pt>
                <c:pt idx="176">
                  <c:v>44925</c:v>
                </c:pt>
                <c:pt idx="177">
                  <c:v>44924</c:v>
                </c:pt>
                <c:pt idx="178">
                  <c:v>44923</c:v>
                </c:pt>
                <c:pt idx="179">
                  <c:v>44922</c:v>
                </c:pt>
                <c:pt idx="180">
                  <c:v>44921</c:v>
                </c:pt>
                <c:pt idx="181">
                  <c:v>44918</c:v>
                </c:pt>
                <c:pt idx="182">
                  <c:v>44917</c:v>
                </c:pt>
                <c:pt idx="183">
                  <c:v>44916</c:v>
                </c:pt>
                <c:pt idx="184">
                  <c:v>44915</c:v>
                </c:pt>
                <c:pt idx="185">
                  <c:v>44914</c:v>
                </c:pt>
                <c:pt idx="186">
                  <c:v>44911</c:v>
                </c:pt>
                <c:pt idx="187">
                  <c:v>44910</c:v>
                </c:pt>
                <c:pt idx="188">
                  <c:v>44909</c:v>
                </c:pt>
                <c:pt idx="189">
                  <c:v>44908</c:v>
                </c:pt>
                <c:pt idx="190">
                  <c:v>44907</c:v>
                </c:pt>
                <c:pt idx="191">
                  <c:v>44904</c:v>
                </c:pt>
                <c:pt idx="192">
                  <c:v>44903</c:v>
                </c:pt>
                <c:pt idx="193">
                  <c:v>44902</c:v>
                </c:pt>
                <c:pt idx="194">
                  <c:v>44901</c:v>
                </c:pt>
                <c:pt idx="195">
                  <c:v>44900</c:v>
                </c:pt>
                <c:pt idx="196">
                  <c:v>44897</c:v>
                </c:pt>
                <c:pt idx="197">
                  <c:v>44896</c:v>
                </c:pt>
                <c:pt idx="198">
                  <c:v>44895</c:v>
                </c:pt>
                <c:pt idx="199">
                  <c:v>44894</c:v>
                </c:pt>
                <c:pt idx="200">
                  <c:v>44893</c:v>
                </c:pt>
                <c:pt idx="201">
                  <c:v>44890</c:v>
                </c:pt>
                <c:pt idx="202">
                  <c:v>44889</c:v>
                </c:pt>
                <c:pt idx="203">
                  <c:v>44888</c:v>
                </c:pt>
                <c:pt idx="204">
                  <c:v>44887</c:v>
                </c:pt>
                <c:pt idx="205">
                  <c:v>44886</c:v>
                </c:pt>
                <c:pt idx="206">
                  <c:v>44883</c:v>
                </c:pt>
                <c:pt idx="207">
                  <c:v>44882</c:v>
                </c:pt>
                <c:pt idx="208">
                  <c:v>44881</c:v>
                </c:pt>
                <c:pt idx="209">
                  <c:v>44880</c:v>
                </c:pt>
                <c:pt idx="210">
                  <c:v>44879</c:v>
                </c:pt>
                <c:pt idx="211">
                  <c:v>44876</c:v>
                </c:pt>
                <c:pt idx="212">
                  <c:v>44875</c:v>
                </c:pt>
                <c:pt idx="213">
                  <c:v>44873</c:v>
                </c:pt>
                <c:pt idx="214">
                  <c:v>44872</c:v>
                </c:pt>
                <c:pt idx="215">
                  <c:v>44869</c:v>
                </c:pt>
                <c:pt idx="216">
                  <c:v>44868</c:v>
                </c:pt>
                <c:pt idx="217">
                  <c:v>44867</c:v>
                </c:pt>
                <c:pt idx="218">
                  <c:v>44866</c:v>
                </c:pt>
                <c:pt idx="219">
                  <c:v>44865</c:v>
                </c:pt>
                <c:pt idx="220">
                  <c:v>44862</c:v>
                </c:pt>
                <c:pt idx="221">
                  <c:v>44861</c:v>
                </c:pt>
                <c:pt idx="222">
                  <c:v>44860</c:v>
                </c:pt>
                <c:pt idx="223">
                  <c:v>44859</c:v>
                </c:pt>
                <c:pt idx="224">
                  <c:v>44858</c:v>
                </c:pt>
                <c:pt idx="225">
                  <c:v>44855</c:v>
                </c:pt>
                <c:pt idx="226">
                  <c:v>44854</c:v>
                </c:pt>
                <c:pt idx="227">
                  <c:v>44853</c:v>
                </c:pt>
                <c:pt idx="228">
                  <c:v>44852</c:v>
                </c:pt>
                <c:pt idx="229">
                  <c:v>44851</c:v>
                </c:pt>
                <c:pt idx="230">
                  <c:v>44848</c:v>
                </c:pt>
                <c:pt idx="231">
                  <c:v>44847</c:v>
                </c:pt>
                <c:pt idx="232">
                  <c:v>44846</c:v>
                </c:pt>
                <c:pt idx="233">
                  <c:v>44845</c:v>
                </c:pt>
                <c:pt idx="234">
                  <c:v>44844</c:v>
                </c:pt>
                <c:pt idx="235">
                  <c:v>44841</c:v>
                </c:pt>
                <c:pt idx="236">
                  <c:v>44840</c:v>
                </c:pt>
                <c:pt idx="237">
                  <c:v>44839</c:v>
                </c:pt>
                <c:pt idx="238">
                  <c:v>44838</c:v>
                </c:pt>
                <c:pt idx="239">
                  <c:v>44837</c:v>
                </c:pt>
                <c:pt idx="240">
                  <c:v>44834</c:v>
                </c:pt>
                <c:pt idx="241">
                  <c:v>44833</c:v>
                </c:pt>
                <c:pt idx="242">
                  <c:v>44832</c:v>
                </c:pt>
                <c:pt idx="243">
                  <c:v>44831</c:v>
                </c:pt>
                <c:pt idx="244">
                  <c:v>44830</c:v>
                </c:pt>
                <c:pt idx="245">
                  <c:v>44827</c:v>
                </c:pt>
                <c:pt idx="246">
                  <c:v>44826</c:v>
                </c:pt>
                <c:pt idx="247">
                  <c:v>44825</c:v>
                </c:pt>
                <c:pt idx="248">
                  <c:v>44824</c:v>
                </c:pt>
                <c:pt idx="249">
                  <c:v>44823</c:v>
                </c:pt>
                <c:pt idx="250">
                  <c:v>44820</c:v>
                </c:pt>
                <c:pt idx="251">
                  <c:v>44819</c:v>
                </c:pt>
                <c:pt idx="252">
                  <c:v>44818</c:v>
                </c:pt>
                <c:pt idx="253">
                  <c:v>44817</c:v>
                </c:pt>
                <c:pt idx="254">
                  <c:v>44816</c:v>
                </c:pt>
                <c:pt idx="255">
                  <c:v>44813</c:v>
                </c:pt>
                <c:pt idx="256">
                  <c:v>44812</c:v>
                </c:pt>
                <c:pt idx="257">
                  <c:v>44811</c:v>
                </c:pt>
                <c:pt idx="258">
                  <c:v>44810</c:v>
                </c:pt>
                <c:pt idx="259">
                  <c:v>44809</c:v>
                </c:pt>
                <c:pt idx="260">
                  <c:v>44806</c:v>
                </c:pt>
                <c:pt idx="261">
                  <c:v>44805</c:v>
                </c:pt>
                <c:pt idx="262">
                  <c:v>44804</c:v>
                </c:pt>
                <c:pt idx="263">
                  <c:v>44803</c:v>
                </c:pt>
                <c:pt idx="264">
                  <c:v>44802</c:v>
                </c:pt>
                <c:pt idx="265">
                  <c:v>44799</c:v>
                </c:pt>
                <c:pt idx="266">
                  <c:v>44798</c:v>
                </c:pt>
                <c:pt idx="267">
                  <c:v>44797</c:v>
                </c:pt>
                <c:pt idx="268">
                  <c:v>44796</c:v>
                </c:pt>
                <c:pt idx="269">
                  <c:v>44795</c:v>
                </c:pt>
                <c:pt idx="270">
                  <c:v>44792</c:v>
                </c:pt>
                <c:pt idx="271">
                  <c:v>44791</c:v>
                </c:pt>
                <c:pt idx="272">
                  <c:v>44790</c:v>
                </c:pt>
                <c:pt idx="273">
                  <c:v>44789</c:v>
                </c:pt>
                <c:pt idx="274">
                  <c:v>44788</c:v>
                </c:pt>
                <c:pt idx="275">
                  <c:v>44785</c:v>
                </c:pt>
                <c:pt idx="276">
                  <c:v>44784</c:v>
                </c:pt>
                <c:pt idx="277">
                  <c:v>44783</c:v>
                </c:pt>
                <c:pt idx="278">
                  <c:v>44778</c:v>
                </c:pt>
                <c:pt idx="279">
                  <c:v>44777</c:v>
                </c:pt>
                <c:pt idx="280">
                  <c:v>44776</c:v>
                </c:pt>
                <c:pt idx="281">
                  <c:v>44775</c:v>
                </c:pt>
                <c:pt idx="282">
                  <c:v>44774</c:v>
                </c:pt>
                <c:pt idx="283">
                  <c:v>44771</c:v>
                </c:pt>
                <c:pt idx="284">
                  <c:v>44770</c:v>
                </c:pt>
                <c:pt idx="285">
                  <c:v>44769</c:v>
                </c:pt>
                <c:pt idx="286">
                  <c:v>44768</c:v>
                </c:pt>
                <c:pt idx="287">
                  <c:v>44767</c:v>
                </c:pt>
                <c:pt idx="288">
                  <c:v>44764</c:v>
                </c:pt>
                <c:pt idx="289">
                  <c:v>44763</c:v>
                </c:pt>
                <c:pt idx="290">
                  <c:v>44762</c:v>
                </c:pt>
                <c:pt idx="291">
                  <c:v>44761</c:v>
                </c:pt>
                <c:pt idx="292">
                  <c:v>44760</c:v>
                </c:pt>
                <c:pt idx="293">
                  <c:v>44757</c:v>
                </c:pt>
                <c:pt idx="294">
                  <c:v>44756</c:v>
                </c:pt>
                <c:pt idx="295">
                  <c:v>44755</c:v>
                </c:pt>
                <c:pt idx="296">
                  <c:v>44749</c:v>
                </c:pt>
                <c:pt idx="297">
                  <c:v>44748</c:v>
                </c:pt>
                <c:pt idx="298">
                  <c:v>44747</c:v>
                </c:pt>
                <c:pt idx="299">
                  <c:v>44746</c:v>
                </c:pt>
                <c:pt idx="300">
                  <c:v>44743</c:v>
                </c:pt>
                <c:pt idx="301">
                  <c:v>44742</c:v>
                </c:pt>
                <c:pt idx="302">
                  <c:v>44741</c:v>
                </c:pt>
                <c:pt idx="303">
                  <c:v>44740</c:v>
                </c:pt>
                <c:pt idx="304">
                  <c:v>44739</c:v>
                </c:pt>
                <c:pt idx="305">
                  <c:v>44736</c:v>
                </c:pt>
                <c:pt idx="306">
                  <c:v>44735</c:v>
                </c:pt>
                <c:pt idx="307">
                  <c:v>44734</c:v>
                </c:pt>
                <c:pt idx="308">
                  <c:v>44733</c:v>
                </c:pt>
                <c:pt idx="309">
                  <c:v>44732</c:v>
                </c:pt>
                <c:pt idx="310">
                  <c:v>44729</c:v>
                </c:pt>
                <c:pt idx="311">
                  <c:v>44728</c:v>
                </c:pt>
                <c:pt idx="312">
                  <c:v>44727</c:v>
                </c:pt>
                <c:pt idx="313">
                  <c:v>44726</c:v>
                </c:pt>
                <c:pt idx="314">
                  <c:v>44725</c:v>
                </c:pt>
                <c:pt idx="315">
                  <c:v>44722</c:v>
                </c:pt>
                <c:pt idx="316">
                  <c:v>44721</c:v>
                </c:pt>
                <c:pt idx="317">
                  <c:v>44720</c:v>
                </c:pt>
                <c:pt idx="318">
                  <c:v>44719</c:v>
                </c:pt>
                <c:pt idx="319">
                  <c:v>44718</c:v>
                </c:pt>
                <c:pt idx="320">
                  <c:v>44715</c:v>
                </c:pt>
                <c:pt idx="321">
                  <c:v>44714</c:v>
                </c:pt>
                <c:pt idx="322">
                  <c:v>44713</c:v>
                </c:pt>
                <c:pt idx="323">
                  <c:v>44712</c:v>
                </c:pt>
                <c:pt idx="324">
                  <c:v>44711</c:v>
                </c:pt>
                <c:pt idx="325">
                  <c:v>44708</c:v>
                </c:pt>
                <c:pt idx="326">
                  <c:v>44707</c:v>
                </c:pt>
                <c:pt idx="327">
                  <c:v>44706</c:v>
                </c:pt>
                <c:pt idx="328">
                  <c:v>44705</c:v>
                </c:pt>
                <c:pt idx="329">
                  <c:v>44704</c:v>
                </c:pt>
                <c:pt idx="330">
                  <c:v>44701</c:v>
                </c:pt>
                <c:pt idx="331">
                  <c:v>44700</c:v>
                </c:pt>
                <c:pt idx="332">
                  <c:v>44699</c:v>
                </c:pt>
                <c:pt idx="333">
                  <c:v>44698</c:v>
                </c:pt>
                <c:pt idx="334">
                  <c:v>44697</c:v>
                </c:pt>
                <c:pt idx="335">
                  <c:v>44694</c:v>
                </c:pt>
                <c:pt idx="336">
                  <c:v>44693</c:v>
                </c:pt>
                <c:pt idx="337">
                  <c:v>44692</c:v>
                </c:pt>
                <c:pt idx="338">
                  <c:v>44691</c:v>
                </c:pt>
                <c:pt idx="339">
                  <c:v>44690</c:v>
                </c:pt>
                <c:pt idx="340">
                  <c:v>44687</c:v>
                </c:pt>
                <c:pt idx="341">
                  <c:v>44679</c:v>
                </c:pt>
                <c:pt idx="342">
                  <c:v>44678</c:v>
                </c:pt>
                <c:pt idx="343">
                  <c:v>44677</c:v>
                </c:pt>
                <c:pt idx="344">
                  <c:v>44676</c:v>
                </c:pt>
                <c:pt idx="345">
                  <c:v>44673</c:v>
                </c:pt>
                <c:pt idx="346">
                  <c:v>44672</c:v>
                </c:pt>
                <c:pt idx="347">
                  <c:v>44671</c:v>
                </c:pt>
                <c:pt idx="348">
                  <c:v>44670</c:v>
                </c:pt>
                <c:pt idx="349">
                  <c:v>44669</c:v>
                </c:pt>
                <c:pt idx="350">
                  <c:v>44666</c:v>
                </c:pt>
                <c:pt idx="351">
                  <c:v>44665</c:v>
                </c:pt>
                <c:pt idx="352">
                  <c:v>44664</c:v>
                </c:pt>
                <c:pt idx="353">
                  <c:v>44663</c:v>
                </c:pt>
                <c:pt idx="354">
                  <c:v>44662</c:v>
                </c:pt>
                <c:pt idx="355">
                  <c:v>44659</c:v>
                </c:pt>
                <c:pt idx="356">
                  <c:v>44658</c:v>
                </c:pt>
                <c:pt idx="357">
                  <c:v>44657</c:v>
                </c:pt>
                <c:pt idx="358">
                  <c:v>44656</c:v>
                </c:pt>
                <c:pt idx="359">
                  <c:v>44655</c:v>
                </c:pt>
                <c:pt idx="360">
                  <c:v>44652</c:v>
                </c:pt>
                <c:pt idx="361">
                  <c:v>44651</c:v>
                </c:pt>
                <c:pt idx="362">
                  <c:v>44650</c:v>
                </c:pt>
                <c:pt idx="363">
                  <c:v>44649</c:v>
                </c:pt>
                <c:pt idx="364">
                  <c:v>44648</c:v>
                </c:pt>
                <c:pt idx="365">
                  <c:v>44645</c:v>
                </c:pt>
                <c:pt idx="366">
                  <c:v>44644</c:v>
                </c:pt>
                <c:pt idx="367">
                  <c:v>44642</c:v>
                </c:pt>
                <c:pt idx="368">
                  <c:v>44641</c:v>
                </c:pt>
                <c:pt idx="369">
                  <c:v>44638</c:v>
                </c:pt>
                <c:pt idx="370">
                  <c:v>44637</c:v>
                </c:pt>
                <c:pt idx="371">
                  <c:v>44636</c:v>
                </c:pt>
                <c:pt idx="372">
                  <c:v>44635</c:v>
                </c:pt>
                <c:pt idx="373">
                  <c:v>44634</c:v>
                </c:pt>
                <c:pt idx="374">
                  <c:v>44631</c:v>
                </c:pt>
                <c:pt idx="375">
                  <c:v>44630</c:v>
                </c:pt>
                <c:pt idx="376">
                  <c:v>44629</c:v>
                </c:pt>
                <c:pt idx="377">
                  <c:v>44628</c:v>
                </c:pt>
                <c:pt idx="378">
                  <c:v>44627</c:v>
                </c:pt>
                <c:pt idx="379">
                  <c:v>44624</c:v>
                </c:pt>
                <c:pt idx="380">
                  <c:v>44623</c:v>
                </c:pt>
                <c:pt idx="381">
                  <c:v>44622</c:v>
                </c:pt>
                <c:pt idx="382">
                  <c:v>44621</c:v>
                </c:pt>
                <c:pt idx="383">
                  <c:v>44620</c:v>
                </c:pt>
                <c:pt idx="384">
                  <c:v>44617</c:v>
                </c:pt>
                <c:pt idx="385">
                  <c:v>44616</c:v>
                </c:pt>
                <c:pt idx="386">
                  <c:v>44615</c:v>
                </c:pt>
                <c:pt idx="387">
                  <c:v>44614</c:v>
                </c:pt>
                <c:pt idx="388">
                  <c:v>44613</c:v>
                </c:pt>
                <c:pt idx="389">
                  <c:v>44610</c:v>
                </c:pt>
                <c:pt idx="390">
                  <c:v>44609</c:v>
                </c:pt>
                <c:pt idx="391">
                  <c:v>44608</c:v>
                </c:pt>
                <c:pt idx="392">
                  <c:v>44607</c:v>
                </c:pt>
                <c:pt idx="393">
                  <c:v>44606</c:v>
                </c:pt>
                <c:pt idx="394">
                  <c:v>44603</c:v>
                </c:pt>
                <c:pt idx="395">
                  <c:v>44602</c:v>
                </c:pt>
                <c:pt idx="396">
                  <c:v>44601</c:v>
                </c:pt>
                <c:pt idx="397">
                  <c:v>44600</c:v>
                </c:pt>
                <c:pt idx="398">
                  <c:v>44599</c:v>
                </c:pt>
                <c:pt idx="399">
                  <c:v>44596</c:v>
                </c:pt>
                <c:pt idx="400">
                  <c:v>44595</c:v>
                </c:pt>
                <c:pt idx="401">
                  <c:v>44594</c:v>
                </c:pt>
                <c:pt idx="402">
                  <c:v>44593</c:v>
                </c:pt>
                <c:pt idx="403">
                  <c:v>44589</c:v>
                </c:pt>
                <c:pt idx="404">
                  <c:v>44588</c:v>
                </c:pt>
                <c:pt idx="405">
                  <c:v>44587</c:v>
                </c:pt>
                <c:pt idx="406">
                  <c:v>44586</c:v>
                </c:pt>
                <c:pt idx="407">
                  <c:v>44585</c:v>
                </c:pt>
                <c:pt idx="408">
                  <c:v>44582</c:v>
                </c:pt>
                <c:pt idx="409">
                  <c:v>44581</c:v>
                </c:pt>
                <c:pt idx="410">
                  <c:v>44580</c:v>
                </c:pt>
                <c:pt idx="411">
                  <c:v>44579</c:v>
                </c:pt>
                <c:pt idx="412">
                  <c:v>44578</c:v>
                </c:pt>
                <c:pt idx="413">
                  <c:v>44575</c:v>
                </c:pt>
                <c:pt idx="414">
                  <c:v>44574</c:v>
                </c:pt>
                <c:pt idx="415">
                  <c:v>44573</c:v>
                </c:pt>
                <c:pt idx="416">
                  <c:v>44572</c:v>
                </c:pt>
                <c:pt idx="417">
                  <c:v>44571</c:v>
                </c:pt>
                <c:pt idx="418">
                  <c:v>44568</c:v>
                </c:pt>
                <c:pt idx="419">
                  <c:v>44567</c:v>
                </c:pt>
                <c:pt idx="420">
                  <c:v>44566</c:v>
                </c:pt>
                <c:pt idx="421">
                  <c:v>44565</c:v>
                </c:pt>
                <c:pt idx="422">
                  <c:v>44564</c:v>
                </c:pt>
                <c:pt idx="423">
                  <c:v>44561</c:v>
                </c:pt>
                <c:pt idx="424">
                  <c:v>44560</c:v>
                </c:pt>
                <c:pt idx="425">
                  <c:v>44559</c:v>
                </c:pt>
                <c:pt idx="426">
                  <c:v>44558</c:v>
                </c:pt>
                <c:pt idx="427">
                  <c:v>44557</c:v>
                </c:pt>
                <c:pt idx="428">
                  <c:v>44554</c:v>
                </c:pt>
                <c:pt idx="429">
                  <c:v>44553</c:v>
                </c:pt>
                <c:pt idx="430">
                  <c:v>44552</c:v>
                </c:pt>
                <c:pt idx="431">
                  <c:v>44551</c:v>
                </c:pt>
                <c:pt idx="432">
                  <c:v>44550</c:v>
                </c:pt>
                <c:pt idx="433">
                  <c:v>44547</c:v>
                </c:pt>
                <c:pt idx="434">
                  <c:v>44546</c:v>
                </c:pt>
                <c:pt idx="435">
                  <c:v>44545</c:v>
                </c:pt>
                <c:pt idx="436">
                  <c:v>44544</c:v>
                </c:pt>
                <c:pt idx="437">
                  <c:v>44543</c:v>
                </c:pt>
                <c:pt idx="438">
                  <c:v>44540</c:v>
                </c:pt>
                <c:pt idx="439">
                  <c:v>44539</c:v>
                </c:pt>
                <c:pt idx="440">
                  <c:v>44538</c:v>
                </c:pt>
                <c:pt idx="441">
                  <c:v>44537</c:v>
                </c:pt>
                <c:pt idx="442">
                  <c:v>44536</c:v>
                </c:pt>
                <c:pt idx="443">
                  <c:v>44533</c:v>
                </c:pt>
                <c:pt idx="444">
                  <c:v>44532</c:v>
                </c:pt>
                <c:pt idx="445">
                  <c:v>44531</c:v>
                </c:pt>
                <c:pt idx="446">
                  <c:v>44530</c:v>
                </c:pt>
                <c:pt idx="447">
                  <c:v>44529</c:v>
                </c:pt>
                <c:pt idx="448">
                  <c:v>44526</c:v>
                </c:pt>
                <c:pt idx="449">
                  <c:v>44525</c:v>
                </c:pt>
                <c:pt idx="450">
                  <c:v>44524</c:v>
                </c:pt>
                <c:pt idx="451">
                  <c:v>44523</c:v>
                </c:pt>
                <c:pt idx="452">
                  <c:v>44522</c:v>
                </c:pt>
                <c:pt idx="453">
                  <c:v>44519</c:v>
                </c:pt>
                <c:pt idx="454">
                  <c:v>44518</c:v>
                </c:pt>
                <c:pt idx="455">
                  <c:v>44517</c:v>
                </c:pt>
                <c:pt idx="456">
                  <c:v>44516</c:v>
                </c:pt>
                <c:pt idx="457">
                  <c:v>44515</c:v>
                </c:pt>
                <c:pt idx="458">
                  <c:v>44512</c:v>
                </c:pt>
                <c:pt idx="459">
                  <c:v>44511</c:v>
                </c:pt>
                <c:pt idx="460">
                  <c:v>44510</c:v>
                </c:pt>
                <c:pt idx="461">
                  <c:v>44509</c:v>
                </c:pt>
                <c:pt idx="462">
                  <c:v>44508</c:v>
                </c:pt>
                <c:pt idx="463">
                  <c:v>44505</c:v>
                </c:pt>
                <c:pt idx="464">
                  <c:v>44504</c:v>
                </c:pt>
                <c:pt idx="465">
                  <c:v>44503</c:v>
                </c:pt>
                <c:pt idx="466">
                  <c:v>44502</c:v>
                </c:pt>
                <c:pt idx="467">
                  <c:v>44501</c:v>
                </c:pt>
                <c:pt idx="468">
                  <c:v>44498</c:v>
                </c:pt>
                <c:pt idx="469">
                  <c:v>44497</c:v>
                </c:pt>
                <c:pt idx="470">
                  <c:v>44496</c:v>
                </c:pt>
                <c:pt idx="471">
                  <c:v>44495</c:v>
                </c:pt>
                <c:pt idx="472">
                  <c:v>44494</c:v>
                </c:pt>
                <c:pt idx="473">
                  <c:v>44491</c:v>
                </c:pt>
                <c:pt idx="474">
                  <c:v>44490</c:v>
                </c:pt>
                <c:pt idx="475">
                  <c:v>44489</c:v>
                </c:pt>
                <c:pt idx="476">
                  <c:v>44487</c:v>
                </c:pt>
                <c:pt idx="477">
                  <c:v>44484</c:v>
                </c:pt>
                <c:pt idx="478">
                  <c:v>44483</c:v>
                </c:pt>
                <c:pt idx="479">
                  <c:v>44482</c:v>
                </c:pt>
                <c:pt idx="480">
                  <c:v>44481</c:v>
                </c:pt>
                <c:pt idx="481">
                  <c:v>44480</c:v>
                </c:pt>
                <c:pt idx="482">
                  <c:v>44477</c:v>
                </c:pt>
                <c:pt idx="483">
                  <c:v>44476</c:v>
                </c:pt>
                <c:pt idx="484">
                  <c:v>44475</c:v>
                </c:pt>
                <c:pt idx="485">
                  <c:v>44474</c:v>
                </c:pt>
                <c:pt idx="486">
                  <c:v>44473</c:v>
                </c:pt>
                <c:pt idx="487">
                  <c:v>44470</c:v>
                </c:pt>
                <c:pt idx="488">
                  <c:v>44469</c:v>
                </c:pt>
                <c:pt idx="489">
                  <c:v>44468</c:v>
                </c:pt>
                <c:pt idx="490">
                  <c:v>44467</c:v>
                </c:pt>
                <c:pt idx="491">
                  <c:v>44466</c:v>
                </c:pt>
                <c:pt idx="492">
                  <c:v>44463</c:v>
                </c:pt>
                <c:pt idx="493">
                  <c:v>44462</c:v>
                </c:pt>
                <c:pt idx="494">
                  <c:v>44461</c:v>
                </c:pt>
                <c:pt idx="495">
                  <c:v>44460</c:v>
                </c:pt>
                <c:pt idx="496">
                  <c:v>44459</c:v>
                </c:pt>
                <c:pt idx="497">
                  <c:v>44456</c:v>
                </c:pt>
                <c:pt idx="498">
                  <c:v>44455</c:v>
                </c:pt>
                <c:pt idx="499">
                  <c:v>44454</c:v>
                </c:pt>
                <c:pt idx="500">
                  <c:v>44453</c:v>
                </c:pt>
                <c:pt idx="501">
                  <c:v>44452</c:v>
                </c:pt>
                <c:pt idx="502">
                  <c:v>44449</c:v>
                </c:pt>
                <c:pt idx="503">
                  <c:v>44448</c:v>
                </c:pt>
                <c:pt idx="504">
                  <c:v>44447</c:v>
                </c:pt>
                <c:pt idx="505">
                  <c:v>44446</c:v>
                </c:pt>
                <c:pt idx="506">
                  <c:v>44445</c:v>
                </c:pt>
                <c:pt idx="507">
                  <c:v>44442</c:v>
                </c:pt>
                <c:pt idx="508">
                  <c:v>44441</c:v>
                </c:pt>
                <c:pt idx="509">
                  <c:v>44440</c:v>
                </c:pt>
                <c:pt idx="510">
                  <c:v>44439</c:v>
                </c:pt>
                <c:pt idx="511">
                  <c:v>44438</c:v>
                </c:pt>
                <c:pt idx="512">
                  <c:v>44435</c:v>
                </c:pt>
                <c:pt idx="513">
                  <c:v>44434</c:v>
                </c:pt>
                <c:pt idx="514">
                  <c:v>44433</c:v>
                </c:pt>
                <c:pt idx="515">
                  <c:v>44432</c:v>
                </c:pt>
                <c:pt idx="516">
                  <c:v>44431</c:v>
                </c:pt>
                <c:pt idx="517">
                  <c:v>44428</c:v>
                </c:pt>
                <c:pt idx="518">
                  <c:v>44425</c:v>
                </c:pt>
                <c:pt idx="519">
                  <c:v>44424</c:v>
                </c:pt>
                <c:pt idx="520">
                  <c:v>44421</c:v>
                </c:pt>
                <c:pt idx="521">
                  <c:v>44420</c:v>
                </c:pt>
                <c:pt idx="522">
                  <c:v>44419</c:v>
                </c:pt>
                <c:pt idx="523">
                  <c:v>44418</c:v>
                </c:pt>
                <c:pt idx="524">
                  <c:v>44417</c:v>
                </c:pt>
                <c:pt idx="525">
                  <c:v>44414</c:v>
                </c:pt>
                <c:pt idx="526">
                  <c:v>44413</c:v>
                </c:pt>
                <c:pt idx="527">
                  <c:v>44412</c:v>
                </c:pt>
                <c:pt idx="528">
                  <c:v>44411</c:v>
                </c:pt>
                <c:pt idx="529">
                  <c:v>44410</c:v>
                </c:pt>
                <c:pt idx="530">
                  <c:v>44407</c:v>
                </c:pt>
                <c:pt idx="531">
                  <c:v>44406</c:v>
                </c:pt>
                <c:pt idx="532">
                  <c:v>44405</c:v>
                </c:pt>
                <c:pt idx="533">
                  <c:v>44404</c:v>
                </c:pt>
                <c:pt idx="534">
                  <c:v>44403</c:v>
                </c:pt>
                <c:pt idx="535">
                  <c:v>44400</c:v>
                </c:pt>
                <c:pt idx="536">
                  <c:v>44396</c:v>
                </c:pt>
                <c:pt idx="537">
                  <c:v>44393</c:v>
                </c:pt>
                <c:pt idx="538">
                  <c:v>44392</c:v>
                </c:pt>
                <c:pt idx="539">
                  <c:v>44391</c:v>
                </c:pt>
                <c:pt idx="540">
                  <c:v>44390</c:v>
                </c:pt>
                <c:pt idx="541">
                  <c:v>44389</c:v>
                </c:pt>
                <c:pt idx="542">
                  <c:v>44386</c:v>
                </c:pt>
                <c:pt idx="543">
                  <c:v>44385</c:v>
                </c:pt>
                <c:pt idx="544">
                  <c:v>44384</c:v>
                </c:pt>
                <c:pt idx="545">
                  <c:v>44383</c:v>
                </c:pt>
                <c:pt idx="546">
                  <c:v>44382</c:v>
                </c:pt>
                <c:pt idx="547">
                  <c:v>44379</c:v>
                </c:pt>
                <c:pt idx="548">
                  <c:v>44378</c:v>
                </c:pt>
                <c:pt idx="549">
                  <c:v>44377</c:v>
                </c:pt>
                <c:pt idx="550">
                  <c:v>44376</c:v>
                </c:pt>
                <c:pt idx="551">
                  <c:v>44375</c:v>
                </c:pt>
                <c:pt idx="552">
                  <c:v>44372</c:v>
                </c:pt>
                <c:pt idx="553">
                  <c:v>44371</c:v>
                </c:pt>
                <c:pt idx="554">
                  <c:v>44370</c:v>
                </c:pt>
                <c:pt idx="555">
                  <c:v>44369</c:v>
                </c:pt>
                <c:pt idx="556">
                  <c:v>44368</c:v>
                </c:pt>
                <c:pt idx="557">
                  <c:v>44365</c:v>
                </c:pt>
                <c:pt idx="558">
                  <c:v>44364</c:v>
                </c:pt>
                <c:pt idx="559">
                  <c:v>44363</c:v>
                </c:pt>
                <c:pt idx="560">
                  <c:v>44362</c:v>
                </c:pt>
                <c:pt idx="561">
                  <c:v>44361</c:v>
                </c:pt>
                <c:pt idx="562">
                  <c:v>44358</c:v>
                </c:pt>
                <c:pt idx="563">
                  <c:v>44357</c:v>
                </c:pt>
                <c:pt idx="564">
                  <c:v>44356</c:v>
                </c:pt>
                <c:pt idx="565">
                  <c:v>44355</c:v>
                </c:pt>
                <c:pt idx="566">
                  <c:v>44354</c:v>
                </c:pt>
                <c:pt idx="567">
                  <c:v>44351</c:v>
                </c:pt>
                <c:pt idx="568">
                  <c:v>44350</c:v>
                </c:pt>
                <c:pt idx="569">
                  <c:v>44349</c:v>
                </c:pt>
                <c:pt idx="570">
                  <c:v>44348</c:v>
                </c:pt>
                <c:pt idx="571">
                  <c:v>44347</c:v>
                </c:pt>
                <c:pt idx="572">
                  <c:v>44344</c:v>
                </c:pt>
                <c:pt idx="573">
                  <c:v>44343</c:v>
                </c:pt>
                <c:pt idx="574">
                  <c:v>44342</c:v>
                </c:pt>
                <c:pt idx="575">
                  <c:v>44341</c:v>
                </c:pt>
                <c:pt idx="576">
                  <c:v>44340</c:v>
                </c:pt>
                <c:pt idx="577">
                  <c:v>44337</c:v>
                </c:pt>
                <c:pt idx="578">
                  <c:v>44336</c:v>
                </c:pt>
                <c:pt idx="579">
                  <c:v>44335</c:v>
                </c:pt>
                <c:pt idx="580">
                  <c:v>44334</c:v>
                </c:pt>
                <c:pt idx="581">
                  <c:v>44333</c:v>
                </c:pt>
                <c:pt idx="582">
                  <c:v>44322</c:v>
                </c:pt>
                <c:pt idx="583">
                  <c:v>44321</c:v>
                </c:pt>
                <c:pt idx="584">
                  <c:v>44320</c:v>
                </c:pt>
                <c:pt idx="585">
                  <c:v>44319</c:v>
                </c:pt>
                <c:pt idx="586">
                  <c:v>44316</c:v>
                </c:pt>
                <c:pt idx="587">
                  <c:v>44315</c:v>
                </c:pt>
                <c:pt idx="588">
                  <c:v>44314</c:v>
                </c:pt>
                <c:pt idx="589">
                  <c:v>44313</c:v>
                </c:pt>
                <c:pt idx="590">
                  <c:v>44312</c:v>
                </c:pt>
                <c:pt idx="591">
                  <c:v>44309</c:v>
                </c:pt>
                <c:pt idx="592">
                  <c:v>44308</c:v>
                </c:pt>
                <c:pt idx="593">
                  <c:v>44307</c:v>
                </c:pt>
                <c:pt idx="594">
                  <c:v>44306</c:v>
                </c:pt>
                <c:pt idx="595">
                  <c:v>44305</c:v>
                </c:pt>
                <c:pt idx="596">
                  <c:v>44302</c:v>
                </c:pt>
                <c:pt idx="597">
                  <c:v>44301</c:v>
                </c:pt>
                <c:pt idx="598">
                  <c:v>44300</c:v>
                </c:pt>
                <c:pt idx="599">
                  <c:v>44299</c:v>
                </c:pt>
                <c:pt idx="600">
                  <c:v>44298</c:v>
                </c:pt>
                <c:pt idx="601">
                  <c:v>44295</c:v>
                </c:pt>
                <c:pt idx="602">
                  <c:v>44294</c:v>
                </c:pt>
                <c:pt idx="603">
                  <c:v>44293</c:v>
                </c:pt>
                <c:pt idx="604">
                  <c:v>44292</c:v>
                </c:pt>
                <c:pt idx="605">
                  <c:v>44291</c:v>
                </c:pt>
                <c:pt idx="606">
                  <c:v>44288</c:v>
                </c:pt>
                <c:pt idx="607">
                  <c:v>44287</c:v>
                </c:pt>
                <c:pt idx="608">
                  <c:v>44286</c:v>
                </c:pt>
                <c:pt idx="609">
                  <c:v>44285</c:v>
                </c:pt>
                <c:pt idx="610">
                  <c:v>44284</c:v>
                </c:pt>
                <c:pt idx="611">
                  <c:v>44281</c:v>
                </c:pt>
                <c:pt idx="612">
                  <c:v>44280</c:v>
                </c:pt>
                <c:pt idx="613">
                  <c:v>44279</c:v>
                </c:pt>
                <c:pt idx="614">
                  <c:v>44277</c:v>
                </c:pt>
                <c:pt idx="615">
                  <c:v>44274</c:v>
                </c:pt>
                <c:pt idx="616">
                  <c:v>44273</c:v>
                </c:pt>
                <c:pt idx="617">
                  <c:v>44272</c:v>
                </c:pt>
                <c:pt idx="618">
                  <c:v>44271</c:v>
                </c:pt>
                <c:pt idx="619">
                  <c:v>44270</c:v>
                </c:pt>
                <c:pt idx="620">
                  <c:v>44267</c:v>
                </c:pt>
                <c:pt idx="621">
                  <c:v>44266</c:v>
                </c:pt>
                <c:pt idx="622">
                  <c:v>44265</c:v>
                </c:pt>
                <c:pt idx="623">
                  <c:v>44264</c:v>
                </c:pt>
                <c:pt idx="624">
                  <c:v>44263</c:v>
                </c:pt>
                <c:pt idx="625">
                  <c:v>44260</c:v>
                </c:pt>
                <c:pt idx="626">
                  <c:v>44259</c:v>
                </c:pt>
                <c:pt idx="627">
                  <c:v>44258</c:v>
                </c:pt>
                <c:pt idx="628">
                  <c:v>44257</c:v>
                </c:pt>
                <c:pt idx="629">
                  <c:v>44256</c:v>
                </c:pt>
                <c:pt idx="630">
                  <c:v>44253</c:v>
                </c:pt>
                <c:pt idx="631">
                  <c:v>44252</c:v>
                </c:pt>
                <c:pt idx="632">
                  <c:v>44251</c:v>
                </c:pt>
                <c:pt idx="633">
                  <c:v>44250</c:v>
                </c:pt>
                <c:pt idx="634">
                  <c:v>44249</c:v>
                </c:pt>
                <c:pt idx="635">
                  <c:v>44246</c:v>
                </c:pt>
                <c:pt idx="636">
                  <c:v>44245</c:v>
                </c:pt>
                <c:pt idx="637">
                  <c:v>44244</c:v>
                </c:pt>
                <c:pt idx="638">
                  <c:v>44243</c:v>
                </c:pt>
                <c:pt idx="639">
                  <c:v>44242</c:v>
                </c:pt>
                <c:pt idx="640">
                  <c:v>44239</c:v>
                </c:pt>
                <c:pt idx="641">
                  <c:v>44238</c:v>
                </c:pt>
                <c:pt idx="642">
                  <c:v>44237</c:v>
                </c:pt>
                <c:pt idx="643">
                  <c:v>44236</c:v>
                </c:pt>
                <c:pt idx="644">
                  <c:v>44235</c:v>
                </c:pt>
                <c:pt idx="645">
                  <c:v>44231</c:v>
                </c:pt>
                <c:pt idx="646">
                  <c:v>44230</c:v>
                </c:pt>
                <c:pt idx="647">
                  <c:v>44229</c:v>
                </c:pt>
                <c:pt idx="648">
                  <c:v>44228</c:v>
                </c:pt>
                <c:pt idx="649">
                  <c:v>44225</c:v>
                </c:pt>
                <c:pt idx="650">
                  <c:v>44224</c:v>
                </c:pt>
                <c:pt idx="651">
                  <c:v>44223</c:v>
                </c:pt>
                <c:pt idx="652">
                  <c:v>44222</c:v>
                </c:pt>
                <c:pt idx="653">
                  <c:v>44221</c:v>
                </c:pt>
                <c:pt idx="654">
                  <c:v>44218</c:v>
                </c:pt>
                <c:pt idx="655">
                  <c:v>44217</c:v>
                </c:pt>
                <c:pt idx="656">
                  <c:v>44216</c:v>
                </c:pt>
                <c:pt idx="657">
                  <c:v>44215</c:v>
                </c:pt>
                <c:pt idx="658">
                  <c:v>44214</c:v>
                </c:pt>
                <c:pt idx="659">
                  <c:v>44211</c:v>
                </c:pt>
                <c:pt idx="660">
                  <c:v>44210</c:v>
                </c:pt>
                <c:pt idx="661">
                  <c:v>44209</c:v>
                </c:pt>
                <c:pt idx="662">
                  <c:v>44208</c:v>
                </c:pt>
                <c:pt idx="663">
                  <c:v>44207</c:v>
                </c:pt>
                <c:pt idx="664">
                  <c:v>44204</c:v>
                </c:pt>
                <c:pt idx="665">
                  <c:v>44203</c:v>
                </c:pt>
                <c:pt idx="666">
                  <c:v>44202</c:v>
                </c:pt>
                <c:pt idx="667">
                  <c:v>44201</c:v>
                </c:pt>
                <c:pt idx="668">
                  <c:v>44200</c:v>
                </c:pt>
                <c:pt idx="669">
                  <c:v>44197</c:v>
                </c:pt>
                <c:pt idx="670">
                  <c:v>44196</c:v>
                </c:pt>
                <c:pt idx="671">
                  <c:v>44195</c:v>
                </c:pt>
                <c:pt idx="672">
                  <c:v>44194</c:v>
                </c:pt>
                <c:pt idx="673">
                  <c:v>44193</c:v>
                </c:pt>
                <c:pt idx="674">
                  <c:v>44189</c:v>
                </c:pt>
                <c:pt idx="675">
                  <c:v>44188</c:v>
                </c:pt>
                <c:pt idx="676">
                  <c:v>44187</c:v>
                </c:pt>
                <c:pt idx="677">
                  <c:v>44186</c:v>
                </c:pt>
                <c:pt idx="678">
                  <c:v>44183</c:v>
                </c:pt>
                <c:pt idx="679">
                  <c:v>44182</c:v>
                </c:pt>
                <c:pt idx="680">
                  <c:v>44181</c:v>
                </c:pt>
                <c:pt idx="681">
                  <c:v>44180</c:v>
                </c:pt>
                <c:pt idx="682">
                  <c:v>44179</c:v>
                </c:pt>
                <c:pt idx="683">
                  <c:v>44176</c:v>
                </c:pt>
                <c:pt idx="684">
                  <c:v>44175</c:v>
                </c:pt>
                <c:pt idx="685">
                  <c:v>44174</c:v>
                </c:pt>
                <c:pt idx="686">
                  <c:v>44173</c:v>
                </c:pt>
                <c:pt idx="687">
                  <c:v>44172</c:v>
                </c:pt>
                <c:pt idx="688">
                  <c:v>44169</c:v>
                </c:pt>
                <c:pt idx="689">
                  <c:v>44168</c:v>
                </c:pt>
                <c:pt idx="690">
                  <c:v>44167</c:v>
                </c:pt>
                <c:pt idx="691">
                  <c:v>44166</c:v>
                </c:pt>
                <c:pt idx="692">
                  <c:v>44165</c:v>
                </c:pt>
                <c:pt idx="693">
                  <c:v>44162</c:v>
                </c:pt>
                <c:pt idx="694">
                  <c:v>44161</c:v>
                </c:pt>
                <c:pt idx="695">
                  <c:v>44160</c:v>
                </c:pt>
                <c:pt idx="696">
                  <c:v>44159</c:v>
                </c:pt>
                <c:pt idx="697">
                  <c:v>44158</c:v>
                </c:pt>
                <c:pt idx="698">
                  <c:v>44155</c:v>
                </c:pt>
                <c:pt idx="699">
                  <c:v>44154</c:v>
                </c:pt>
                <c:pt idx="700">
                  <c:v>44153</c:v>
                </c:pt>
                <c:pt idx="701">
                  <c:v>44152</c:v>
                </c:pt>
                <c:pt idx="702">
                  <c:v>44151</c:v>
                </c:pt>
                <c:pt idx="703">
                  <c:v>44148</c:v>
                </c:pt>
                <c:pt idx="704">
                  <c:v>44147</c:v>
                </c:pt>
                <c:pt idx="705">
                  <c:v>44146</c:v>
                </c:pt>
                <c:pt idx="706">
                  <c:v>44145</c:v>
                </c:pt>
                <c:pt idx="707">
                  <c:v>44144</c:v>
                </c:pt>
                <c:pt idx="708">
                  <c:v>44141</c:v>
                </c:pt>
                <c:pt idx="709">
                  <c:v>44140</c:v>
                </c:pt>
                <c:pt idx="710">
                  <c:v>44139</c:v>
                </c:pt>
                <c:pt idx="711">
                  <c:v>44138</c:v>
                </c:pt>
                <c:pt idx="712">
                  <c:v>44137</c:v>
                </c:pt>
                <c:pt idx="713">
                  <c:v>44133</c:v>
                </c:pt>
                <c:pt idx="714">
                  <c:v>44132</c:v>
                </c:pt>
                <c:pt idx="715">
                  <c:v>44131</c:v>
                </c:pt>
                <c:pt idx="716">
                  <c:v>44130</c:v>
                </c:pt>
                <c:pt idx="717">
                  <c:v>44127</c:v>
                </c:pt>
                <c:pt idx="718">
                  <c:v>44126</c:v>
                </c:pt>
                <c:pt idx="719">
                  <c:v>44125</c:v>
                </c:pt>
                <c:pt idx="720">
                  <c:v>44124</c:v>
                </c:pt>
                <c:pt idx="721">
                  <c:v>44123</c:v>
                </c:pt>
                <c:pt idx="722">
                  <c:v>44120</c:v>
                </c:pt>
                <c:pt idx="723">
                  <c:v>44119</c:v>
                </c:pt>
                <c:pt idx="724">
                  <c:v>44118</c:v>
                </c:pt>
                <c:pt idx="725">
                  <c:v>44117</c:v>
                </c:pt>
                <c:pt idx="726">
                  <c:v>44116</c:v>
                </c:pt>
                <c:pt idx="727">
                  <c:v>44113</c:v>
                </c:pt>
                <c:pt idx="728">
                  <c:v>44112</c:v>
                </c:pt>
                <c:pt idx="729">
                  <c:v>44111</c:v>
                </c:pt>
                <c:pt idx="730">
                  <c:v>44110</c:v>
                </c:pt>
                <c:pt idx="731">
                  <c:v>44109</c:v>
                </c:pt>
                <c:pt idx="732">
                  <c:v>44106</c:v>
                </c:pt>
                <c:pt idx="733">
                  <c:v>44105</c:v>
                </c:pt>
                <c:pt idx="734">
                  <c:v>44104</c:v>
                </c:pt>
                <c:pt idx="735">
                  <c:v>44103</c:v>
                </c:pt>
                <c:pt idx="736">
                  <c:v>44102</c:v>
                </c:pt>
                <c:pt idx="737">
                  <c:v>44099</c:v>
                </c:pt>
                <c:pt idx="738">
                  <c:v>44098</c:v>
                </c:pt>
                <c:pt idx="739">
                  <c:v>44097</c:v>
                </c:pt>
                <c:pt idx="740">
                  <c:v>44096</c:v>
                </c:pt>
                <c:pt idx="741">
                  <c:v>44095</c:v>
                </c:pt>
                <c:pt idx="742">
                  <c:v>44092</c:v>
                </c:pt>
                <c:pt idx="743">
                  <c:v>44091</c:v>
                </c:pt>
                <c:pt idx="744">
                  <c:v>44090</c:v>
                </c:pt>
                <c:pt idx="745">
                  <c:v>44089</c:v>
                </c:pt>
                <c:pt idx="746">
                  <c:v>44088</c:v>
                </c:pt>
                <c:pt idx="747">
                  <c:v>44085</c:v>
                </c:pt>
                <c:pt idx="748">
                  <c:v>44084</c:v>
                </c:pt>
                <c:pt idx="749">
                  <c:v>44083</c:v>
                </c:pt>
                <c:pt idx="750">
                  <c:v>44082</c:v>
                </c:pt>
                <c:pt idx="751">
                  <c:v>44081</c:v>
                </c:pt>
                <c:pt idx="752">
                  <c:v>44078</c:v>
                </c:pt>
                <c:pt idx="753">
                  <c:v>44077</c:v>
                </c:pt>
                <c:pt idx="754">
                  <c:v>44076</c:v>
                </c:pt>
                <c:pt idx="755">
                  <c:v>44075</c:v>
                </c:pt>
                <c:pt idx="756">
                  <c:v>44074</c:v>
                </c:pt>
                <c:pt idx="757">
                  <c:v>44071</c:v>
                </c:pt>
                <c:pt idx="758">
                  <c:v>44070</c:v>
                </c:pt>
                <c:pt idx="759">
                  <c:v>44069</c:v>
                </c:pt>
                <c:pt idx="760">
                  <c:v>44068</c:v>
                </c:pt>
                <c:pt idx="761">
                  <c:v>44067</c:v>
                </c:pt>
                <c:pt idx="762">
                  <c:v>44064</c:v>
                </c:pt>
                <c:pt idx="763">
                  <c:v>44063</c:v>
                </c:pt>
                <c:pt idx="764">
                  <c:v>44062</c:v>
                </c:pt>
                <c:pt idx="765">
                  <c:v>44061</c:v>
                </c:pt>
                <c:pt idx="766">
                  <c:v>44060</c:v>
                </c:pt>
                <c:pt idx="767">
                  <c:v>44056</c:v>
                </c:pt>
                <c:pt idx="768">
                  <c:v>44055</c:v>
                </c:pt>
                <c:pt idx="769">
                  <c:v>44054</c:v>
                </c:pt>
                <c:pt idx="770">
                  <c:v>44053</c:v>
                </c:pt>
                <c:pt idx="771">
                  <c:v>44050</c:v>
                </c:pt>
                <c:pt idx="772">
                  <c:v>44049</c:v>
                </c:pt>
                <c:pt idx="773">
                  <c:v>44048</c:v>
                </c:pt>
                <c:pt idx="774">
                  <c:v>44047</c:v>
                </c:pt>
                <c:pt idx="775">
                  <c:v>44046</c:v>
                </c:pt>
                <c:pt idx="776">
                  <c:v>44042</c:v>
                </c:pt>
                <c:pt idx="777">
                  <c:v>44041</c:v>
                </c:pt>
                <c:pt idx="778">
                  <c:v>44040</c:v>
                </c:pt>
                <c:pt idx="779">
                  <c:v>44039</c:v>
                </c:pt>
                <c:pt idx="780">
                  <c:v>44036</c:v>
                </c:pt>
                <c:pt idx="781">
                  <c:v>44035</c:v>
                </c:pt>
                <c:pt idx="782">
                  <c:v>44034</c:v>
                </c:pt>
                <c:pt idx="783">
                  <c:v>44033</c:v>
                </c:pt>
                <c:pt idx="784">
                  <c:v>44032</c:v>
                </c:pt>
                <c:pt idx="785">
                  <c:v>44029</c:v>
                </c:pt>
                <c:pt idx="786">
                  <c:v>44028</c:v>
                </c:pt>
                <c:pt idx="787">
                  <c:v>44027</c:v>
                </c:pt>
                <c:pt idx="788">
                  <c:v>44026</c:v>
                </c:pt>
                <c:pt idx="789">
                  <c:v>44025</c:v>
                </c:pt>
                <c:pt idx="790">
                  <c:v>44022</c:v>
                </c:pt>
                <c:pt idx="791">
                  <c:v>44021</c:v>
                </c:pt>
                <c:pt idx="792">
                  <c:v>44020</c:v>
                </c:pt>
                <c:pt idx="793">
                  <c:v>44019</c:v>
                </c:pt>
                <c:pt idx="794">
                  <c:v>44018</c:v>
                </c:pt>
                <c:pt idx="795">
                  <c:v>44015</c:v>
                </c:pt>
                <c:pt idx="796">
                  <c:v>44014</c:v>
                </c:pt>
                <c:pt idx="797">
                  <c:v>44013</c:v>
                </c:pt>
                <c:pt idx="798">
                  <c:v>44012</c:v>
                </c:pt>
                <c:pt idx="799">
                  <c:v>44011</c:v>
                </c:pt>
                <c:pt idx="800">
                  <c:v>44008</c:v>
                </c:pt>
                <c:pt idx="801">
                  <c:v>44007</c:v>
                </c:pt>
                <c:pt idx="802">
                  <c:v>44006</c:v>
                </c:pt>
                <c:pt idx="803">
                  <c:v>44005</c:v>
                </c:pt>
                <c:pt idx="804">
                  <c:v>44004</c:v>
                </c:pt>
                <c:pt idx="805">
                  <c:v>44001</c:v>
                </c:pt>
                <c:pt idx="806">
                  <c:v>44000</c:v>
                </c:pt>
                <c:pt idx="807">
                  <c:v>43999</c:v>
                </c:pt>
                <c:pt idx="808">
                  <c:v>43998</c:v>
                </c:pt>
                <c:pt idx="809">
                  <c:v>43997</c:v>
                </c:pt>
                <c:pt idx="810">
                  <c:v>43994</c:v>
                </c:pt>
                <c:pt idx="811">
                  <c:v>43993</c:v>
                </c:pt>
                <c:pt idx="812">
                  <c:v>43992</c:v>
                </c:pt>
                <c:pt idx="813">
                  <c:v>43991</c:v>
                </c:pt>
                <c:pt idx="814">
                  <c:v>43990</c:v>
                </c:pt>
                <c:pt idx="815">
                  <c:v>43987</c:v>
                </c:pt>
                <c:pt idx="816">
                  <c:v>43986</c:v>
                </c:pt>
                <c:pt idx="817">
                  <c:v>43985</c:v>
                </c:pt>
                <c:pt idx="818">
                  <c:v>43984</c:v>
                </c:pt>
                <c:pt idx="819">
                  <c:v>43983</c:v>
                </c:pt>
                <c:pt idx="820">
                  <c:v>43980</c:v>
                </c:pt>
                <c:pt idx="821">
                  <c:v>43979</c:v>
                </c:pt>
                <c:pt idx="822">
                  <c:v>43972</c:v>
                </c:pt>
                <c:pt idx="823">
                  <c:v>43971</c:v>
                </c:pt>
                <c:pt idx="824">
                  <c:v>43970</c:v>
                </c:pt>
                <c:pt idx="825">
                  <c:v>43969</c:v>
                </c:pt>
                <c:pt idx="826">
                  <c:v>43966</c:v>
                </c:pt>
                <c:pt idx="827">
                  <c:v>43965</c:v>
                </c:pt>
                <c:pt idx="828">
                  <c:v>43964</c:v>
                </c:pt>
                <c:pt idx="829">
                  <c:v>43963</c:v>
                </c:pt>
                <c:pt idx="830">
                  <c:v>43962</c:v>
                </c:pt>
                <c:pt idx="831">
                  <c:v>43959</c:v>
                </c:pt>
                <c:pt idx="832">
                  <c:v>43958</c:v>
                </c:pt>
                <c:pt idx="833">
                  <c:v>43957</c:v>
                </c:pt>
                <c:pt idx="834">
                  <c:v>43956</c:v>
                </c:pt>
                <c:pt idx="835">
                  <c:v>43955</c:v>
                </c:pt>
                <c:pt idx="836">
                  <c:v>43951</c:v>
                </c:pt>
                <c:pt idx="837">
                  <c:v>43950</c:v>
                </c:pt>
                <c:pt idx="838">
                  <c:v>43949</c:v>
                </c:pt>
                <c:pt idx="839">
                  <c:v>43948</c:v>
                </c:pt>
                <c:pt idx="840">
                  <c:v>43945</c:v>
                </c:pt>
                <c:pt idx="841">
                  <c:v>43944</c:v>
                </c:pt>
                <c:pt idx="842">
                  <c:v>43943</c:v>
                </c:pt>
                <c:pt idx="843">
                  <c:v>43942</c:v>
                </c:pt>
                <c:pt idx="844">
                  <c:v>43941</c:v>
                </c:pt>
                <c:pt idx="845">
                  <c:v>43938</c:v>
                </c:pt>
                <c:pt idx="846">
                  <c:v>43937</c:v>
                </c:pt>
                <c:pt idx="847">
                  <c:v>43936</c:v>
                </c:pt>
                <c:pt idx="848">
                  <c:v>43935</c:v>
                </c:pt>
                <c:pt idx="849">
                  <c:v>43934</c:v>
                </c:pt>
                <c:pt idx="850">
                  <c:v>43931</c:v>
                </c:pt>
                <c:pt idx="851">
                  <c:v>43930</c:v>
                </c:pt>
                <c:pt idx="852">
                  <c:v>43929</c:v>
                </c:pt>
                <c:pt idx="853">
                  <c:v>43928</c:v>
                </c:pt>
                <c:pt idx="854">
                  <c:v>43927</c:v>
                </c:pt>
                <c:pt idx="855">
                  <c:v>43924</c:v>
                </c:pt>
                <c:pt idx="856">
                  <c:v>43923</c:v>
                </c:pt>
                <c:pt idx="857">
                  <c:v>43922</c:v>
                </c:pt>
                <c:pt idx="858">
                  <c:v>43921</c:v>
                </c:pt>
                <c:pt idx="859">
                  <c:v>43920</c:v>
                </c:pt>
                <c:pt idx="860">
                  <c:v>43917</c:v>
                </c:pt>
                <c:pt idx="861">
                  <c:v>43916</c:v>
                </c:pt>
                <c:pt idx="862">
                  <c:v>43915</c:v>
                </c:pt>
                <c:pt idx="863">
                  <c:v>43914</c:v>
                </c:pt>
                <c:pt idx="864">
                  <c:v>43910</c:v>
                </c:pt>
                <c:pt idx="865">
                  <c:v>43909</c:v>
                </c:pt>
                <c:pt idx="866">
                  <c:v>43908</c:v>
                </c:pt>
                <c:pt idx="867">
                  <c:v>43907</c:v>
                </c:pt>
                <c:pt idx="868">
                  <c:v>43906</c:v>
                </c:pt>
                <c:pt idx="869">
                  <c:v>43903</c:v>
                </c:pt>
                <c:pt idx="870">
                  <c:v>43902</c:v>
                </c:pt>
                <c:pt idx="871">
                  <c:v>43901</c:v>
                </c:pt>
                <c:pt idx="872">
                  <c:v>43900</c:v>
                </c:pt>
                <c:pt idx="873">
                  <c:v>43899</c:v>
                </c:pt>
                <c:pt idx="874">
                  <c:v>43896</c:v>
                </c:pt>
                <c:pt idx="875">
                  <c:v>43895</c:v>
                </c:pt>
                <c:pt idx="876">
                  <c:v>43894</c:v>
                </c:pt>
                <c:pt idx="877">
                  <c:v>43893</c:v>
                </c:pt>
                <c:pt idx="878">
                  <c:v>43892</c:v>
                </c:pt>
                <c:pt idx="879">
                  <c:v>43889</c:v>
                </c:pt>
                <c:pt idx="880">
                  <c:v>43888</c:v>
                </c:pt>
                <c:pt idx="881">
                  <c:v>43887</c:v>
                </c:pt>
                <c:pt idx="882">
                  <c:v>43886</c:v>
                </c:pt>
                <c:pt idx="883">
                  <c:v>43885</c:v>
                </c:pt>
                <c:pt idx="884">
                  <c:v>43882</c:v>
                </c:pt>
                <c:pt idx="885">
                  <c:v>43881</c:v>
                </c:pt>
                <c:pt idx="886">
                  <c:v>43880</c:v>
                </c:pt>
                <c:pt idx="887">
                  <c:v>43879</c:v>
                </c:pt>
                <c:pt idx="888">
                  <c:v>43878</c:v>
                </c:pt>
                <c:pt idx="889">
                  <c:v>43875</c:v>
                </c:pt>
                <c:pt idx="890">
                  <c:v>43874</c:v>
                </c:pt>
                <c:pt idx="891">
                  <c:v>43873</c:v>
                </c:pt>
                <c:pt idx="892">
                  <c:v>43872</c:v>
                </c:pt>
                <c:pt idx="893">
                  <c:v>43871</c:v>
                </c:pt>
                <c:pt idx="894">
                  <c:v>43868</c:v>
                </c:pt>
                <c:pt idx="895">
                  <c:v>43867</c:v>
                </c:pt>
                <c:pt idx="896">
                  <c:v>43865</c:v>
                </c:pt>
                <c:pt idx="897">
                  <c:v>43864</c:v>
                </c:pt>
                <c:pt idx="898">
                  <c:v>43861</c:v>
                </c:pt>
                <c:pt idx="899">
                  <c:v>43860</c:v>
                </c:pt>
                <c:pt idx="900">
                  <c:v>43859</c:v>
                </c:pt>
                <c:pt idx="901">
                  <c:v>43858</c:v>
                </c:pt>
                <c:pt idx="902">
                  <c:v>43857</c:v>
                </c:pt>
                <c:pt idx="903">
                  <c:v>43854</c:v>
                </c:pt>
                <c:pt idx="904">
                  <c:v>43853</c:v>
                </c:pt>
                <c:pt idx="905">
                  <c:v>43852</c:v>
                </c:pt>
                <c:pt idx="906">
                  <c:v>43851</c:v>
                </c:pt>
                <c:pt idx="907">
                  <c:v>43850</c:v>
                </c:pt>
                <c:pt idx="908">
                  <c:v>43847</c:v>
                </c:pt>
                <c:pt idx="909">
                  <c:v>43846</c:v>
                </c:pt>
                <c:pt idx="910">
                  <c:v>43845</c:v>
                </c:pt>
                <c:pt idx="911">
                  <c:v>43844</c:v>
                </c:pt>
                <c:pt idx="912">
                  <c:v>43843</c:v>
                </c:pt>
                <c:pt idx="913">
                  <c:v>43840</c:v>
                </c:pt>
                <c:pt idx="914">
                  <c:v>43839</c:v>
                </c:pt>
                <c:pt idx="915">
                  <c:v>43838</c:v>
                </c:pt>
                <c:pt idx="916">
                  <c:v>43837</c:v>
                </c:pt>
                <c:pt idx="917">
                  <c:v>43836</c:v>
                </c:pt>
                <c:pt idx="918">
                  <c:v>43833</c:v>
                </c:pt>
                <c:pt idx="919">
                  <c:v>43832</c:v>
                </c:pt>
                <c:pt idx="920">
                  <c:v>43831</c:v>
                </c:pt>
                <c:pt idx="921">
                  <c:v>43830</c:v>
                </c:pt>
                <c:pt idx="922">
                  <c:v>43829</c:v>
                </c:pt>
                <c:pt idx="923">
                  <c:v>43826</c:v>
                </c:pt>
                <c:pt idx="924">
                  <c:v>43825</c:v>
                </c:pt>
                <c:pt idx="925">
                  <c:v>43823</c:v>
                </c:pt>
                <c:pt idx="926">
                  <c:v>43822</c:v>
                </c:pt>
                <c:pt idx="927">
                  <c:v>43819</c:v>
                </c:pt>
                <c:pt idx="928">
                  <c:v>43818</c:v>
                </c:pt>
                <c:pt idx="929">
                  <c:v>43817</c:v>
                </c:pt>
                <c:pt idx="930">
                  <c:v>43816</c:v>
                </c:pt>
                <c:pt idx="931">
                  <c:v>43815</c:v>
                </c:pt>
                <c:pt idx="932">
                  <c:v>43812</c:v>
                </c:pt>
                <c:pt idx="933">
                  <c:v>43811</c:v>
                </c:pt>
                <c:pt idx="934">
                  <c:v>43810</c:v>
                </c:pt>
                <c:pt idx="935">
                  <c:v>43809</c:v>
                </c:pt>
                <c:pt idx="936">
                  <c:v>43808</c:v>
                </c:pt>
                <c:pt idx="937">
                  <c:v>43805</c:v>
                </c:pt>
                <c:pt idx="938">
                  <c:v>43804</c:v>
                </c:pt>
                <c:pt idx="939">
                  <c:v>43803</c:v>
                </c:pt>
                <c:pt idx="940">
                  <c:v>43802</c:v>
                </c:pt>
                <c:pt idx="941">
                  <c:v>43801</c:v>
                </c:pt>
                <c:pt idx="942">
                  <c:v>43798</c:v>
                </c:pt>
                <c:pt idx="943">
                  <c:v>43797</c:v>
                </c:pt>
                <c:pt idx="944">
                  <c:v>43796</c:v>
                </c:pt>
                <c:pt idx="945">
                  <c:v>43795</c:v>
                </c:pt>
                <c:pt idx="946">
                  <c:v>43794</c:v>
                </c:pt>
                <c:pt idx="947">
                  <c:v>43791</c:v>
                </c:pt>
                <c:pt idx="948">
                  <c:v>43790</c:v>
                </c:pt>
                <c:pt idx="949">
                  <c:v>43789</c:v>
                </c:pt>
                <c:pt idx="950">
                  <c:v>43788</c:v>
                </c:pt>
                <c:pt idx="951">
                  <c:v>43787</c:v>
                </c:pt>
                <c:pt idx="952">
                  <c:v>43784</c:v>
                </c:pt>
                <c:pt idx="953">
                  <c:v>43783</c:v>
                </c:pt>
                <c:pt idx="954">
                  <c:v>43782</c:v>
                </c:pt>
                <c:pt idx="955">
                  <c:v>43781</c:v>
                </c:pt>
                <c:pt idx="956">
                  <c:v>43780</c:v>
                </c:pt>
                <c:pt idx="957">
                  <c:v>43777</c:v>
                </c:pt>
                <c:pt idx="958">
                  <c:v>43776</c:v>
                </c:pt>
                <c:pt idx="959">
                  <c:v>43775</c:v>
                </c:pt>
                <c:pt idx="960">
                  <c:v>43774</c:v>
                </c:pt>
                <c:pt idx="961">
                  <c:v>43773</c:v>
                </c:pt>
                <c:pt idx="962">
                  <c:v>43770</c:v>
                </c:pt>
                <c:pt idx="963">
                  <c:v>43769</c:v>
                </c:pt>
                <c:pt idx="964">
                  <c:v>43768</c:v>
                </c:pt>
                <c:pt idx="965">
                  <c:v>43767</c:v>
                </c:pt>
                <c:pt idx="966">
                  <c:v>43766</c:v>
                </c:pt>
                <c:pt idx="967">
                  <c:v>43763</c:v>
                </c:pt>
                <c:pt idx="968">
                  <c:v>43762</c:v>
                </c:pt>
                <c:pt idx="969">
                  <c:v>43761</c:v>
                </c:pt>
                <c:pt idx="970">
                  <c:v>43760</c:v>
                </c:pt>
                <c:pt idx="971">
                  <c:v>43759</c:v>
                </c:pt>
                <c:pt idx="972">
                  <c:v>43756</c:v>
                </c:pt>
                <c:pt idx="973">
                  <c:v>43755</c:v>
                </c:pt>
                <c:pt idx="974">
                  <c:v>43754</c:v>
                </c:pt>
                <c:pt idx="975">
                  <c:v>43753</c:v>
                </c:pt>
                <c:pt idx="976">
                  <c:v>43752</c:v>
                </c:pt>
                <c:pt idx="977">
                  <c:v>43749</c:v>
                </c:pt>
                <c:pt idx="978">
                  <c:v>43748</c:v>
                </c:pt>
                <c:pt idx="979">
                  <c:v>43747</c:v>
                </c:pt>
                <c:pt idx="980">
                  <c:v>43746</c:v>
                </c:pt>
                <c:pt idx="981">
                  <c:v>43745</c:v>
                </c:pt>
                <c:pt idx="982">
                  <c:v>43742</c:v>
                </c:pt>
                <c:pt idx="983">
                  <c:v>43741</c:v>
                </c:pt>
                <c:pt idx="984">
                  <c:v>43740</c:v>
                </c:pt>
                <c:pt idx="985">
                  <c:v>43739</c:v>
                </c:pt>
                <c:pt idx="986">
                  <c:v>43738</c:v>
                </c:pt>
                <c:pt idx="987">
                  <c:v>43735</c:v>
                </c:pt>
                <c:pt idx="988">
                  <c:v>43734</c:v>
                </c:pt>
                <c:pt idx="989">
                  <c:v>43733</c:v>
                </c:pt>
                <c:pt idx="990">
                  <c:v>43732</c:v>
                </c:pt>
                <c:pt idx="991">
                  <c:v>43731</c:v>
                </c:pt>
                <c:pt idx="992">
                  <c:v>43728</c:v>
                </c:pt>
                <c:pt idx="993">
                  <c:v>43727</c:v>
                </c:pt>
                <c:pt idx="994">
                  <c:v>43726</c:v>
                </c:pt>
                <c:pt idx="995">
                  <c:v>43725</c:v>
                </c:pt>
                <c:pt idx="996">
                  <c:v>43724</c:v>
                </c:pt>
                <c:pt idx="997">
                  <c:v>43721</c:v>
                </c:pt>
                <c:pt idx="998">
                  <c:v>43720</c:v>
                </c:pt>
                <c:pt idx="999">
                  <c:v>43719</c:v>
                </c:pt>
                <c:pt idx="1000">
                  <c:v>43714</c:v>
                </c:pt>
                <c:pt idx="1001">
                  <c:v>43713</c:v>
                </c:pt>
                <c:pt idx="1002">
                  <c:v>43712</c:v>
                </c:pt>
                <c:pt idx="1003">
                  <c:v>43711</c:v>
                </c:pt>
                <c:pt idx="1004">
                  <c:v>43710</c:v>
                </c:pt>
                <c:pt idx="1005">
                  <c:v>43707</c:v>
                </c:pt>
                <c:pt idx="1006">
                  <c:v>43706</c:v>
                </c:pt>
                <c:pt idx="1007">
                  <c:v>43705</c:v>
                </c:pt>
                <c:pt idx="1008">
                  <c:v>43704</c:v>
                </c:pt>
                <c:pt idx="1009">
                  <c:v>43703</c:v>
                </c:pt>
                <c:pt idx="1010">
                  <c:v>43700</c:v>
                </c:pt>
                <c:pt idx="1011">
                  <c:v>43699</c:v>
                </c:pt>
                <c:pt idx="1012">
                  <c:v>43698</c:v>
                </c:pt>
                <c:pt idx="1013">
                  <c:v>43697</c:v>
                </c:pt>
                <c:pt idx="1014">
                  <c:v>43696</c:v>
                </c:pt>
                <c:pt idx="1015">
                  <c:v>43693</c:v>
                </c:pt>
                <c:pt idx="1016">
                  <c:v>43686</c:v>
                </c:pt>
                <c:pt idx="1017">
                  <c:v>43685</c:v>
                </c:pt>
                <c:pt idx="1018">
                  <c:v>43684</c:v>
                </c:pt>
                <c:pt idx="1019">
                  <c:v>43683</c:v>
                </c:pt>
                <c:pt idx="1020">
                  <c:v>43682</c:v>
                </c:pt>
                <c:pt idx="1021">
                  <c:v>43679</c:v>
                </c:pt>
                <c:pt idx="1022">
                  <c:v>43678</c:v>
                </c:pt>
                <c:pt idx="1023">
                  <c:v>43677</c:v>
                </c:pt>
                <c:pt idx="1024">
                  <c:v>43676</c:v>
                </c:pt>
                <c:pt idx="1025">
                  <c:v>43675</c:v>
                </c:pt>
                <c:pt idx="1026">
                  <c:v>43672</c:v>
                </c:pt>
                <c:pt idx="1027">
                  <c:v>43671</c:v>
                </c:pt>
                <c:pt idx="1028">
                  <c:v>43670</c:v>
                </c:pt>
                <c:pt idx="1029">
                  <c:v>43669</c:v>
                </c:pt>
                <c:pt idx="1030">
                  <c:v>43668</c:v>
                </c:pt>
                <c:pt idx="1031">
                  <c:v>43665</c:v>
                </c:pt>
                <c:pt idx="1032">
                  <c:v>43664</c:v>
                </c:pt>
                <c:pt idx="1033">
                  <c:v>43663</c:v>
                </c:pt>
                <c:pt idx="1034">
                  <c:v>43662</c:v>
                </c:pt>
                <c:pt idx="1035">
                  <c:v>43661</c:v>
                </c:pt>
                <c:pt idx="1036">
                  <c:v>43658</c:v>
                </c:pt>
                <c:pt idx="1037">
                  <c:v>43657</c:v>
                </c:pt>
                <c:pt idx="1038">
                  <c:v>43656</c:v>
                </c:pt>
                <c:pt idx="1039">
                  <c:v>43655</c:v>
                </c:pt>
                <c:pt idx="1040">
                  <c:v>43654</c:v>
                </c:pt>
                <c:pt idx="1041">
                  <c:v>43651</c:v>
                </c:pt>
                <c:pt idx="1042">
                  <c:v>43650</c:v>
                </c:pt>
                <c:pt idx="1043">
                  <c:v>43649</c:v>
                </c:pt>
                <c:pt idx="1044">
                  <c:v>43648</c:v>
                </c:pt>
                <c:pt idx="1045">
                  <c:v>43647</c:v>
                </c:pt>
                <c:pt idx="1046">
                  <c:v>43644</c:v>
                </c:pt>
                <c:pt idx="1047">
                  <c:v>43643</c:v>
                </c:pt>
              </c:numCache>
            </c:numRef>
          </c:cat>
          <c:val>
            <c:numRef>
              <c:f>'high and low'!$D$8:$D$1055</c:f>
              <c:numCache>
                <c:formatCode>0.0</c:formatCode>
                <c:ptCount val="1048"/>
                <c:pt idx="0">
                  <c:v>203.5</c:v>
                </c:pt>
                <c:pt idx="1">
                  <c:v>203</c:v>
                </c:pt>
                <c:pt idx="2">
                  <c:v>203</c:v>
                </c:pt>
                <c:pt idx="3">
                  <c:v>203</c:v>
                </c:pt>
                <c:pt idx="4">
                  <c:v>203</c:v>
                </c:pt>
                <c:pt idx="5">
                  <c:v>203</c:v>
                </c:pt>
                <c:pt idx="6">
                  <c:v>210</c:v>
                </c:pt>
                <c:pt idx="7">
                  <c:v>210</c:v>
                </c:pt>
                <c:pt idx="8">
                  <c:v>210</c:v>
                </c:pt>
                <c:pt idx="9">
                  <c:v>210</c:v>
                </c:pt>
                <c:pt idx="10">
                  <c:v>210</c:v>
                </c:pt>
                <c:pt idx="11">
                  <c:v>210</c:v>
                </c:pt>
                <c:pt idx="12">
                  <c:v>210</c:v>
                </c:pt>
                <c:pt idx="13">
                  <c:v>202.51</c:v>
                </c:pt>
                <c:pt idx="14">
                  <c:v>210.08</c:v>
                </c:pt>
                <c:pt idx="15">
                  <c:v>210.08</c:v>
                </c:pt>
                <c:pt idx="16">
                  <c:v>215.05</c:v>
                </c:pt>
                <c:pt idx="17">
                  <c:v>215.05</c:v>
                </c:pt>
                <c:pt idx="18">
                  <c:v>215.05</c:v>
                </c:pt>
                <c:pt idx="19">
                  <c:v>216</c:v>
                </c:pt>
                <c:pt idx="20">
                  <c:v>216</c:v>
                </c:pt>
                <c:pt idx="21">
                  <c:v>216</c:v>
                </c:pt>
                <c:pt idx="22">
                  <c:v>233.5</c:v>
                </c:pt>
                <c:pt idx="23">
                  <c:v>221.25</c:v>
                </c:pt>
                <c:pt idx="24">
                  <c:v>215.2</c:v>
                </c:pt>
                <c:pt idx="25">
                  <c:v>217</c:v>
                </c:pt>
                <c:pt idx="26">
                  <c:v>220</c:v>
                </c:pt>
                <c:pt idx="27">
                  <c:v>221</c:v>
                </c:pt>
                <c:pt idx="28">
                  <c:v>230</c:v>
                </c:pt>
                <c:pt idx="29">
                  <c:v>228.99</c:v>
                </c:pt>
                <c:pt idx="30">
                  <c:v>220.18</c:v>
                </c:pt>
                <c:pt idx="31">
                  <c:v>225</c:v>
                </c:pt>
                <c:pt idx="32">
                  <c:v>225</c:v>
                </c:pt>
                <c:pt idx="33">
                  <c:v>230</c:v>
                </c:pt>
                <c:pt idx="34">
                  <c:v>225.1</c:v>
                </c:pt>
                <c:pt idx="35">
                  <c:v>231</c:v>
                </c:pt>
                <c:pt idx="36">
                  <c:v>228</c:v>
                </c:pt>
                <c:pt idx="37">
                  <c:v>235</c:v>
                </c:pt>
                <c:pt idx="38">
                  <c:v>223.13</c:v>
                </c:pt>
                <c:pt idx="39">
                  <c:v>225.19</c:v>
                </c:pt>
                <c:pt idx="40">
                  <c:v>235</c:v>
                </c:pt>
                <c:pt idx="41">
                  <c:v>235</c:v>
                </c:pt>
                <c:pt idx="42">
                  <c:v>241</c:v>
                </c:pt>
                <c:pt idx="43">
                  <c:v>241</c:v>
                </c:pt>
                <c:pt idx="44">
                  <c:v>239.99</c:v>
                </c:pt>
                <c:pt idx="45">
                  <c:v>232.2</c:v>
                </c:pt>
                <c:pt idx="46">
                  <c:v>237.26</c:v>
                </c:pt>
                <c:pt idx="47">
                  <c:v>236.42</c:v>
                </c:pt>
                <c:pt idx="48">
                  <c:v>239.95</c:v>
                </c:pt>
                <c:pt idx="49">
                  <c:v>234.5</c:v>
                </c:pt>
                <c:pt idx="50">
                  <c:v>234.5</c:v>
                </c:pt>
                <c:pt idx="51">
                  <c:v>229.2</c:v>
                </c:pt>
                <c:pt idx="52">
                  <c:v>229.2</c:v>
                </c:pt>
                <c:pt idx="53">
                  <c:v>226</c:v>
                </c:pt>
                <c:pt idx="54">
                  <c:v>234</c:v>
                </c:pt>
                <c:pt idx="55">
                  <c:v>225.7</c:v>
                </c:pt>
                <c:pt idx="56">
                  <c:v>233</c:v>
                </c:pt>
                <c:pt idx="57">
                  <c:v>238.5</c:v>
                </c:pt>
                <c:pt idx="58">
                  <c:v>248.48</c:v>
                </c:pt>
                <c:pt idx="59">
                  <c:v>248.48</c:v>
                </c:pt>
                <c:pt idx="60">
                  <c:v>244.06</c:v>
                </c:pt>
                <c:pt idx="61">
                  <c:v>244.06</c:v>
                </c:pt>
                <c:pt idx="62">
                  <c:v>260.18</c:v>
                </c:pt>
                <c:pt idx="63">
                  <c:v>268.83999999999997</c:v>
                </c:pt>
                <c:pt idx="64">
                  <c:v>285.91000000000003</c:v>
                </c:pt>
                <c:pt idx="65">
                  <c:v>285.91000000000003</c:v>
                </c:pt>
                <c:pt idx="66">
                  <c:v>309</c:v>
                </c:pt>
                <c:pt idx="67">
                  <c:v>302.49</c:v>
                </c:pt>
                <c:pt idx="68">
                  <c:v>281.39</c:v>
                </c:pt>
                <c:pt idx="69">
                  <c:v>261.76</c:v>
                </c:pt>
                <c:pt idx="70">
                  <c:v>489.99</c:v>
                </c:pt>
                <c:pt idx="71">
                  <c:v>478.99</c:v>
                </c:pt>
                <c:pt idx="72">
                  <c:v>470.69</c:v>
                </c:pt>
                <c:pt idx="73">
                  <c:v>437.85</c:v>
                </c:pt>
                <c:pt idx="74">
                  <c:v>407.3</c:v>
                </c:pt>
                <c:pt idx="75">
                  <c:v>378.88</c:v>
                </c:pt>
                <c:pt idx="76">
                  <c:v>352.45</c:v>
                </c:pt>
                <c:pt idx="77">
                  <c:v>327.86</c:v>
                </c:pt>
                <c:pt idx="78">
                  <c:v>304.99</c:v>
                </c:pt>
                <c:pt idx="79">
                  <c:v>295.01</c:v>
                </c:pt>
                <c:pt idx="80">
                  <c:v>295.01</c:v>
                </c:pt>
                <c:pt idx="81">
                  <c:v>295.01</c:v>
                </c:pt>
                <c:pt idx="82">
                  <c:v>295.01</c:v>
                </c:pt>
                <c:pt idx="83">
                  <c:v>295.01</c:v>
                </c:pt>
                <c:pt idx="84">
                  <c:v>295.01</c:v>
                </c:pt>
                <c:pt idx="85">
                  <c:v>295.01</c:v>
                </c:pt>
                <c:pt idx="86">
                  <c:v>295.01</c:v>
                </c:pt>
                <c:pt idx="87">
                  <c:v>295.10000000000002</c:v>
                </c:pt>
                <c:pt idx="88">
                  <c:v>295.10000000000002</c:v>
                </c:pt>
                <c:pt idx="89">
                  <c:v>300</c:v>
                </c:pt>
                <c:pt idx="90">
                  <c:v>300</c:v>
                </c:pt>
                <c:pt idx="91">
                  <c:v>300</c:v>
                </c:pt>
                <c:pt idx="92">
                  <c:v>300</c:v>
                </c:pt>
                <c:pt idx="93">
                  <c:v>302.51</c:v>
                </c:pt>
                <c:pt idx="94">
                  <c:v>302.51</c:v>
                </c:pt>
                <c:pt idx="95">
                  <c:v>326.76</c:v>
                </c:pt>
                <c:pt idx="96">
                  <c:v>303.99</c:v>
                </c:pt>
                <c:pt idx="97">
                  <c:v>285.48</c:v>
                </c:pt>
                <c:pt idx="98">
                  <c:v>266.01</c:v>
                </c:pt>
                <c:pt idx="99">
                  <c:v>272.57</c:v>
                </c:pt>
                <c:pt idx="100">
                  <c:v>274.48</c:v>
                </c:pt>
                <c:pt idx="101">
                  <c:v>255.34</c:v>
                </c:pt>
                <c:pt idx="102">
                  <c:v>251.25</c:v>
                </c:pt>
                <c:pt idx="103">
                  <c:v>265.10000000000002</c:v>
                </c:pt>
                <c:pt idx="104">
                  <c:v>251.11</c:v>
                </c:pt>
                <c:pt idx="105">
                  <c:v>251.11</c:v>
                </c:pt>
                <c:pt idx="106">
                  <c:v>251.1</c:v>
                </c:pt>
                <c:pt idx="107">
                  <c:v>259.83</c:v>
                </c:pt>
                <c:pt idx="108">
                  <c:v>259.83</c:v>
                </c:pt>
                <c:pt idx="109">
                  <c:v>259.83</c:v>
                </c:pt>
                <c:pt idx="110">
                  <c:v>257.13</c:v>
                </c:pt>
                <c:pt idx="111">
                  <c:v>257.10000000000002</c:v>
                </c:pt>
                <c:pt idx="112">
                  <c:v>257.10000000000002</c:v>
                </c:pt>
                <c:pt idx="113">
                  <c:v>270.51</c:v>
                </c:pt>
                <c:pt idx="114">
                  <c:v>270.5</c:v>
                </c:pt>
                <c:pt idx="115">
                  <c:v>285</c:v>
                </c:pt>
                <c:pt idx="116">
                  <c:v>265.12</c:v>
                </c:pt>
                <c:pt idx="117">
                  <c:v>285.2</c:v>
                </c:pt>
                <c:pt idx="118">
                  <c:v>300.01</c:v>
                </c:pt>
                <c:pt idx="119">
                  <c:v>313.10000000000002</c:v>
                </c:pt>
                <c:pt idx="120">
                  <c:v>313.10000000000002</c:v>
                </c:pt>
                <c:pt idx="121">
                  <c:v>313.10000000000002</c:v>
                </c:pt>
                <c:pt idx="122">
                  <c:v>328</c:v>
                </c:pt>
                <c:pt idx="123">
                  <c:v>329.89</c:v>
                </c:pt>
                <c:pt idx="124">
                  <c:v>337.9</c:v>
                </c:pt>
                <c:pt idx="125">
                  <c:v>323.73</c:v>
                </c:pt>
                <c:pt idx="126">
                  <c:v>349.95</c:v>
                </c:pt>
                <c:pt idx="127">
                  <c:v>349.95</c:v>
                </c:pt>
                <c:pt idx="128">
                  <c:v>349.95</c:v>
                </c:pt>
                <c:pt idx="129">
                  <c:v>340</c:v>
                </c:pt>
                <c:pt idx="130">
                  <c:v>324.99</c:v>
                </c:pt>
                <c:pt idx="131">
                  <c:v>305.5</c:v>
                </c:pt>
                <c:pt idx="132">
                  <c:v>305</c:v>
                </c:pt>
                <c:pt idx="133">
                  <c:v>309.99</c:v>
                </c:pt>
                <c:pt idx="134">
                  <c:v>292.5</c:v>
                </c:pt>
                <c:pt idx="135">
                  <c:v>285.38</c:v>
                </c:pt>
                <c:pt idx="136">
                  <c:v>291.51</c:v>
                </c:pt>
                <c:pt idx="137">
                  <c:v>315</c:v>
                </c:pt>
                <c:pt idx="138">
                  <c:v>315</c:v>
                </c:pt>
                <c:pt idx="139">
                  <c:v>315</c:v>
                </c:pt>
                <c:pt idx="140">
                  <c:v>315</c:v>
                </c:pt>
                <c:pt idx="141">
                  <c:v>340.01</c:v>
                </c:pt>
                <c:pt idx="142">
                  <c:v>340.01</c:v>
                </c:pt>
                <c:pt idx="143">
                  <c:v>351.49</c:v>
                </c:pt>
                <c:pt idx="144">
                  <c:v>379.98</c:v>
                </c:pt>
                <c:pt idx="145">
                  <c:v>369.9</c:v>
                </c:pt>
                <c:pt idx="146">
                  <c:v>356.99</c:v>
                </c:pt>
                <c:pt idx="147">
                  <c:v>333.25</c:v>
                </c:pt>
                <c:pt idx="148">
                  <c:v>310</c:v>
                </c:pt>
                <c:pt idx="149">
                  <c:v>310</c:v>
                </c:pt>
                <c:pt idx="150">
                  <c:v>310</c:v>
                </c:pt>
                <c:pt idx="151">
                  <c:v>310</c:v>
                </c:pt>
                <c:pt idx="152">
                  <c:v>309.8</c:v>
                </c:pt>
                <c:pt idx="153">
                  <c:v>306.69</c:v>
                </c:pt>
                <c:pt idx="154">
                  <c:v>300.01</c:v>
                </c:pt>
                <c:pt idx="155">
                  <c:v>317.23</c:v>
                </c:pt>
                <c:pt idx="156">
                  <c:v>295.10000000000002</c:v>
                </c:pt>
                <c:pt idx="157">
                  <c:v>314.12</c:v>
                </c:pt>
                <c:pt idx="158">
                  <c:v>314.12</c:v>
                </c:pt>
                <c:pt idx="159">
                  <c:v>302.83999999999997</c:v>
                </c:pt>
                <c:pt idx="160">
                  <c:v>302.83999999999997</c:v>
                </c:pt>
                <c:pt idx="161">
                  <c:v>300.10000000000002</c:v>
                </c:pt>
                <c:pt idx="162">
                  <c:v>300.10000000000002</c:v>
                </c:pt>
                <c:pt idx="163">
                  <c:v>300.10000000000002</c:v>
                </c:pt>
                <c:pt idx="164">
                  <c:v>310.10000000000002</c:v>
                </c:pt>
                <c:pt idx="165">
                  <c:v>320.01</c:v>
                </c:pt>
                <c:pt idx="166">
                  <c:v>332.5</c:v>
                </c:pt>
                <c:pt idx="167">
                  <c:v>332.5</c:v>
                </c:pt>
                <c:pt idx="168">
                  <c:v>309.31</c:v>
                </c:pt>
                <c:pt idx="169">
                  <c:v>302.10000000000002</c:v>
                </c:pt>
                <c:pt idx="170">
                  <c:v>325.01</c:v>
                </c:pt>
                <c:pt idx="171">
                  <c:v>325.01</c:v>
                </c:pt>
                <c:pt idx="172">
                  <c:v>340</c:v>
                </c:pt>
                <c:pt idx="173">
                  <c:v>340</c:v>
                </c:pt>
                <c:pt idx="174">
                  <c:v>330.01</c:v>
                </c:pt>
                <c:pt idx="175">
                  <c:v>330.01</c:v>
                </c:pt>
                <c:pt idx="176">
                  <c:v>330.01</c:v>
                </c:pt>
                <c:pt idx="177">
                  <c:v>330.01</c:v>
                </c:pt>
                <c:pt idx="178">
                  <c:v>340</c:v>
                </c:pt>
                <c:pt idx="179">
                  <c:v>361</c:v>
                </c:pt>
                <c:pt idx="180">
                  <c:v>390</c:v>
                </c:pt>
                <c:pt idx="181">
                  <c:v>390</c:v>
                </c:pt>
                <c:pt idx="182">
                  <c:v>390</c:v>
                </c:pt>
                <c:pt idx="183">
                  <c:v>390</c:v>
                </c:pt>
                <c:pt idx="184">
                  <c:v>390</c:v>
                </c:pt>
                <c:pt idx="185">
                  <c:v>379.9</c:v>
                </c:pt>
                <c:pt idx="186">
                  <c:v>354.64</c:v>
                </c:pt>
                <c:pt idx="187">
                  <c:v>331.01</c:v>
                </c:pt>
                <c:pt idx="188">
                  <c:v>331.01</c:v>
                </c:pt>
                <c:pt idx="189">
                  <c:v>340</c:v>
                </c:pt>
                <c:pt idx="190">
                  <c:v>340</c:v>
                </c:pt>
                <c:pt idx="191">
                  <c:v>340.77</c:v>
                </c:pt>
                <c:pt idx="192">
                  <c:v>340.77</c:v>
                </c:pt>
                <c:pt idx="193">
                  <c:v>340.77</c:v>
                </c:pt>
                <c:pt idx="194">
                  <c:v>340.77</c:v>
                </c:pt>
                <c:pt idx="195">
                  <c:v>340.77</c:v>
                </c:pt>
                <c:pt idx="196">
                  <c:v>317</c:v>
                </c:pt>
                <c:pt idx="197">
                  <c:v>335.01</c:v>
                </c:pt>
                <c:pt idx="198">
                  <c:v>352.06</c:v>
                </c:pt>
                <c:pt idx="199">
                  <c:v>327.5</c:v>
                </c:pt>
                <c:pt idx="200">
                  <c:v>353.4</c:v>
                </c:pt>
                <c:pt idx="201">
                  <c:v>382</c:v>
                </c:pt>
                <c:pt idx="202">
                  <c:v>382</c:v>
                </c:pt>
                <c:pt idx="203">
                  <c:v>374</c:v>
                </c:pt>
                <c:pt idx="204">
                  <c:v>372.5</c:v>
                </c:pt>
                <c:pt idx="205">
                  <c:v>379.5</c:v>
                </c:pt>
                <c:pt idx="206">
                  <c:v>356.1</c:v>
                </c:pt>
                <c:pt idx="207">
                  <c:v>384</c:v>
                </c:pt>
                <c:pt idx="208">
                  <c:v>414.06</c:v>
                </c:pt>
                <c:pt idx="209">
                  <c:v>430</c:v>
                </c:pt>
                <c:pt idx="210">
                  <c:v>430</c:v>
                </c:pt>
                <c:pt idx="211">
                  <c:v>401.99</c:v>
                </c:pt>
                <c:pt idx="212">
                  <c:v>401.99</c:v>
                </c:pt>
                <c:pt idx="213">
                  <c:v>386.99</c:v>
                </c:pt>
                <c:pt idx="214">
                  <c:v>402</c:v>
                </c:pt>
                <c:pt idx="215">
                  <c:v>404.99</c:v>
                </c:pt>
                <c:pt idx="216">
                  <c:v>404.99</c:v>
                </c:pt>
                <c:pt idx="217">
                  <c:v>397.5</c:v>
                </c:pt>
                <c:pt idx="218">
                  <c:v>382.7</c:v>
                </c:pt>
                <c:pt idx="219">
                  <c:v>356.04</c:v>
                </c:pt>
                <c:pt idx="220">
                  <c:v>346.5</c:v>
                </c:pt>
                <c:pt idx="221">
                  <c:v>374.54</c:v>
                </c:pt>
                <c:pt idx="222">
                  <c:v>404.9</c:v>
                </c:pt>
                <c:pt idx="223">
                  <c:v>377.95</c:v>
                </c:pt>
                <c:pt idx="224">
                  <c:v>384.8</c:v>
                </c:pt>
                <c:pt idx="225">
                  <c:v>416</c:v>
                </c:pt>
                <c:pt idx="226">
                  <c:v>389</c:v>
                </c:pt>
                <c:pt idx="227">
                  <c:v>400</c:v>
                </c:pt>
                <c:pt idx="228">
                  <c:v>394</c:v>
                </c:pt>
                <c:pt idx="229">
                  <c:v>375.69</c:v>
                </c:pt>
                <c:pt idx="230">
                  <c:v>349.48</c:v>
                </c:pt>
                <c:pt idx="231">
                  <c:v>325.10000000000002</c:v>
                </c:pt>
                <c:pt idx="232">
                  <c:v>325.10000000000002</c:v>
                </c:pt>
                <c:pt idx="233">
                  <c:v>350.15</c:v>
                </c:pt>
                <c:pt idx="234">
                  <c:v>378.5</c:v>
                </c:pt>
                <c:pt idx="235">
                  <c:v>409</c:v>
                </c:pt>
                <c:pt idx="236">
                  <c:v>409</c:v>
                </c:pt>
                <c:pt idx="237">
                  <c:v>408.9</c:v>
                </c:pt>
                <c:pt idx="238">
                  <c:v>381</c:v>
                </c:pt>
                <c:pt idx="239">
                  <c:v>354.5</c:v>
                </c:pt>
                <c:pt idx="240">
                  <c:v>331.1</c:v>
                </c:pt>
                <c:pt idx="241">
                  <c:v>325.10000000000002</c:v>
                </c:pt>
                <c:pt idx="242">
                  <c:v>350</c:v>
                </c:pt>
                <c:pt idx="243">
                  <c:v>351</c:v>
                </c:pt>
                <c:pt idx="244">
                  <c:v>333.2</c:v>
                </c:pt>
                <c:pt idx="245">
                  <c:v>333.2</c:v>
                </c:pt>
                <c:pt idx="246">
                  <c:v>333.2</c:v>
                </c:pt>
                <c:pt idx="247">
                  <c:v>333.2</c:v>
                </c:pt>
                <c:pt idx="248">
                  <c:v>333.2</c:v>
                </c:pt>
                <c:pt idx="249">
                  <c:v>360</c:v>
                </c:pt>
                <c:pt idx="250">
                  <c:v>336.01</c:v>
                </c:pt>
                <c:pt idx="251">
                  <c:v>350</c:v>
                </c:pt>
                <c:pt idx="252">
                  <c:v>350.01</c:v>
                </c:pt>
                <c:pt idx="253">
                  <c:v>370.01</c:v>
                </c:pt>
                <c:pt idx="254">
                  <c:v>370.01</c:v>
                </c:pt>
                <c:pt idx="255">
                  <c:v>396.74</c:v>
                </c:pt>
                <c:pt idx="256">
                  <c:v>428.9</c:v>
                </c:pt>
                <c:pt idx="257">
                  <c:v>399.99</c:v>
                </c:pt>
                <c:pt idx="258">
                  <c:v>375.3</c:v>
                </c:pt>
                <c:pt idx="259">
                  <c:v>402.15</c:v>
                </c:pt>
                <c:pt idx="260">
                  <c:v>402.15</c:v>
                </c:pt>
                <c:pt idx="261">
                  <c:v>374.1</c:v>
                </c:pt>
                <c:pt idx="262">
                  <c:v>348</c:v>
                </c:pt>
                <c:pt idx="263">
                  <c:v>376.1</c:v>
                </c:pt>
                <c:pt idx="264">
                  <c:v>371.96</c:v>
                </c:pt>
                <c:pt idx="265">
                  <c:v>346.01</c:v>
                </c:pt>
                <c:pt idx="266">
                  <c:v>370</c:v>
                </c:pt>
                <c:pt idx="267">
                  <c:v>370</c:v>
                </c:pt>
                <c:pt idx="268">
                  <c:v>371.01</c:v>
                </c:pt>
                <c:pt idx="269">
                  <c:v>400</c:v>
                </c:pt>
                <c:pt idx="270">
                  <c:v>400</c:v>
                </c:pt>
                <c:pt idx="271">
                  <c:v>381.35</c:v>
                </c:pt>
                <c:pt idx="272">
                  <c:v>354.77</c:v>
                </c:pt>
                <c:pt idx="273">
                  <c:v>354.77</c:v>
                </c:pt>
                <c:pt idx="274">
                  <c:v>330.02</c:v>
                </c:pt>
                <c:pt idx="275">
                  <c:v>340.01</c:v>
                </c:pt>
                <c:pt idx="276">
                  <c:v>361.1</c:v>
                </c:pt>
                <c:pt idx="277">
                  <c:v>387.5</c:v>
                </c:pt>
                <c:pt idx="278">
                  <c:v>388</c:v>
                </c:pt>
                <c:pt idx="279">
                  <c:v>361</c:v>
                </c:pt>
                <c:pt idx="280">
                  <c:v>370.1</c:v>
                </c:pt>
                <c:pt idx="281">
                  <c:v>400</c:v>
                </c:pt>
                <c:pt idx="282">
                  <c:v>400</c:v>
                </c:pt>
                <c:pt idx="283">
                  <c:v>400</c:v>
                </c:pt>
                <c:pt idx="284">
                  <c:v>400</c:v>
                </c:pt>
                <c:pt idx="285">
                  <c:v>400</c:v>
                </c:pt>
                <c:pt idx="286">
                  <c:v>400</c:v>
                </c:pt>
                <c:pt idx="287">
                  <c:v>400</c:v>
                </c:pt>
                <c:pt idx="288">
                  <c:v>400</c:v>
                </c:pt>
                <c:pt idx="289">
                  <c:v>400</c:v>
                </c:pt>
                <c:pt idx="290">
                  <c:v>400</c:v>
                </c:pt>
                <c:pt idx="291">
                  <c:v>400</c:v>
                </c:pt>
                <c:pt idx="292">
                  <c:v>400</c:v>
                </c:pt>
                <c:pt idx="293">
                  <c:v>400</c:v>
                </c:pt>
                <c:pt idx="294">
                  <c:v>400</c:v>
                </c:pt>
                <c:pt idx="295">
                  <c:v>400</c:v>
                </c:pt>
                <c:pt idx="296">
                  <c:v>400</c:v>
                </c:pt>
                <c:pt idx="297">
                  <c:v>429.19</c:v>
                </c:pt>
                <c:pt idx="298">
                  <c:v>444</c:v>
                </c:pt>
                <c:pt idx="299">
                  <c:v>444</c:v>
                </c:pt>
                <c:pt idx="300">
                  <c:v>444</c:v>
                </c:pt>
                <c:pt idx="301">
                  <c:v>415</c:v>
                </c:pt>
                <c:pt idx="302">
                  <c:v>402.37</c:v>
                </c:pt>
                <c:pt idx="303">
                  <c:v>434.99</c:v>
                </c:pt>
                <c:pt idx="304">
                  <c:v>434.99</c:v>
                </c:pt>
                <c:pt idx="305">
                  <c:v>438</c:v>
                </c:pt>
                <c:pt idx="306">
                  <c:v>419.99</c:v>
                </c:pt>
                <c:pt idx="307">
                  <c:v>400</c:v>
                </c:pt>
                <c:pt idx="308">
                  <c:v>406</c:v>
                </c:pt>
                <c:pt idx="309">
                  <c:v>410.75</c:v>
                </c:pt>
                <c:pt idx="310">
                  <c:v>434.99</c:v>
                </c:pt>
                <c:pt idx="311">
                  <c:v>416.25</c:v>
                </c:pt>
                <c:pt idx="312">
                  <c:v>450</c:v>
                </c:pt>
                <c:pt idx="313">
                  <c:v>418.95</c:v>
                </c:pt>
                <c:pt idx="314">
                  <c:v>418.95</c:v>
                </c:pt>
                <c:pt idx="315">
                  <c:v>425</c:v>
                </c:pt>
                <c:pt idx="316">
                  <c:v>419.99</c:v>
                </c:pt>
                <c:pt idx="317">
                  <c:v>399.13</c:v>
                </c:pt>
                <c:pt idx="318">
                  <c:v>400</c:v>
                </c:pt>
                <c:pt idx="319">
                  <c:v>400</c:v>
                </c:pt>
                <c:pt idx="320">
                  <c:v>400</c:v>
                </c:pt>
                <c:pt idx="321">
                  <c:v>400</c:v>
                </c:pt>
                <c:pt idx="322">
                  <c:v>400</c:v>
                </c:pt>
                <c:pt idx="323">
                  <c:v>387.4</c:v>
                </c:pt>
                <c:pt idx="324">
                  <c:v>399.67</c:v>
                </c:pt>
                <c:pt idx="325">
                  <c:v>400.01</c:v>
                </c:pt>
                <c:pt idx="326">
                  <c:v>404.01</c:v>
                </c:pt>
                <c:pt idx="327">
                  <c:v>404.67</c:v>
                </c:pt>
                <c:pt idx="328">
                  <c:v>434.99</c:v>
                </c:pt>
                <c:pt idx="329">
                  <c:v>407</c:v>
                </c:pt>
                <c:pt idx="330">
                  <c:v>439.99</c:v>
                </c:pt>
                <c:pt idx="331">
                  <c:v>415.1</c:v>
                </c:pt>
                <c:pt idx="332">
                  <c:v>448.75</c:v>
                </c:pt>
                <c:pt idx="333">
                  <c:v>419.99</c:v>
                </c:pt>
                <c:pt idx="334">
                  <c:v>419.99</c:v>
                </c:pt>
                <c:pt idx="335">
                  <c:v>419.99</c:v>
                </c:pt>
                <c:pt idx="336">
                  <c:v>410.33</c:v>
                </c:pt>
                <c:pt idx="337">
                  <c:v>382.8</c:v>
                </c:pt>
                <c:pt idx="338">
                  <c:v>356.1</c:v>
                </c:pt>
                <c:pt idx="339">
                  <c:v>375.01</c:v>
                </c:pt>
                <c:pt idx="340">
                  <c:v>392.01</c:v>
                </c:pt>
                <c:pt idx="341">
                  <c:v>418.97</c:v>
                </c:pt>
                <c:pt idx="342">
                  <c:v>452.94</c:v>
                </c:pt>
                <c:pt idx="343">
                  <c:v>452.94</c:v>
                </c:pt>
                <c:pt idx="344">
                  <c:v>489.66</c:v>
                </c:pt>
                <c:pt idx="345">
                  <c:v>489.66</c:v>
                </c:pt>
                <c:pt idx="346">
                  <c:v>489.66</c:v>
                </c:pt>
                <c:pt idx="347">
                  <c:v>489.66</c:v>
                </c:pt>
                <c:pt idx="348">
                  <c:v>462.5</c:v>
                </c:pt>
                <c:pt idx="349">
                  <c:v>462.5</c:v>
                </c:pt>
                <c:pt idx="350">
                  <c:v>494.99</c:v>
                </c:pt>
                <c:pt idx="351">
                  <c:v>464.9</c:v>
                </c:pt>
                <c:pt idx="352">
                  <c:v>470</c:v>
                </c:pt>
                <c:pt idx="353">
                  <c:v>470</c:v>
                </c:pt>
                <c:pt idx="354">
                  <c:v>471.67</c:v>
                </c:pt>
                <c:pt idx="355">
                  <c:v>501.9</c:v>
                </c:pt>
                <c:pt idx="356">
                  <c:v>485.63</c:v>
                </c:pt>
                <c:pt idx="357">
                  <c:v>525</c:v>
                </c:pt>
                <c:pt idx="358">
                  <c:v>525</c:v>
                </c:pt>
                <c:pt idx="359">
                  <c:v>525</c:v>
                </c:pt>
                <c:pt idx="360">
                  <c:v>525</c:v>
                </c:pt>
                <c:pt idx="361">
                  <c:v>488.9</c:v>
                </c:pt>
                <c:pt idx="362">
                  <c:v>489.99</c:v>
                </c:pt>
                <c:pt idx="363">
                  <c:v>489.99</c:v>
                </c:pt>
                <c:pt idx="364">
                  <c:v>494.83</c:v>
                </c:pt>
                <c:pt idx="365">
                  <c:v>489.99</c:v>
                </c:pt>
                <c:pt idx="366">
                  <c:v>480.53</c:v>
                </c:pt>
                <c:pt idx="367">
                  <c:v>447.01</c:v>
                </c:pt>
                <c:pt idx="368">
                  <c:v>419.25</c:v>
                </c:pt>
                <c:pt idx="369">
                  <c:v>419.25</c:v>
                </c:pt>
                <c:pt idx="370">
                  <c:v>390</c:v>
                </c:pt>
                <c:pt idx="371">
                  <c:v>390</c:v>
                </c:pt>
                <c:pt idx="372">
                  <c:v>420.13</c:v>
                </c:pt>
                <c:pt idx="373">
                  <c:v>435</c:v>
                </c:pt>
                <c:pt idx="374">
                  <c:v>458.55</c:v>
                </c:pt>
                <c:pt idx="375">
                  <c:v>458.55</c:v>
                </c:pt>
                <c:pt idx="376">
                  <c:v>426.56</c:v>
                </c:pt>
                <c:pt idx="377">
                  <c:v>455.1</c:v>
                </c:pt>
                <c:pt idx="378">
                  <c:v>490.25</c:v>
                </c:pt>
                <c:pt idx="379">
                  <c:v>490.25</c:v>
                </c:pt>
                <c:pt idx="380">
                  <c:v>529.99</c:v>
                </c:pt>
                <c:pt idx="381">
                  <c:v>529.99</c:v>
                </c:pt>
                <c:pt idx="382">
                  <c:v>529.99</c:v>
                </c:pt>
                <c:pt idx="383">
                  <c:v>529.99</c:v>
                </c:pt>
                <c:pt idx="384">
                  <c:v>529.99</c:v>
                </c:pt>
                <c:pt idx="385">
                  <c:v>494.9</c:v>
                </c:pt>
                <c:pt idx="386">
                  <c:v>484.87</c:v>
                </c:pt>
                <c:pt idx="387">
                  <c:v>460</c:v>
                </c:pt>
                <c:pt idx="388">
                  <c:v>461.5</c:v>
                </c:pt>
                <c:pt idx="389">
                  <c:v>461.5</c:v>
                </c:pt>
                <c:pt idx="390">
                  <c:v>461.5</c:v>
                </c:pt>
                <c:pt idx="391">
                  <c:v>461.5</c:v>
                </c:pt>
                <c:pt idx="392">
                  <c:v>461.5</c:v>
                </c:pt>
                <c:pt idx="393">
                  <c:v>496</c:v>
                </c:pt>
                <c:pt idx="394">
                  <c:v>496</c:v>
                </c:pt>
                <c:pt idx="395">
                  <c:v>498</c:v>
                </c:pt>
                <c:pt idx="396">
                  <c:v>498</c:v>
                </c:pt>
                <c:pt idx="397">
                  <c:v>498</c:v>
                </c:pt>
                <c:pt idx="398">
                  <c:v>498</c:v>
                </c:pt>
                <c:pt idx="399">
                  <c:v>498</c:v>
                </c:pt>
                <c:pt idx="400">
                  <c:v>467.01</c:v>
                </c:pt>
                <c:pt idx="401">
                  <c:v>480.01</c:v>
                </c:pt>
                <c:pt idx="402">
                  <c:v>480</c:v>
                </c:pt>
                <c:pt idx="403">
                  <c:v>480</c:v>
                </c:pt>
                <c:pt idx="404">
                  <c:v>506.81</c:v>
                </c:pt>
                <c:pt idx="405">
                  <c:v>506.81</c:v>
                </c:pt>
                <c:pt idx="406">
                  <c:v>506.81</c:v>
                </c:pt>
                <c:pt idx="407">
                  <c:v>506.81</c:v>
                </c:pt>
                <c:pt idx="408">
                  <c:v>506.81</c:v>
                </c:pt>
                <c:pt idx="409">
                  <c:v>506.81</c:v>
                </c:pt>
                <c:pt idx="410">
                  <c:v>547.9</c:v>
                </c:pt>
                <c:pt idx="411">
                  <c:v>547.9</c:v>
                </c:pt>
                <c:pt idx="412">
                  <c:v>547.9</c:v>
                </c:pt>
                <c:pt idx="413">
                  <c:v>513.99</c:v>
                </c:pt>
                <c:pt idx="414">
                  <c:v>513.99</c:v>
                </c:pt>
                <c:pt idx="415">
                  <c:v>513.99</c:v>
                </c:pt>
                <c:pt idx="416">
                  <c:v>534.99</c:v>
                </c:pt>
                <c:pt idx="417">
                  <c:v>523.55999999999995</c:v>
                </c:pt>
                <c:pt idx="418">
                  <c:v>566</c:v>
                </c:pt>
                <c:pt idx="419">
                  <c:v>539.99</c:v>
                </c:pt>
                <c:pt idx="420">
                  <c:v>546.99</c:v>
                </c:pt>
                <c:pt idx="421">
                  <c:v>520.6</c:v>
                </c:pt>
                <c:pt idx="422">
                  <c:v>520.6</c:v>
                </c:pt>
                <c:pt idx="423">
                  <c:v>520.6</c:v>
                </c:pt>
                <c:pt idx="424">
                  <c:v>484.28</c:v>
                </c:pt>
                <c:pt idx="425">
                  <c:v>450.5</c:v>
                </c:pt>
                <c:pt idx="426">
                  <c:v>450.2</c:v>
                </c:pt>
                <c:pt idx="427">
                  <c:v>479.45</c:v>
                </c:pt>
                <c:pt idx="428">
                  <c:v>446</c:v>
                </c:pt>
                <c:pt idx="429">
                  <c:v>481</c:v>
                </c:pt>
                <c:pt idx="430">
                  <c:v>520</c:v>
                </c:pt>
                <c:pt idx="431">
                  <c:v>504.15</c:v>
                </c:pt>
                <c:pt idx="432">
                  <c:v>470</c:v>
                </c:pt>
                <c:pt idx="433">
                  <c:v>474</c:v>
                </c:pt>
                <c:pt idx="434">
                  <c:v>511.9</c:v>
                </c:pt>
                <c:pt idx="435">
                  <c:v>514.45000000000005</c:v>
                </c:pt>
                <c:pt idx="436">
                  <c:v>485.62</c:v>
                </c:pt>
                <c:pt idx="437">
                  <c:v>524.99</c:v>
                </c:pt>
                <c:pt idx="438">
                  <c:v>490.77</c:v>
                </c:pt>
                <c:pt idx="439">
                  <c:v>530.54999999999995</c:v>
                </c:pt>
                <c:pt idx="440">
                  <c:v>533.84</c:v>
                </c:pt>
                <c:pt idx="441">
                  <c:v>553</c:v>
                </c:pt>
                <c:pt idx="442">
                  <c:v>516.29999999999995</c:v>
                </c:pt>
                <c:pt idx="443">
                  <c:v>516.29999999999995</c:v>
                </c:pt>
                <c:pt idx="444">
                  <c:v>516.29999999999995</c:v>
                </c:pt>
                <c:pt idx="445">
                  <c:v>520.32000000000005</c:v>
                </c:pt>
                <c:pt idx="446">
                  <c:v>562.5</c:v>
                </c:pt>
                <c:pt idx="447">
                  <c:v>532.79999999999995</c:v>
                </c:pt>
                <c:pt idx="448">
                  <c:v>576</c:v>
                </c:pt>
                <c:pt idx="449">
                  <c:v>543.99</c:v>
                </c:pt>
                <c:pt idx="450">
                  <c:v>546.6</c:v>
                </c:pt>
                <c:pt idx="451">
                  <c:v>508.47</c:v>
                </c:pt>
                <c:pt idx="452">
                  <c:v>473</c:v>
                </c:pt>
                <c:pt idx="453">
                  <c:v>440</c:v>
                </c:pt>
                <c:pt idx="454">
                  <c:v>475</c:v>
                </c:pt>
                <c:pt idx="455">
                  <c:v>490.07</c:v>
                </c:pt>
                <c:pt idx="456">
                  <c:v>529.79999999999995</c:v>
                </c:pt>
                <c:pt idx="457">
                  <c:v>529.79999999999995</c:v>
                </c:pt>
                <c:pt idx="458">
                  <c:v>516.15</c:v>
                </c:pt>
                <c:pt idx="459">
                  <c:v>516.15</c:v>
                </c:pt>
                <c:pt idx="460">
                  <c:v>516.15</c:v>
                </c:pt>
                <c:pt idx="461">
                  <c:v>558</c:v>
                </c:pt>
                <c:pt idx="462">
                  <c:v>520</c:v>
                </c:pt>
                <c:pt idx="463">
                  <c:v>483.75</c:v>
                </c:pt>
                <c:pt idx="464">
                  <c:v>450</c:v>
                </c:pt>
                <c:pt idx="465">
                  <c:v>463.1</c:v>
                </c:pt>
                <c:pt idx="466">
                  <c:v>500.55</c:v>
                </c:pt>
                <c:pt idx="467">
                  <c:v>541.13</c:v>
                </c:pt>
                <c:pt idx="468">
                  <c:v>541.13</c:v>
                </c:pt>
                <c:pt idx="469">
                  <c:v>541.13</c:v>
                </c:pt>
                <c:pt idx="470">
                  <c:v>541.13</c:v>
                </c:pt>
                <c:pt idx="471">
                  <c:v>541.13</c:v>
                </c:pt>
                <c:pt idx="472">
                  <c:v>541.13</c:v>
                </c:pt>
                <c:pt idx="473">
                  <c:v>585</c:v>
                </c:pt>
                <c:pt idx="474">
                  <c:v>549.66</c:v>
                </c:pt>
                <c:pt idx="475">
                  <c:v>518.91999999999996</c:v>
                </c:pt>
                <c:pt idx="476">
                  <c:v>554.70000000000005</c:v>
                </c:pt>
                <c:pt idx="477">
                  <c:v>554.70000000000005</c:v>
                </c:pt>
                <c:pt idx="478">
                  <c:v>554.70000000000005</c:v>
                </c:pt>
                <c:pt idx="479">
                  <c:v>516</c:v>
                </c:pt>
                <c:pt idx="480">
                  <c:v>516</c:v>
                </c:pt>
                <c:pt idx="481">
                  <c:v>516</c:v>
                </c:pt>
                <c:pt idx="482">
                  <c:v>480</c:v>
                </c:pt>
                <c:pt idx="483">
                  <c:v>480</c:v>
                </c:pt>
                <c:pt idx="484">
                  <c:v>467.62</c:v>
                </c:pt>
                <c:pt idx="485">
                  <c:v>435</c:v>
                </c:pt>
                <c:pt idx="486">
                  <c:v>470</c:v>
                </c:pt>
                <c:pt idx="487">
                  <c:v>505</c:v>
                </c:pt>
                <c:pt idx="488">
                  <c:v>474.07</c:v>
                </c:pt>
                <c:pt idx="489">
                  <c:v>441</c:v>
                </c:pt>
                <c:pt idx="490">
                  <c:v>476.38</c:v>
                </c:pt>
                <c:pt idx="491">
                  <c:v>476.38</c:v>
                </c:pt>
                <c:pt idx="492">
                  <c:v>476.38</c:v>
                </c:pt>
                <c:pt idx="493">
                  <c:v>476.38</c:v>
                </c:pt>
                <c:pt idx="494">
                  <c:v>515</c:v>
                </c:pt>
                <c:pt idx="495">
                  <c:v>480.01</c:v>
                </c:pt>
                <c:pt idx="496">
                  <c:v>513</c:v>
                </c:pt>
                <c:pt idx="497">
                  <c:v>527.5</c:v>
                </c:pt>
                <c:pt idx="498">
                  <c:v>491.18</c:v>
                </c:pt>
                <c:pt idx="499">
                  <c:v>491.18</c:v>
                </c:pt>
                <c:pt idx="500">
                  <c:v>491.18</c:v>
                </c:pt>
                <c:pt idx="501">
                  <c:v>531</c:v>
                </c:pt>
                <c:pt idx="502">
                  <c:v>498</c:v>
                </c:pt>
                <c:pt idx="503">
                  <c:v>480.01</c:v>
                </c:pt>
                <c:pt idx="504">
                  <c:v>518.9</c:v>
                </c:pt>
                <c:pt idx="505">
                  <c:v>514</c:v>
                </c:pt>
                <c:pt idx="506">
                  <c:v>516.22</c:v>
                </c:pt>
                <c:pt idx="507">
                  <c:v>557.9</c:v>
                </c:pt>
                <c:pt idx="508">
                  <c:v>520</c:v>
                </c:pt>
                <c:pt idx="509">
                  <c:v>519.99</c:v>
                </c:pt>
                <c:pt idx="510">
                  <c:v>519.99</c:v>
                </c:pt>
                <c:pt idx="511">
                  <c:v>500</c:v>
                </c:pt>
                <c:pt idx="512">
                  <c:v>490</c:v>
                </c:pt>
                <c:pt idx="513">
                  <c:v>490</c:v>
                </c:pt>
                <c:pt idx="514">
                  <c:v>514</c:v>
                </c:pt>
                <c:pt idx="515">
                  <c:v>484.1</c:v>
                </c:pt>
                <c:pt idx="516">
                  <c:v>484.1</c:v>
                </c:pt>
                <c:pt idx="517">
                  <c:v>484.1</c:v>
                </c:pt>
                <c:pt idx="518">
                  <c:v>450.33</c:v>
                </c:pt>
                <c:pt idx="519">
                  <c:v>450.33</c:v>
                </c:pt>
                <c:pt idx="520">
                  <c:v>448</c:v>
                </c:pt>
                <c:pt idx="521">
                  <c:v>483.5</c:v>
                </c:pt>
                <c:pt idx="522">
                  <c:v>483.5</c:v>
                </c:pt>
                <c:pt idx="523">
                  <c:v>483.5</c:v>
                </c:pt>
                <c:pt idx="524">
                  <c:v>483.5</c:v>
                </c:pt>
                <c:pt idx="525">
                  <c:v>483.5</c:v>
                </c:pt>
                <c:pt idx="526">
                  <c:v>521</c:v>
                </c:pt>
                <c:pt idx="527">
                  <c:v>520</c:v>
                </c:pt>
                <c:pt idx="528">
                  <c:v>488.04</c:v>
                </c:pt>
                <c:pt idx="529">
                  <c:v>454</c:v>
                </c:pt>
                <c:pt idx="530">
                  <c:v>490.01</c:v>
                </c:pt>
                <c:pt idx="531">
                  <c:v>520.78</c:v>
                </c:pt>
                <c:pt idx="532">
                  <c:v>563</c:v>
                </c:pt>
                <c:pt idx="533">
                  <c:v>527.5</c:v>
                </c:pt>
                <c:pt idx="534">
                  <c:v>490.7</c:v>
                </c:pt>
                <c:pt idx="535">
                  <c:v>490.7</c:v>
                </c:pt>
                <c:pt idx="536">
                  <c:v>456.47</c:v>
                </c:pt>
                <c:pt idx="537">
                  <c:v>456.47</c:v>
                </c:pt>
                <c:pt idx="538">
                  <c:v>456.47</c:v>
                </c:pt>
                <c:pt idx="539">
                  <c:v>451.1</c:v>
                </c:pt>
                <c:pt idx="540">
                  <c:v>457.34</c:v>
                </c:pt>
                <c:pt idx="541">
                  <c:v>445</c:v>
                </c:pt>
                <c:pt idx="542">
                  <c:v>473.1</c:v>
                </c:pt>
                <c:pt idx="543">
                  <c:v>510.78</c:v>
                </c:pt>
                <c:pt idx="544">
                  <c:v>475.15</c:v>
                </c:pt>
                <c:pt idx="545">
                  <c:v>442</c:v>
                </c:pt>
                <c:pt idx="546">
                  <c:v>442</c:v>
                </c:pt>
                <c:pt idx="547">
                  <c:v>442</c:v>
                </c:pt>
                <c:pt idx="548">
                  <c:v>475.2</c:v>
                </c:pt>
                <c:pt idx="549">
                  <c:v>475.2</c:v>
                </c:pt>
                <c:pt idx="550">
                  <c:v>501.1</c:v>
                </c:pt>
                <c:pt idx="551">
                  <c:v>536.5</c:v>
                </c:pt>
                <c:pt idx="552">
                  <c:v>580</c:v>
                </c:pt>
                <c:pt idx="553">
                  <c:v>539.99</c:v>
                </c:pt>
                <c:pt idx="554">
                  <c:v>539.98</c:v>
                </c:pt>
                <c:pt idx="555">
                  <c:v>545</c:v>
                </c:pt>
                <c:pt idx="556">
                  <c:v>520</c:v>
                </c:pt>
                <c:pt idx="557">
                  <c:v>520</c:v>
                </c:pt>
                <c:pt idx="558">
                  <c:v>560.99</c:v>
                </c:pt>
                <c:pt idx="559">
                  <c:v>560.99</c:v>
                </c:pt>
                <c:pt idx="560">
                  <c:v>560.99</c:v>
                </c:pt>
                <c:pt idx="561">
                  <c:v>560.99</c:v>
                </c:pt>
                <c:pt idx="562">
                  <c:v>522.22</c:v>
                </c:pt>
                <c:pt idx="563">
                  <c:v>485.9</c:v>
                </c:pt>
                <c:pt idx="564">
                  <c:v>485.9</c:v>
                </c:pt>
                <c:pt idx="565">
                  <c:v>485.9</c:v>
                </c:pt>
                <c:pt idx="566">
                  <c:v>485.9</c:v>
                </c:pt>
                <c:pt idx="567">
                  <c:v>452</c:v>
                </c:pt>
                <c:pt idx="568">
                  <c:v>452</c:v>
                </c:pt>
                <c:pt idx="569">
                  <c:v>452</c:v>
                </c:pt>
                <c:pt idx="570">
                  <c:v>452</c:v>
                </c:pt>
                <c:pt idx="571">
                  <c:v>486.5</c:v>
                </c:pt>
                <c:pt idx="572">
                  <c:v>453.02</c:v>
                </c:pt>
                <c:pt idx="573">
                  <c:v>480.56</c:v>
                </c:pt>
                <c:pt idx="574">
                  <c:v>447.04</c:v>
                </c:pt>
                <c:pt idx="575">
                  <c:v>437.98</c:v>
                </c:pt>
                <c:pt idx="576">
                  <c:v>437.98</c:v>
                </c:pt>
                <c:pt idx="577">
                  <c:v>425.5</c:v>
                </c:pt>
                <c:pt idx="578">
                  <c:v>425.5</c:v>
                </c:pt>
                <c:pt idx="579">
                  <c:v>456.17</c:v>
                </c:pt>
                <c:pt idx="580">
                  <c:v>456.17</c:v>
                </c:pt>
                <c:pt idx="581">
                  <c:v>475.02</c:v>
                </c:pt>
                <c:pt idx="582">
                  <c:v>511.75</c:v>
                </c:pt>
                <c:pt idx="583">
                  <c:v>539</c:v>
                </c:pt>
                <c:pt idx="584">
                  <c:v>528</c:v>
                </c:pt>
                <c:pt idx="585">
                  <c:v>570</c:v>
                </c:pt>
                <c:pt idx="586">
                  <c:v>539</c:v>
                </c:pt>
                <c:pt idx="587">
                  <c:v>509</c:v>
                </c:pt>
                <c:pt idx="588">
                  <c:v>475.5</c:v>
                </c:pt>
                <c:pt idx="589">
                  <c:v>467.5</c:v>
                </c:pt>
                <c:pt idx="590">
                  <c:v>475.01</c:v>
                </c:pt>
                <c:pt idx="591">
                  <c:v>478.08</c:v>
                </c:pt>
                <c:pt idx="592">
                  <c:v>444.73</c:v>
                </c:pt>
                <c:pt idx="593">
                  <c:v>469.95</c:v>
                </c:pt>
                <c:pt idx="594">
                  <c:v>441.01</c:v>
                </c:pt>
                <c:pt idx="595">
                  <c:v>441.01</c:v>
                </c:pt>
                <c:pt idx="596">
                  <c:v>476</c:v>
                </c:pt>
                <c:pt idx="597">
                  <c:v>476</c:v>
                </c:pt>
                <c:pt idx="598">
                  <c:v>476</c:v>
                </c:pt>
                <c:pt idx="599">
                  <c:v>512.41999999999996</c:v>
                </c:pt>
                <c:pt idx="600">
                  <c:v>553.96</c:v>
                </c:pt>
                <c:pt idx="601">
                  <c:v>575.04</c:v>
                </c:pt>
                <c:pt idx="602">
                  <c:v>575.04</c:v>
                </c:pt>
                <c:pt idx="603">
                  <c:v>582</c:v>
                </c:pt>
                <c:pt idx="604">
                  <c:v>572.37</c:v>
                </c:pt>
                <c:pt idx="605">
                  <c:v>579.99</c:v>
                </c:pt>
                <c:pt idx="606">
                  <c:v>579.99</c:v>
                </c:pt>
                <c:pt idx="607">
                  <c:v>579.99</c:v>
                </c:pt>
                <c:pt idx="608">
                  <c:v>549.99</c:v>
                </c:pt>
                <c:pt idx="609">
                  <c:v>537.51</c:v>
                </c:pt>
                <c:pt idx="610">
                  <c:v>500.01</c:v>
                </c:pt>
                <c:pt idx="611">
                  <c:v>539</c:v>
                </c:pt>
                <c:pt idx="612">
                  <c:v>539</c:v>
                </c:pt>
                <c:pt idx="613">
                  <c:v>539</c:v>
                </c:pt>
                <c:pt idx="614">
                  <c:v>501.67</c:v>
                </c:pt>
                <c:pt idx="615">
                  <c:v>501.67</c:v>
                </c:pt>
                <c:pt idx="616">
                  <c:v>501.67</c:v>
                </c:pt>
                <c:pt idx="617">
                  <c:v>500</c:v>
                </c:pt>
                <c:pt idx="618">
                  <c:v>516</c:v>
                </c:pt>
                <c:pt idx="619">
                  <c:v>516</c:v>
                </c:pt>
                <c:pt idx="620">
                  <c:v>480</c:v>
                </c:pt>
                <c:pt idx="621">
                  <c:v>506</c:v>
                </c:pt>
                <c:pt idx="622">
                  <c:v>503.88</c:v>
                </c:pt>
                <c:pt idx="623">
                  <c:v>503.88</c:v>
                </c:pt>
                <c:pt idx="624">
                  <c:v>544.73</c:v>
                </c:pt>
                <c:pt idx="625">
                  <c:v>588.89</c:v>
                </c:pt>
                <c:pt idx="626">
                  <c:v>589.99</c:v>
                </c:pt>
                <c:pt idx="627">
                  <c:v>550</c:v>
                </c:pt>
                <c:pt idx="628">
                  <c:v>545.75</c:v>
                </c:pt>
                <c:pt idx="629">
                  <c:v>589.99</c:v>
                </c:pt>
                <c:pt idx="630">
                  <c:v>550</c:v>
                </c:pt>
                <c:pt idx="631">
                  <c:v>564.99</c:v>
                </c:pt>
                <c:pt idx="632">
                  <c:v>532.5</c:v>
                </c:pt>
                <c:pt idx="633">
                  <c:v>574.89</c:v>
                </c:pt>
                <c:pt idx="634">
                  <c:v>573.5</c:v>
                </c:pt>
                <c:pt idx="635">
                  <c:v>619.99</c:v>
                </c:pt>
                <c:pt idx="636">
                  <c:v>619.99</c:v>
                </c:pt>
                <c:pt idx="637">
                  <c:v>619.99</c:v>
                </c:pt>
                <c:pt idx="638">
                  <c:v>600</c:v>
                </c:pt>
                <c:pt idx="639">
                  <c:v>574</c:v>
                </c:pt>
                <c:pt idx="640">
                  <c:v>534.58000000000004</c:v>
                </c:pt>
                <c:pt idx="641">
                  <c:v>500.1</c:v>
                </c:pt>
                <c:pt idx="642">
                  <c:v>500.1</c:v>
                </c:pt>
                <c:pt idx="643">
                  <c:v>500.1</c:v>
                </c:pt>
                <c:pt idx="644">
                  <c:v>537.51</c:v>
                </c:pt>
                <c:pt idx="645">
                  <c:v>500.01</c:v>
                </c:pt>
                <c:pt idx="646">
                  <c:v>535.01</c:v>
                </c:pt>
                <c:pt idx="647">
                  <c:v>528</c:v>
                </c:pt>
                <c:pt idx="648">
                  <c:v>528</c:v>
                </c:pt>
                <c:pt idx="649">
                  <c:v>570</c:v>
                </c:pt>
                <c:pt idx="650">
                  <c:v>570</c:v>
                </c:pt>
                <c:pt idx="651">
                  <c:v>555</c:v>
                </c:pt>
                <c:pt idx="652">
                  <c:v>600</c:v>
                </c:pt>
                <c:pt idx="653">
                  <c:v>600</c:v>
                </c:pt>
                <c:pt idx="654">
                  <c:v>600</c:v>
                </c:pt>
                <c:pt idx="655">
                  <c:v>600</c:v>
                </c:pt>
                <c:pt idx="656">
                  <c:v>619.99</c:v>
                </c:pt>
                <c:pt idx="657">
                  <c:v>603</c:v>
                </c:pt>
                <c:pt idx="658">
                  <c:v>603</c:v>
                </c:pt>
                <c:pt idx="659">
                  <c:v>603</c:v>
                </c:pt>
                <c:pt idx="660">
                  <c:v>603</c:v>
                </c:pt>
                <c:pt idx="661">
                  <c:v>561.82000000000005</c:v>
                </c:pt>
                <c:pt idx="662">
                  <c:v>522.63</c:v>
                </c:pt>
                <c:pt idx="663">
                  <c:v>565</c:v>
                </c:pt>
                <c:pt idx="664">
                  <c:v>546</c:v>
                </c:pt>
                <c:pt idx="665">
                  <c:v>590</c:v>
                </c:pt>
                <c:pt idx="666">
                  <c:v>590</c:v>
                </c:pt>
                <c:pt idx="667">
                  <c:v>590</c:v>
                </c:pt>
                <c:pt idx="668">
                  <c:v>620</c:v>
                </c:pt>
                <c:pt idx="669">
                  <c:v>620</c:v>
                </c:pt>
                <c:pt idx="670">
                  <c:v>620</c:v>
                </c:pt>
                <c:pt idx="671">
                  <c:v>620</c:v>
                </c:pt>
                <c:pt idx="672">
                  <c:v>618.99</c:v>
                </c:pt>
                <c:pt idx="673">
                  <c:v>632.99</c:v>
                </c:pt>
                <c:pt idx="674">
                  <c:v>632.99</c:v>
                </c:pt>
                <c:pt idx="675">
                  <c:v>632.99</c:v>
                </c:pt>
                <c:pt idx="676">
                  <c:v>632.99</c:v>
                </c:pt>
                <c:pt idx="677">
                  <c:v>632.99</c:v>
                </c:pt>
                <c:pt idx="678">
                  <c:v>638.9</c:v>
                </c:pt>
                <c:pt idx="679">
                  <c:v>638.9</c:v>
                </c:pt>
                <c:pt idx="680">
                  <c:v>619.74</c:v>
                </c:pt>
                <c:pt idx="681">
                  <c:v>576.51</c:v>
                </c:pt>
                <c:pt idx="682">
                  <c:v>537.52</c:v>
                </c:pt>
                <c:pt idx="683">
                  <c:v>537.52</c:v>
                </c:pt>
                <c:pt idx="684">
                  <c:v>500.02</c:v>
                </c:pt>
                <c:pt idx="685">
                  <c:v>537.5</c:v>
                </c:pt>
                <c:pt idx="686">
                  <c:v>537.5</c:v>
                </c:pt>
                <c:pt idx="687">
                  <c:v>500.01</c:v>
                </c:pt>
                <c:pt idx="688">
                  <c:v>525.01</c:v>
                </c:pt>
                <c:pt idx="689">
                  <c:v>555.01</c:v>
                </c:pt>
                <c:pt idx="690">
                  <c:v>600</c:v>
                </c:pt>
                <c:pt idx="691">
                  <c:v>600</c:v>
                </c:pt>
                <c:pt idx="692">
                  <c:v>620</c:v>
                </c:pt>
                <c:pt idx="693">
                  <c:v>620</c:v>
                </c:pt>
                <c:pt idx="694">
                  <c:v>620</c:v>
                </c:pt>
                <c:pt idx="695">
                  <c:v>620</c:v>
                </c:pt>
                <c:pt idx="696">
                  <c:v>620</c:v>
                </c:pt>
                <c:pt idx="697">
                  <c:v>620</c:v>
                </c:pt>
                <c:pt idx="698">
                  <c:v>620</c:v>
                </c:pt>
                <c:pt idx="699">
                  <c:v>620</c:v>
                </c:pt>
                <c:pt idx="700">
                  <c:v>620</c:v>
                </c:pt>
                <c:pt idx="701">
                  <c:v>620</c:v>
                </c:pt>
                <c:pt idx="702">
                  <c:v>620</c:v>
                </c:pt>
                <c:pt idx="703">
                  <c:v>620</c:v>
                </c:pt>
                <c:pt idx="704">
                  <c:v>620</c:v>
                </c:pt>
                <c:pt idx="705">
                  <c:v>620</c:v>
                </c:pt>
                <c:pt idx="706">
                  <c:v>620</c:v>
                </c:pt>
                <c:pt idx="707">
                  <c:v>620</c:v>
                </c:pt>
                <c:pt idx="708">
                  <c:v>603</c:v>
                </c:pt>
                <c:pt idx="709">
                  <c:v>602</c:v>
                </c:pt>
                <c:pt idx="710">
                  <c:v>602</c:v>
                </c:pt>
                <c:pt idx="711">
                  <c:v>602</c:v>
                </c:pt>
                <c:pt idx="712">
                  <c:v>602</c:v>
                </c:pt>
                <c:pt idx="713">
                  <c:v>650.1</c:v>
                </c:pt>
                <c:pt idx="714">
                  <c:v>650.1</c:v>
                </c:pt>
                <c:pt idx="715">
                  <c:v>650.1</c:v>
                </c:pt>
                <c:pt idx="716">
                  <c:v>696</c:v>
                </c:pt>
                <c:pt idx="717">
                  <c:v>648</c:v>
                </c:pt>
                <c:pt idx="718">
                  <c:v>700</c:v>
                </c:pt>
                <c:pt idx="719">
                  <c:v>660</c:v>
                </c:pt>
                <c:pt idx="720">
                  <c:v>699</c:v>
                </c:pt>
                <c:pt idx="721">
                  <c:v>699</c:v>
                </c:pt>
                <c:pt idx="722">
                  <c:v>699</c:v>
                </c:pt>
                <c:pt idx="723">
                  <c:v>699</c:v>
                </c:pt>
                <c:pt idx="724">
                  <c:v>668.67</c:v>
                </c:pt>
                <c:pt idx="725">
                  <c:v>668.67</c:v>
                </c:pt>
                <c:pt idx="726">
                  <c:v>668.67</c:v>
                </c:pt>
                <c:pt idx="727">
                  <c:v>668.67</c:v>
                </c:pt>
                <c:pt idx="728">
                  <c:v>668.67</c:v>
                </c:pt>
                <c:pt idx="729">
                  <c:v>667</c:v>
                </c:pt>
                <c:pt idx="730">
                  <c:v>667</c:v>
                </c:pt>
                <c:pt idx="731">
                  <c:v>667</c:v>
                </c:pt>
                <c:pt idx="732">
                  <c:v>667</c:v>
                </c:pt>
                <c:pt idx="733">
                  <c:v>667</c:v>
                </c:pt>
                <c:pt idx="734">
                  <c:v>667</c:v>
                </c:pt>
                <c:pt idx="735">
                  <c:v>667</c:v>
                </c:pt>
                <c:pt idx="736">
                  <c:v>675</c:v>
                </c:pt>
                <c:pt idx="737">
                  <c:v>675</c:v>
                </c:pt>
                <c:pt idx="738">
                  <c:v>675</c:v>
                </c:pt>
                <c:pt idx="739">
                  <c:v>675</c:v>
                </c:pt>
                <c:pt idx="740">
                  <c:v>675</c:v>
                </c:pt>
                <c:pt idx="741">
                  <c:v>671</c:v>
                </c:pt>
                <c:pt idx="742">
                  <c:v>628.57000000000005</c:v>
                </c:pt>
                <c:pt idx="743">
                  <c:v>628.57000000000005</c:v>
                </c:pt>
                <c:pt idx="744">
                  <c:v>628.57000000000005</c:v>
                </c:pt>
                <c:pt idx="745">
                  <c:v>628.57000000000005</c:v>
                </c:pt>
                <c:pt idx="746">
                  <c:v>628.57000000000005</c:v>
                </c:pt>
                <c:pt idx="747">
                  <c:v>627.96</c:v>
                </c:pt>
                <c:pt idx="748">
                  <c:v>627.96</c:v>
                </c:pt>
                <c:pt idx="749">
                  <c:v>627.96</c:v>
                </c:pt>
                <c:pt idx="750">
                  <c:v>627.01</c:v>
                </c:pt>
                <c:pt idx="751">
                  <c:v>627.54999999999995</c:v>
                </c:pt>
                <c:pt idx="752">
                  <c:v>627.54999999999995</c:v>
                </c:pt>
                <c:pt idx="753">
                  <c:v>627.5</c:v>
                </c:pt>
                <c:pt idx="754">
                  <c:v>627.5</c:v>
                </c:pt>
                <c:pt idx="755">
                  <c:v>627.5</c:v>
                </c:pt>
                <c:pt idx="756">
                  <c:v>630</c:v>
                </c:pt>
                <c:pt idx="757">
                  <c:v>641.04999999999995</c:v>
                </c:pt>
                <c:pt idx="758">
                  <c:v>641.04999999999995</c:v>
                </c:pt>
                <c:pt idx="759">
                  <c:v>641.04999999999995</c:v>
                </c:pt>
                <c:pt idx="760">
                  <c:v>630</c:v>
                </c:pt>
                <c:pt idx="761">
                  <c:v>620.07000000000005</c:v>
                </c:pt>
                <c:pt idx="762">
                  <c:v>630</c:v>
                </c:pt>
                <c:pt idx="763">
                  <c:v>630</c:v>
                </c:pt>
                <c:pt idx="764">
                  <c:v>630</c:v>
                </c:pt>
                <c:pt idx="765">
                  <c:v>630</c:v>
                </c:pt>
                <c:pt idx="766">
                  <c:v>615</c:v>
                </c:pt>
                <c:pt idx="767">
                  <c:v>615</c:v>
                </c:pt>
                <c:pt idx="768">
                  <c:v>612</c:v>
                </c:pt>
                <c:pt idx="769">
                  <c:v>620</c:v>
                </c:pt>
                <c:pt idx="770">
                  <c:v>620</c:v>
                </c:pt>
                <c:pt idx="771">
                  <c:v>629</c:v>
                </c:pt>
                <c:pt idx="772">
                  <c:v>629</c:v>
                </c:pt>
                <c:pt idx="773">
                  <c:v>625</c:v>
                </c:pt>
                <c:pt idx="774">
                  <c:v>625</c:v>
                </c:pt>
                <c:pt idx="775">
                  <c:v>658.33</c:v>
                </c:pt>
                <c:pt idx="776">
                  <c:v>655</c:v>
                </c:pt>
                <c:pt idx="777">
                  <c:v>655</c:v>
                </c:pt>
                <c:pt idx="778">
                  <c:v>655</c:v>
                </c:pt>
                <c:pt idx="779">
                  <c:v>655</c:v>
                </c:pt>
                <c:pt idx="780">
                  <c:v>655</c:v>
                </c:pt>
                <c:pt idx="781">
                  <c:v>655</c:v>
                </c:pt>
                <c:pt idx="782">
                  <c:v>615</c:v>
                </c:pt>
                <c:pt idx="783">
                  <c:v>615</c:v>
                </c:pt>
                <c:pt idx="784">
                  <c:v>615</c:v>
                </c:pt>
                <c:pt idx="785">
                  <c:v>615</c:v>
                </c:pt>
                <c:pt idx="786">
                  <c:v>600.11</c:v>
                </c:pt>
                <c:pt idx="787">
                  <c:v>600.11</c:v>
                </c:pt>
                <c:pt idx="788">
                  <c:v>600</c:v>
                </c:pt>
                <c:pt idx="789">
                  <c:v>610</c:v>
                </c:pt>
                <c:pt idx="790">
                  <c:v>610</c:v>
                </c:pt>
                <c:pt idx="791">
                  <c:v>600</c:v>
                </c:pt>
                <c:pt idx="792">
                  <c:v>600</c:v>
                </c:pt>
                <c:pt idx="793">
                  <c:v>600</c:v>
                </c:pt>
                <c:pt idx="794">
                  <c:v>608.79999999999995</c:v>
                </c:pt>
                <c:pt idx="795">
                  <c:v>600</c:v>
                </c:pt>
                <c:pt idx="796">
                  <c:v>600</c:v>
                </c:pt>
                <c:pt idx="797">
                  <c:v>575</c:v>
                </c:pt>
                <c:pt idx="798">
                  <c:v>575.12</c:v>
                </c:pt>
                <c:pt idx="799">
                  <c:v>535</c:v>
                </c:pt>
                <c:pt idx="800">
                  <c:v>540</c:v>
                </c:pt>
                <c:pt idx="801">
                  <c:v>540</c:v>
                </c:pt>
                <c:pt idx="802">
                  <c:v>540</c:v>
                </c:pt>
                <c:pt idx="803">
                  <c:v>540</c:v>
                </c:pt>
                <c:pt idx="804">
                  <c:v>540</c:v>
                </c:pt>
                <c:pt idx="805">
                  <c:v>540</c:v>
                </c:pt>
                <c:pt idx="806">
                  <c:v>540</c:v>
                </c:pt>
                <c:pt idx="807">
                  <c:v>540</c:v>
                </c:pt>
                <c:pt idx="808">
                  <c:v>540</c:v>
                </c:pt>
                <c:pt idx="809">
                  <c:v>540</c:v>
                </c:pt>
                <c:pt idx="810">
                  <c:v>540</c:v>
                </c:pt>
                <c:pt idx="811">
                  <c:v>540</c:v>
                </c:pt>
                <c:pt idx="812">
                  <c:v>540</c:v>
                </c:pt>
                <c:pt idx="813">
                  <c:v>540</c:v>
                </c:pt>
                <c:pt idx="814">
                  <c:v>540</c:v>
                </c:pt>
                <c:pt idx="815">
                  <c:v>540</c:v>
                </c:pt>
                <c:pt idx="816">
                  <c:v>540</c:v>
                </c:pt>
                <c:pt idx="817">
                  <c:v>540</c:v>
                </c:pt>
                <c:pt idx="818">
                  <c:v>540</c:v>
                </c:pt>
                <c:pt idx="819">
                  <c:v>540</c:v>
                </c:pt>
                <c:pt idx="820">
                  <c:v>540</c:v>
                </c:pt>
                <c:pt idx="821">
                  <c:v>540</c:v>
                </c:pt>
                <c:pt idx="822">
                  <c:v>540</c:v>
                </c:pt>
                <c:pt idx="823">
                  <c:v>540</c:v>
                </c:pt>
                <c:pt idx="824">
                  <c:v>536</c:v>
                </c:pt>
                <c:pt idx="825">
                  <c:v>536</c:v>
                </c:pt>
                <c:pt idx="826">
                  <c:v>536</c:v>
                </c:pt>
                <c:pt idx="827">
                  <c:v>536</c:v>
                </c:pt>
                <c:pt idx="828">
                  <c:v>536</c:v>
                </c:pt>
                <c:pt idx="829">
                  <c:v>536</c:v>
                </c:pt>
                <c:pt idx="830">
                  <c:v>536</c:v>
                </c:pt>
                <c:pt idx="831">
                  <c:v>536</c:v>
                </c:pt>
                <c:pt idx="832">
                  <c:v>536</c:v>
                </c:pt>
                <c:pt idx="833">
                  <c:v>536</c:v>
                </c:pt>
                <c:pt idx="834">
                  <c:v>536</c:v>
                </c:pt>
                <c:pt idx="835">
                  <c:v>536</c:v>
                </c:pt>
                <c:pt idx="836">
                  <c:v>536</c:v>
                </c:pt>
                <c:pt idx="837">
                  <c:v>510</c:v>
                </c:pt>
                <c:pt idx="838">
                  <c:v>510</c:v>
                </c:pt>
                <c:pt idx="839">
                  <c:v>510</c:v>
                </c:pt>
                <c:pt idx="840">
                  <c:v>510</c:v>
                </c:pt>
                <c:pt idx="841">
                  <c:v>510</c:v>
                </c:pt>
                <c:pt idx="842">
                  <c:v>505.5</c:v>
                </c:pt>
                <c:pt idx="843">
                  <c:v>505.5</c:v>
                </c:pt>
                <c:pt idx="844">
                  <c:v>505.5</c:v>
                </c:pt>
                <c:pt idx="845">
                  <c:v>505.5</c:v>
                </c:pt>
                <c:pt idx="846">
                  <c:v>505.5</c:v>
                </c:pt>
                <c:pt idx="847">
                  <c:v>505.5</c:v>
                </c:pt>
                <c:pt idx="848">
                  <c:v>501.08</c:v>
                </c:pt>
                <c:pt idx="849">
                  <c:v>500</c:v>
                </c:pt>
                <c:pt idx="850">
                  <c:v>485.65</c:v>
                </c:pt>
                <c:pt idx="851">
                  <c:v>485.65</c:v>
                </c:pt>
                <c:pt idx="852">
                  <c:v>451.77</c:v>
                </c:pt>
                <c:pt idx="853">
                  <c:v>440.75</c:v>
                </c:pt>
                <c:pt idx="854">
                  <c:v>440.75</c:v>
                </c:pt>
                <c:pt idx="855">
                  <c:v>440.75</c:v>
                </c:pt>
                <c:pt idx="856">
                  <c:v>440.75</c:v>
                </c:pt>
                <c:pt idx="857">
                  <c:v>440.75</c:v>
                </c:pt>
                <c:pt idx="858">
                  <c:v>440.75</c:v>
                </c:pt>
                <c:pt idx="859">
                  <c:v>410</c:v>
                </c:pt>
                <c:pt idx="860">
                  <c:v>416</c:v>
                </c:pt>
                <c:pt idx="861">
                  <c:v>415</c:v>
                </c:pt>
                <c:pt idx="862">
                  <c:v>415</c:v>
                </c:pt>
                <c:pt idx="863">
                  <c:v>445</c:v>
                </c:pt>
                <c:pt idx="864">
                  <c:v>478.25</c:v>
                </c:pt>
                <c:pt idx="865">
                  <c:v>467</c:v>
                </c:pt>
                <c:pt idx="866">
                  <c:v>467</c:v>
                </c:pt>
                <c:pt idx="867">
                  <c:v>504.5</c:v>
                </c:pt>
                <c:pt idx="868">
                  <c:v>510.17</c:v>
                </c:pt>
                <c:pt idx="869">
                  <c:v>519.6</c:v>
                </c:pt>
                <c:pt idx="870">
                  <c:v>522</c:v>
                </c:pt>
                <c:pt idx="871">
                  <c:v>522</c:v>
                </c:pt>
                <c:pt idx="872">
                  <c:v>522</c:v>
                </c:pt>
                <c:pt idx="873">
                  <c:v>522</c:v>
                </c:pt>
                <c:pt idx="874">
                  <c:v>519.1</c:v>
                </c:pt>
                <c:pt idx="875">
                  <c:v>519.1</c:v>
                </c:pt>
                <c:pt idx="876">
                  <c:v>525.29999999999995</c:v>
                </c:pt>
                <c:pt idx="877">
                  <c:v>525</c:v>
                </c:pt>
                <c:pt idx="878">
                  <c:v>525</c:v>
                </c:pt>
                <c:pt idx="879">
                  <c:v>525</c:v>
                </c:pt>
                <c:pt idx="880">
                  <c:v>525</c:v>
                </c:pt>
                <c:pt idx="881">
                  <c:v>522.5</c:v>
                </c:pt>
                <c:pt idx="882">
                  <c:v>522.5</c:v>
                </c:pt>
                <c:pt idx="883">
                  <c:v>525</c:v>
                </c:pt>
                <c:pt idx="884">
                  <c:v>525</c:v>
                </c:pt>
                <c:pt idx="885">
                  <c:v>525</c:v>
                </c:pt>
                <c:pt idx="886">
                  <c:v>525</c:v>
                </c:pt>
                <c:pt idx="887">
                  <c:v>518.75</c:v>
                </c:pt>
                <c:pt idx="888">
                  <c:v>518.75</c:v>
                </c:pt>
                <c:pt idx="889">
                  <c:v>518.75</c:v>
                </c:pt>
                <c:pt idx="890">
                  <c:v>526.5</c:v>
                </c:pt>
                <c:pt idx="891">
                  <c:v>526.5</c:v>
                </c:pt>
                <c:pt idx="892">
                  <c:v>526.5</c:v>
                </c:pt>
                <c:pt idx="893">
                  <c:v>526.5</c:v>
                </c:pt>
                <c:pt idx="894">
                  <c:v>524.45000000000005</c:v>
                </c:pt>
                <c:pt idx="895">
                  <c:v>524.45000000000005</c:v>
                </c:pt>
                <c:pt idx="896">
                  <c:v>524.25</c:v>
                </c:pt>
                <c:pt idx="897">
                  <c:v>530</c:v>
                </c:pt>
                <c:pt idx="898">
                  <c:v>530</c:v>
                </c:pt>
                <c:pt idx="899">
                  <c:v>560</c:v>
                </c:pt>
                <c:pt idx="900">
                  <c:v>550</c:v>
                </c:pt>
                <c:pt idx="901">
                  <c:v>530</c:v>
                </c:pt>
                <c:pt idx="902">
                  <c:v>539</c:v>
                </c:pt>
                <c:pt idx="903">
                  <c:v>511</c:v>
                </c:pt>
                <c:pt idx="904">
                  <c:v>499</c:v>
                </c:pt>
                <c:pt idx="905">
                  <c:v>499</c:v>
                </c:pt>
                <c:pt idx="906">
                  <c:v>476.07</c:v>
                </c:pt>
                <c:pt idx="907">
                  <c:v>475</c:v>
                </c:pt>
                <c:pt idx="908">
                  <c:v>475</c:v>
                </c:pt>
                <c:pt idx="909">
                  <c:v>464.57</c:v>
                </c:pt>
                <c:pt idx="910">
                  <c:v>464.57</c:v>
                </c:pt>
                <c:pt idx="911">
                  <c:v>463.89</c:v>
                </c:pt>
                <c:pt idx="912">
                  <c:v>463.69</c:v>
                </c:pt>
                <c:pt idx="913">
                  <c:v>463.69</c:v>
                </c:pt>
                <c:pt idx="914">
                  <c:v>460.4</c:v>
                </c:pt>
                <c:pt idx="915">
                  <c:v>460.4</c:v>
                </c:pt>
                <c:pt idx="916">
                  <c:v>460</c:v>
                </c:pt>
                <c:pt idx="917">
                  <c:v>460.01</c:v>
                </c:pt>
                <c:pt idx="918">
                  <c:v>475</c:v>
                </c:pt>
                <c:pt idx="919">
                  <c:v>475</c:v>
                </c:pt>
                <c:pt idx="920">
                  <c:v>475</c:v>
                </c:pt>
                <c:pt idx="921">
                  <c:v>475</c:v>
                </c:pt>
                <c:pt idx="922">
                  <c:v>475</c:v>
                </c:pt>
                <c:pt idx="923">
                  <c:v>475</c:v>
                </c:pt>
                <c:pt idx="924">
                  <c:v>490</c:v>
                </c:pt>
                <c:pt idx="925">
                  <c:v>490</c:v>
                </c:pt>
                <c:pt idx="926">
                  <c:v>470</c:v>
                </c:pt>
                <c:pt idx="927">
                  <c:v>470</c:v>
                </c:pt>
                <c:pt idx="928">
                  <c:v>470</c:v>
                </c:pt>
                <c:pt idx="929">
                  <c:v>470</c:v>
                </c:pt>
                <c:pt idx="930">
                  <c:v>470</c:v>
                </c:pt>
                <c:pt idx="931">
                  <c:v>461.5</c:v>
                </c:pt>
                <c:pt idx="932">
                  <c:v>461.5</c:v>
                </c:pt>
                <c:pt idx="933">
                  <c:v>461.5</c:v>
                </c:pt>
                <c:pt idx="934">
                  <c:v>461.5</c:v>
                </c:pt>
                <c:pt idx="935">
                  <c:v>460</c:v>
                </c:pt>
                <c:pt idx="936">
                  <c:v>460</c:v>
                </c:pt>
                <c:pt idx="937">
                  <c:v>460</c:v>
                </c:pt>
                <c:pt idx="938">
                  <c:v>460</c:v>
                </c:pt>
                <c:pt idx="939">
                  <c:v>458.25</c:v>
                </c:pt>
                <c:pt idx="940">
                  <c:v>456</c:v>
                </c:pt>
                <c:pt idx="941">
                  <c:v>460</c:v>
                </c:pt>
                <c:pt idx="942">
                  <c:v>455</c:v>
                </c:pt>
                <c:pt idx="943">
                  <c:v>454</c:v>
                </c:pt>
                <c:pt idx="944">
                  <c:v>439</c:v>
                </c:pt>
                <c:pt idx="945">
                  <c:v>432.1</c:v>
                </c:pt>
                <c:pt idx="946">
                  <c:v>431.3</c:v>
                </c:pt>
                <c:pt idx="947">
                  <c:v>431.13</c:v>
                </c:pt>
                <c:pt idx="948">
                  <c:v>410.6</c:v>
                </c:pt>
                <c:pt idx="949">
                  <c:v>410.5</c:v>
                </c:pt>
                <c:pt idx="950">
                  <c:v>410.5</c:v>
                </c:pt>
                <c:pt idx="951">
                  <c:v>410.5</c:v>
                </c:pt>
                <c:pt idx="952">
                  <c:v>404.75</c:v>
                </c:pt>
                <c:pt idx="953">
                  <c:v>402.97</c:v>
                </c:pt>
                <c:pt idx="954">
                  <c:v>398.5</c:v>
                </c:pt>
                <c:pt idx="955">
                  <c:v>390</c:v>
                </c:pt>
                <c:pt idx="956">
                  <c:v>390</c:v>
                </c:pt>
                <c:pt idx="957">
                  <c:v>410</c:v>
                </c:pt>
                <c:pt idx="958">
                  <c:v>410</c:v>
                </c:pt>
                <c:pt idx="959">
                  <c:v>410</c:v>
                </c:pt>
                <c:pt idx="960">
                  <c:v>417.05</c:v>
                </c:pt>
                <c:pt idx="961">
                  <c:v>417.05</c:v>
                </c:pt>
                <c:pt idx="962">
                  <c:v>417.05</c:v>
                </c:pt>
                <c:pt idx="963">
                  <c:v>439</c:v>
                </c:pt>
                <c:pt idx="964">
                  <c:v>439</c:v>
                </c:pt>
                <c:pt idx="965">
                  <c:v>432.18</c:v>
                </c:pt>
                <c:pt idx="966">
                  <c:v>432.18</c:v>
                </c:pt>
                <c:pt idx="967">
                  <c:v>432.18</c:v>
                </c:pt>
                <c:pt idx="968">
                  <c:v>432.18</c:v>
                </c:pt>
                <c:pt idx="969">
                  <c:v>432.18</c:v>
                </c:pt>
                <c:pt idx="970">
                  <c:v>432.18</c:v>
                </c:pt>
                <c:pt idx="971">
                  <c:v>432.18</c:v>
                </c:pt>
                <c:pt idx="972">
                  <c:v>432.18</c:v>
                </c:pt>
                <c:pt idx="973">
                  <c:v>432.18</c:v>
                </c:pt>
                <c:pt idx="974">
                  <c:v>437</c:v>
                </c:pt>
                <c:pt idx="975">
                  <c:v>437</c:v>
                </c:pt>
                <c:pt idx="976">
                  <c:v>437</c:v>
                </c:pt>
                <c:pt idx="977">
                  <c:v>437</c:v>
                </c:pt>
                <c:pt idx="978">
                  <c:v>475</c:v>
                </c:pt>
                <c:pt idx="979">
                  <c:v>475</c:v>
                </c:pt>
                <c:pt idx="980">
                  <c:v>475</c:v>
                </c:pt>
                <c:pt idx="981">
                  <c:v>475</c:v>
                </c:pt>
                <c:pt idx="982">
                  <c:v>475</c:v>
                </c:pt>
                <c:pt idx="983">
                  <c:v>475</c:v>
                </c:pt>
                <c:pt idx="984">
                  <c:v>475</c:v>
                </c:pt>
                <c:pt idx="985">
                  <c:v>475</c:v>
                </c:pt>
                <c:pt idx="986">
                  <c:v>478</c:v>
                </c:pt>
                <c:pt idx="987">
                  <c:v>478</c:v>
                </c:pt>
                <c:pt idx="988">
                  <c:v>480</c:v>
                </c:pt>
                <c:pt idx="989">
                  <c:v>480</c:v>
                </c:pt>
                <c:pt idx="990">
                  <c:v>480</c:v>
                </c:pt>
                <c:pt idx="991">
                  <c:v>480</c:v>
                </c:pt>
                <c:pt idx="992">
                  <c:v>458</c:v>
                </c:pt>
                <c:pt idx="993">
                  <c:v>443.65</c:v>
                </c:pt>
                <c:pt idx="994">
                  <c:v>443.65</c:v>
                </c:pt>
                <c:pt idx="995">
                  <c:v>443.65</c:v>
                </c:pt>
                <c:pt idx="996">
                  <c:v>467</c:v>
                </c:pt>
                <c:pt idx="997">
                  <c:v>489.9</c:v>
                </c:pt>
                <c:pt idx="998">
                  <c:v>479.97</c:v>
                </c:pt>
                <c:pt idx="999">
                  <c:v>475</c:v>
                </c:pt>
                <c:pt idx="1000">
                  <c:v>475</c:v>
                </c:pt>
                <c:pt idx="1001">
                  <c:v>475</c:v>
                </c:pt>
                <c:pt idx="1002">
                  <c:v>475</c:v>
                </c:pt>
                <c:pt idx="1003">
                  <c:v>475</c:v>
                </c:pt>
                <c:pt idx="1004">
                  <c:v>476</c:v>
                </c:pt>
                <c:pt idx="1005">
                  <c:v>467.25</c:v>
                </c:pt>
                <c:pt idx="1006">
                  <c:v>445</c:v>
                </c:pt>
                <c:pt idx="1007">
                  <c:v>435</c:v>
                </c:pt>
                <c:pt idx="1008">
                  <c:v>422.25</c:v>
                </c:pt>
                <c:pt idx="1009">
                  <c:v>410.94</c:v>
                </c:pt>
                <c:pt idx="1010">
                  <c:v>391.38</c:v>
                </c:pt>
                <c:pt idx="1011">
                  <c:v>372.75</c:v>
                </c:pt>
                <c:pt idx="1012">
                  <c:v>355</c:v>
                </c:pt>
                <c:pt idx="1013">
                  <c:v>351.75</c:v>
                </c:pt>
                <c:pt idx="1014">
                  <c:v>335</c:v>
                </c:pt>
                <c:pt idx="1015">
                  <c:v>329.25</c:v>
                </c:pt>
                <c:pt idx="1016">
                  <c:v>329.15</c:v>
                </c:pt>
                <c:pt idx="1017">
                  <c:v>330.93</c:v>
                </c:pt>
                <c:pt idx="1018">
                  <c:v>330.25</c:v>
                </c:pt>
                <c:pt idx="1019">
                  <c:v>330.25</c:v>
                </c:pt>
                <c:pt idx="1020">
                  <c:v>329.56</c:v>
                </c:pt>
                <c:pt idx="1021">
                  <c:v>329.56</c:v>
                </c:pt>
                <c:pt idx="1022">
                  <c:v>329.56</c:v>
                </c:pt>
                <c:pt idx="1023">
                  <c:v>326</c:v>
                </c:pt>
                <c:pt idx="1024">
                  <c:v>319.63</c:v>
                </c:pt>
                <c:pt idx="1025">
                  <c:v>319.63</c:v>
                </c:pt>
                <c:pt idx="1026">
                  <c:v>314.89</c:v>
                </c:pt>
                <c:pt idx="1027">
                  <c:v>305.5</c:v>
                </c:pt>
                <c:pt idx="1028">
                  <c:v>305.49</c:v>
                </c:pt>
                <c:pt idx="1029">
                  <c:v>305.25</c:v>
                </c:pt>
                <c:pt idx="1030">
                  <c:v>305.25</c:v>
                </c:pt>
                <c:pt idx="1031">
                  <c:v>305</c:v>
                </c:pt>
                <c:pt idx="1032">
                  <c:v>305.02999999999997</c:v>
                </c:pt>
                <c:pt idx="1033">
                  <c:v>321</c:v>
                </c:pt>
                <c:pt idx="1034">
                  <c:v>321</c:v>
                </c:pt>
                <c:pt idx="1035">
                  <c:v>314</c:v>
                </c:pt>
                <c:pt idx="1036">
                  <c:v>314</c:v>
                </c:pt>
                <c:pt idx="1037">
                  <c:v>305</c:v>
                </c:pt>
                <c:pt idx="1038">
                  <c:v>306</c:v>
                </c:pt>
                <c:pt idx="1039">
                  <c:v>306</c:v>
                </c:pt>
                <c:pt idx="1040">
                  <c:v>306</c:v>
                </c:pt>
                <c:pt idx="1041">
                  <c:v>306</c:v>
                </c:pt>
                <c:pt idx="1042">
                  <c:v>296</c:v>
                </c:pt>
                <c:pt idx="1043">
                  <c:v>282.27999999999997</c:v>
                </c:pt>
                <c:pt idx="1044">
                  <c:v>290</c:v>
                </c:pt>
                <c:pt idx="1045">
                  <c:v>296.91000000000003</c:v>
                </c:pt>
                <c:pt idx="1046">
                  <c:v>282.77999999999997</c:v>
                </c:pt>
                <c:pt idx="1047">
                  <c:v>287.29000000000002</c:v>
                </c:pt>
              </c:numCache>
            </c:numRef>
          </c:val>
          <c:smooth val="0"/>
          <c:extLst>
            <c:ext xmlns:c16="http://schemas.microsoft.com/office/drawing/2014/chart" uri="{C3380CC4-5D6E-409C-BE32-E72D297353CC}">
              <c16:uniqueId val="{00000000-95D3-450A-A7FB-B2FB6775DC01}"/>
            </c:ext>
          </c:extLst>
        </c:ser>
        <c:dLbls>
          <c:showLegendKey val="0"/>
          <c:showVal val="0"/>
          <c:showCatName val="0"/>
          <c:showSerName val="0"/>
          <c:showPercent val="0"/>
          <c:showBubbleSize val="0"/>
        </c:dLbls>
        <c:smooth val="0"/>
        <c:axId val="1117846112"/>
        <c:axId val="1510023968"/>
      </c:lineChart>
      <c:dateAx>
        <c:axId val="11178461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23968"/>
        <c:crosses val="autoZero"/>
        <c:auto val="1"/>
        <c:lblOffset val="100"/>
        <c:baseTimeUnit val="days"/>
      </c:dateAx>
      <c:valAx>
        <c:axId val="1510023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46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219816272965887E-2"/>
          <c:y val="0.15782407407407409"/>
          <c:w val="0.82087992125984255"/>
          <c:h val="0.71942184310294544"/>
        </c:manualLayout>
      </c:layout>
      <c:lineChart>
        <c:grouping val="standard"/>
        <c:varyColors val="0"/>
        <c:ser>
          <c:idx val="0"/>
          <c:order val="0"/>
          <c:tx>
            <c:strRef>
              <c:f>'high and low'!$D$7</c:f>
              <c:strCache>
                <c:ptCount val="1"/>
                <c:pt idx="0">
                  <c:v>Close</c:v>
                </c:pt>
              </c:strCache>
            </c:strRef>
          </c:tx>
          <c:spPr>
            <a:ln w="28575" cap="rnd">
              <a:solidFill>
                <a:srgbClr val="2596BE"/>
              </a:solidFill>
              <a:round/>
            </a:ln>
            <a:effectLst/>
          </c:spPr>
          <c:marker>
            <c:symbol val="none"/>
          </c:marker>
          <c:cat>
            <c:numRef>
              <c:f>'high and low'!$C$8:$C$1055</c:f>
              <c:numCache>
                <c:formatCode>m/d/yyyy</c:formatCode>
                <c:ptCount val="1048"/>
                <c:pt idx="0">
                  <c:v>45189</c:v>
                </c:pt>
                <c:pt idx="1">
                  <c:v>45188</c:v>
                </c:pt>
                <c:pt idx="2">
                  <c:v>45187</c:v>
                </c:pt>
                <c:pt idx="3">
                  <c:v>45184</c:v>
                </c:pt>
                <c:pt idx="4">
                  <c:v>45183</c:v>
                </c:pt>
                <c:pt idx="5">
                  <c:v>45182</c:v>
                </c:pt>
                <c:pt idx="6">
                  <c:v>45181</c:v>
                </c:pt>
                <c:pt idx="7">
                  <c:v>45180</c:v>
                </c:pt>
                <c:pt idx="8">
                  <c:v>45177</c:v>
                </c:pt>
                <c:pt idx="9">
                  <c:v>45176</c:v>
                </c:pt>
                <c:pt idx="10">
                  <c:v>45175</c:v>
                </c:pt>
                <c:pt idx="11">
                  <c:v>45174</c:v>
                </c:pt>
                <c:pt idx="12">
                  <c:v>45173</c:v>
                </c:pt>
                <c:pt idx="13">
                  <c:v>45170</c:v>
                </c:pt>
                <c:pt idx="14">
                  <c:v>45169</c:v>
                </c:pt>
                <c:pt idx="15">
                  <c:v>45168</c:v>
                </c:pt>
                <c:pt idx="16">
                  <c:v>45167</c:v>
                </c:pt>
                <c:pt idx="17">
                  <c:v>45166</c:v>
                </c:pt>
                <c:pt idx="18">
                  <c:v>45163</c:v>
                </c:pt>
                <c:pt idx="19">
                  <c:v>45161</c:v>
                </c:pt>
                <c:pt idx="20">
                  <c:v>45160</c:v>
                </c:pt>
                <c:pt idx="21">
                  <c:v>45159</c:v>
                </c:pt>
                <c:pt idx="22">
                  <c:v>45156</c:v>
                </c:pt>
                <c:pt idx="23">
                  <c:v>45155</c:v>
                </c:pt>
                <c:pt idx="24">
                  <c:v>45154</c:v>
                </c:pt>
                <c:pt idx="25">
                  <c:v>45153</c:v>
                </c:pt>
                <c:pt idx="26">
                  <c:v>45149</c:v>
                </c:pt>
                <c:pt idx="27">
                  <c:v>45148</c:v>
                </c:pt>
                <c:pt idx="28">
                  <c:v>45147</c:v>
                </c:pt>
                <c:pt idx="29">
                  <c:v>45146</c:v>
                </c:pt>
                <c:pt idx="30">
                  <c:v>45145</c:v>
                </c:pt>
                <c:pt idx="31">
                  <c:v>45142</c:v>
                </c:pt>
                <c:pt idx="32">
                  <c:v>45141</c:v>
                </c:pt>
                <c:pt idx="33">
                  <c:v>45140</c:v>
                </c:pt>
                <c:pt idx="34">
                  <c:v>45139</c:v>
                </c:pt>
                <c:pt idx="35">
                  <c:v>45138</c:v>
                </c:pt>
                <c:pt idx="36">
                  <c:v>45134</c:v>
                </c:pt>
                <c:pt idx="37">
                  <c:v>45133</c:v>
                </c:pt>
                <c:pt idx="38">
                  <c:v>45132</c:v>
                </c:pt>
                <c:pt idx="39">
                  <c:v>45131</c:v>
                </c:pt>
                <c:pt idx="40">
                  <c:v>45128</c:v>
                </c:pt>
                <c:pt idx="41">
                  <c:v>45127</c:v>
                </c:pt>
                <c:pt idx="42">
                  <c:v>45126</c:v>
                </c:pt>
                <c:pt idx="43">
                  <c:v>45125</c:v>
                </c:pt>
                <c:pt idx="44">
                  <c:v>45124</c:v>
                </c:pt>
                <c:pt idx="45">
                  <c:v>45121</c:v>
                </c:pt>
                <c:pt idx="46">
                  <c:v>45120</c:v>
                </c:pt>
                <c:pt idx="47">
                  <c:v>45119</c:v>
                </c:pt>
                <c:pt idx="48">
                  <c:v>45118</c:v>
                </c:pt>
                <c:pt idx="49">
                  <c:v>45117</c:v>
                </c:pt>
                <c:pt idx="50">
                  <c:v>45114</c:v>
                </c:pt>
                <c:pt idx="51">
                  <c:v>45113</c:v>
                </c:pt>
                <c:pt idx="52">
                  <c:v>45112</c:v>
                </c:pt>
                <c:pt idx="53">
                  <c:v>45111</c:v>
                </c:pt>
                <c:pt idx="54">
                  <c:v>45110</c:v>
                </c:pt>
                <c:pt idx="55">
                  <c:v>45104</c:v>
                </c:pt>
                <c:pt idx="56">
                  <c:v>45103</c:v>
                </c:pt>
                <c:pt idx="57">
                  <c:v>45100</c:v>
                </c:pt>
                <c:pt idx="58">
                  <c:v>45099</c:v>
                </c:pt>
                <c:pt idx="59">
                  <c:v>45098</c:v>
                </c:pt>
                <c:pt idx="60">
                  <c:v>45097</c:v>
                </c:pt>
                <c:pt idx="61">
                  <c:v>45096</c:v>
                </c:pt>
                <c:pt idx="62">
                  <c:v>45093</c:v>
                </c:pt>
                <c:pt idx="63">
                  <c:v>45092</c:v>
                </c:pt>
                <c:pt idx="64">
                  <c:v>45091</c:v>
                </c:pt>
                <c:pt idx="65">
                  <c:v>45090</c:v>
                </c:pt>
                <c:pt idx="66">
                  <c:v>45089</c:v>
                </c:pt>
                <c:pt idx="67">
                  <c:v>45086</c:v>
                </c:pt>
                <c:pt idx="68">
                  <c:v>45085</c:v>
                </c:pt>
                <c:pt idx="69">
                  <c:v>45084</c:v>
                </c:pt>
                <c:pt idx="70">
                  <c:v>45083</c:v>
                </c:pt>
                <c:pt idx="71">
                  <c:v>45082</c:v>
                </c:pt>
                <c:pt idx="72">
                  <c:v>45079</c:v>
                </c:pt>
                <c:pt idx="73">
                  <c:v>45078</c:v>
                </c:pt>
                <c:pt idx="74">
                  <c:v>45077</c:v>
                </c:pt>
                <c:pt idx="75">
                  <c:v>45076</c:v>
                </c:pt>
                <c:pt idx="76">
                  <c:v>45075</c:v>
                </c:pt>
                <c:pt idx="77">
                  <c:v>45072</c:v>
                </c:pt>
                <c:pt idx="78">
                  <c:v>45071</c:v>
                </c:pt>
                <c:pt idx="79">
                  <c:v>45070</c:v>
                </c:pt>
                <c:pt idx="80">
                  <c:v>45069</c:v>
                </c:pt>
                <c:pt idx="81">
                  <c:v>45068</c:v>
                </c:pt>
                <c:pt idx="82">
                  <c:v>45065</c:v>
                </c:pt>
                <c:pt idx="83">
                  <c:v>45064</c:v>
                </c:pt>
                <c:pt idx="84">
                  <c:v>45063</c:v>
                </c:pt>
                <c:pt idx="85">
                  <c:v>45062</c:v>
                </c:pt>
                <c:pt idx="86">
                  <c:v>45061</c:v>
                </c:pt>
                <c:pt idx="87">
                  <c:v>45058</c:v>
                </c:pt>
                <c:pt idx="88">
                  <c:v>45057</c:v>
                </c:pt>
                <c:pt idx="89">
                  <c:v>45056</c:v>
                </c:pt>
                <c:pt idx="90">
                  <c:v>45055</c:v>
                </c:pt>
                <c:pt idx="91">
                  <c:v>45054</c:v>
                </c:pt>
                <c:pt idx="92">
                  <c:v>45051</c:v>
                </c:pt>
                <c:pt idx="93">
                  <c:v>45050</c:v>
                </c:pt>
                <c:pt idx="94">
                  <c:v>45049</c:v>
                </c:pt>
                <c:pt idx="95">
                  <c:v>45048</c:v>
                </c:pt>
                <c:pt idx="96">
                  <c:v>45044</c:v>
                </c:pt>
                <c:pt idx="97">
                  <c:v>45043</c:v>
                </c:pt>
                <c:pt idx="98">
                  <c:v>45042</c:v>
                </c:pt>
                <c:pt idx="99">
                  <c:v>45036</c:v>
                </c:pt>
                <c:pt idx="100">
                  <c:v>45035</c:v>
                </c:pt>
                <c:pt idx="101">
                  <c:v>45034</c:v>
                </c:pt>
                <c:pt idx="102">
                  <c:v>45033</c:v>
                </c:pt>
                <c:pt idx="103">
                  <c:v>45029</c:v>
                </c:pt>
                <c:pt idx="104">
                  <c:v>45028</c:v>
                </c:pt>
                <c:pt idx="105">
                  <c:v>45027</c:v>
                </c:pt>
                <c:pt idx="106">
                  <c:v>45026</c:v>
                </c:pt>
                <c:pt idx="107">
                  <c:v>45023</c:v>
                </c:pt>
                <c:pt idx="108">
                  <c:v>45022</c:v>
                </c:pt>
                <c:pt idx="109">
                  <c:v>45021</c:v>
                </c:pt>
                <c:pt idx="110">
                  <c:v>45020</c:v>
                </c:pt>
                <c:pt idx="111">
                  <c:v>45019</c:v>
                </c:pt>
                <c:pt idx="112">
                  <c:v>45016</c:v>
                </c:pt>
                <c:pt idx="113">
                  <c:v>45015</c:v>
                </c:pt>
                <c:pt idx="114">
                  <c:v>45014</c:v>
                </c:pt>
                <c:pt idx="115">
                  <c:v>45013</c:v>
                </c:pt>
                <c:pt idx="116">
                  <c:v>45012</c:v>
                </c:pt>
                <c:pt idx="117">
                  <c:v>45009</c:v>
                </c:pt>
                <c:pt idx="118">
                  <c:v>45007</c:v>
                </c:pt>
                <c:pt idx="119">
                  <c:v>45006</c:v>
                </c:pt>
                <c:pt idx="120">
                  <c:v>45005</c:v>
                </c:pt>
                <c:pt idx="121">
                  <c:v>45002</c:v>
                </c:pt>
                <c:pt idx="122">
                  <c:v>45001</c:v>
                </c:pt>
                <c:pt idx="123">
                  <c:v>45000</c:v>
                </c:pt>
                <c:pt idx="124">
                  <c:v>44999</c:v>
                </c:pt>
                <c:pt idx="125">
                  <c:v>44998</c:v>
                </c:pt>
                <c:pt idx="126">
                  <c:v>44995</c:v>
                </c:pt>
                <c:pt idx="127">
                  <c:v>44994</c:v>
                </c:pt>
                <c:pt idx="128">
                  <c:v>44993</c:v>
                </c:pt>
                <c:pt idx="129">
                  <c:v>44992</c:v>
                </c:pt>
                <c:pt idx="130">
                  <c:v>44991</c:v>
                </c:pt>
                <c:pt idx="131">
                  <c:v>44988</c:v>
                </c:pt>
                <c:pt idx="132">
                  <c:v>44987</c:v>
                </c:pt>
                <c:pt idx="133">
                  <c:v>44986</c:v>
                </c:pt>
                <c:pt idx="134">
                  <c:v>44985</c:v>
                </c:pt>
                <c:pt idx="135">
                  <c:v>44984</c:v>
                </c:pt>
                <c:pt idx="136">
                  <c:v>44981</c:v>
                </c:pt>
                <c:pt idx="137">
                  <c:v>44980</c:v>
                </c:pt>
                <c:pt idx="138">
                  <c:v>44979</c:v>
                </c:pt>
                <c:pt idx="139">
                  <c:v>44978</c:v>
                </c:pt>
                <c:pt idx="140">
                  <c:v>44977</c:v>
                </c:pt>
                <c:pt idx="141">
                  <c:v>44974</c:v>
                </c:pt>
                <c:pt idx="142">
                  <c:v>44973</c:v>
                </c:pt>
                <c:pt idx="143">
                  <c:v>44972</c:v>
                </c:pt>
                <c:pt idx="144">
                  <c:v>44971</c:v>
                </c:pt>
                <c:pt idx="145">
                  <c:v>44970</c:v>
                </c:pt>
                <c:pt idx="146">
                  <c:v>44967</c:v>
                </c:pt>
                <c:pt idx="147">
                  <c:v>44966</c:v>
                </c:pt>
                <c:pt idx="148">
                  <c:v>44965</c:v>
                </c:pt>
                <c:pt idx="149">
                  <c:v>44964</c:v>
                </c:pt>
                <c:pt idx="150">
                  <c:v>44963</c:v>
                </c:pt>
                <c:pt idx="151">
                  <c:v>44960</c:v>
                </c:pt>
                <c:pt idx="152">
                  <c:v>44959</c:v>
                </c:pt>
                <c:pt idx="153">
                  <c:v>44958</c:v>
                </c:pt>
                <c:pt idx="154">
                  <c:v>44957</c:v>
                </c:pt>
                <c:pt idx="155">
                  <c:v>44956</c:v>
                </c:pt>
                <c:pt idx="156">
                  <c:v>44953</c:v>
                </c:pt>
                <c:pt idx="157">
                  <c:v>44952</c:v>
                </c:pt>
                <c:pt idx="158">
                  <c:v>44951</c:v>
                </c:pt>
                <c:pt idx="159">
                  <c:v>44950</c:v>
                </c:pt>
                <c:pt idx="160">
                  <c:v>44949</c:v>
                </c:pt>
                <c:pt idx="161">
                  <c:v>44946</c:v>
                </c:pt>
                <c:pt idx="162">
                  <c:v>44945</c:v>
                </c:pt>
                <c:pt idx="163">
                  <c:v>44944</c:v>
                </c:pt>
                <c:pt idx="164">
                  <c:v>44943</c:v>
                </c:pt>
                <c:pt idx="165">
                  <c:v>44942</c:v>
                </c:pt>
                <c:pt idx="166">
                  <c:v>44939</c:v>
                </c:pt>
                <c:pt idx="167">
                  <c:v>44938</c:v>
                </c:pt>
                <c:pt idx="168">
                  <c:v>44937</c:v>
                </c:pt>
                <c:pt idx="169">
                  <c:v>44936</c:v>
                </c:pt>
                <c:pt idx="170">
                  <c:v>44935</c:v>
                </c:pt>
                <c:pt idx="171">
                  <c:v>44932</c:v>
                </c:pt>
                <c:pt idx="172">
                  <c:v>44931</c:v>
                </c:pt>
                <c:pt idx="173">
                  <c:v>44930</c:v>
                </c:pt>
                <c:pt idx="174">
                  <c:v>44929</c:v>
                </c:pt>
                <c:pt idx="175">
                  <c:v>44928</c:v>
                </c:pt>
                <c:pt idx="176">
                  <c:v>44925</c:v>
                </c:pt>
                <c:pt idx="177">
                  <c:v>44924</c:v>
                </c:pt>
                <c:pt idx="178">
                  <c:v>44923</c:v>
                </c:pt>
                <c:pt idx="179">
                  <c:v>44922</c:v>
                </c:pt>
                <c:pt idx="180">
                  <c:v>44921</c:v>
                </c:pt>
                <c:pt idx="181">
                  <c:v>44918</c:v>
                </c:pt>
                <c:pt idx="182">
                  <c:v>44917</c:v>
                </c:pt>
                <c:pt idx="183">
                  <c:v>44916</c:v>
                </c:pt>
                <c:pt idx="184">
                  <c:v>44915</c:v>
                </c:pt>
                <c:pt idx="185">
                  <c:v>44914</c:v>
                </c:pt>
                <c:pt idx="186">
                  <c:v>44911</c:v>
                </c:pt>
                <c:pt idx="187">
                  <c:v>44910</c:v>
                </c:pt>
                <c:pt idx="188">
                  <c:v>44909</c:v>
                </c:pt>
                <c:pt idx="189">
                  <c:v>44908</c:v>
                </c:pt>
                <c:pt idx="190">
                  <c:v>44907</c:v>
                </c:pt>
                <c:pt idx="191">
                  <c:v>44904</c:v>
                </c:pt>
                <c:pt idx="192">
                  <c:v>44903</c:v>
                </c:pt>
                <c:pt idx="193">
                  <c:v>44902</c:v>
                </c:pt>
                <c:pt idx="194">
                  <c:v>44901</c:v>
                </c:pt>
                <c:pt idx="195">
                  <c:v>44900</c:v>
                </c:pt>
                <c:pt idx="196">
                  <c:v>44897</c:v>
                </c:pt>
                <c:pt idx="197">
                  <c:v>44896</c:v>
                </c:pt>
                <c:pt idx="198">
                  <c:v>44895</c:v>
                </c:pt>
                <c:pt idx="199">
                  <c:v>44894</c:v>
                </c:pt>
                <c:pt idx="200">
                  <c:v>44893</c:v>
                </c:pt>
                <c:pt idx="201">
                  <c:v>44890</c:v>
                </c:pt>
                <c:pt idx="202">
                  <c:v>44889</c:v>
                </c:pt>
                <c:pt idx="203">
                  <c:v>44888</c:v>
                </c:pt>
                <c:pt idx="204">
                  <c:v>44887</c:v>
                </c:pt>
                <c:pt idx="205">
                  <c:v>44886</c:v>
                </c:pt>
                <c:pt idx="206">
                  <c:v>44883</c:v>
                </c:pt>
                <c:pt idx="207">
                  <c:v>44882</c:v>
                </c:pt>
                <c:pt idx="208">
                  <c:v>44881</c:v>
                </c:pt>
                <c:pt idx="209">
                  <c:v>44880</c:v>
                </c:pt>
                <c:pt idx="210">
                  <c:v>44879</c:v>
                </c:pt>
                <c:pt idx="211">
                  <c:v>44876</c:v>
                </c:pt>
                <c:pt idx="212">
                  <c:v>44875</c:v>
                </c:pt>
                <c:pt idx="213">
                  <c:v>44873</c:v>
                </c:pt>
                <c:pt idx="214">
                  <c:v>44872</c:v>
                </c:pt>
                <c:pt idx="215">
                  <c:v>44869</c:v>
                </c:pt>
                <c:pt idx="216">
                  <c:v>44868</c:v>
                </c:pt>
                <c:pt idx="217">
                  <c:v>44867</c:v>
                </c:pt>
                <c:pt idx="218">
                  <c:v>44866</c:v>
                </c:pt>
                <c:pt idx="219">
                  <c:v>44865</c:v>
                </c:pt>
                <c:pt idx="220">
                  <c:v>44862</c:v>
                </c:pt>
                <c:pt idx="221">
                  <c:v>44861</c:v>
                </c:pt>
                <c:pt idx="222">
                  <c:v>44860</c:v>
                </c:pt>
                <c:pt idx="223">
                  <c:v>44859</c:v>
                </c:pt>
                <c:pt idx="224">
                  <c:v>44858</c:v>
                </c:pt>
                <c:pt idx="225">
                  <c:v>44855</c:v>
                </c:pt>
                <c:pt idx="226">
                  <c:v>44854</c:v>
                </c:pt>
                <c:pt idx="227">
                  <c:v>44853</c:v>
                </c:pt>
                <c:pt idx="228">
                  <c:v>44852</c:v>
                </c:pt>
                <c:pt idx="229">
                  <c:v>44851</c:v>
                </c:pt>
                <c:pt idx="230">
                  <c:v>44848</c:v>
                </c:pt>
                <c:pt idx="231">
                  <c:v>44847</c:v>
                </c:pt>
                <c:pt idx="232">
                  <c:v>44846</c:v>
                </c:pt>
                <c:pt idx="233">
                  <c:v>44845</c:v>
                </c:pt>
                <c:pt idx="234">
                  <c:v>44844</c:v>
                </c:pt>
                <c:pt idx="235">
                  <c:v>44841</c:v>
                </c:pt>
                <c:pt idx="236">
                  <c:v>44840</c:v>
                </c:pt>
                <c:pt idx="237">
                  <c:v>44839</c:v>
                </c:pt>
                <c:pt idx="238">
                  <c:v>44838</c:v>
                </c:pt>
                <c:pt idx="239">
                  <c:v>44837</c:v>
                </c:pt>
                <c:pt idx="240">
                  <c:v>44834</c:v>
                </c:pt>
                <c:pt idx="241">
                  <c:v>44833</c:v>
                </c:pt>
                <c:pt idx="242">
                  <c:v>44832</c:v>
                </c:pt>
                <c:pt idx="243">
                  <c:v>44831</c:v>
                </c:pt>
                <c:pt idx="244">
                  <c:v>44830</c:v>
                </c:pt>
                <c:pt idx="245">
                  <c:v>44827</c:v>
                </c:pt>
                <c:pt idx="246">
                  <c:v>44826</c:v>
                </c:pt>
                <c:pt idx="247">
                  <c:v>44825</c:v>
                </c:pt>
                <c:pt idx="248">
                  <c:v>44824</c:v>
                </c:pt>
                <c:pt idx="249">
                  <c:v>44823</c:v>
                </c:pt>
                <c:pt idx="250">
                  <c:v>44820</c:v>
                </c:pt>
                <c:pt idx="251">
                  <c:v>44819</c:v>
                </c:pt>
                <c:pt idx="252">
                  <c:v>44818</c:v>
                </c:pt>
                <c:pt idx="253">
                  <c:v>44817</c:v>
                </c:pt>
                <c:pt idx="254">
                  <c:v>44816</c:v>
                </c:pt>
                <c:pt idx="255">
                  <c:v>44813</c:v>
                </c:pt>
                <c:pt idx="256">
                  <c:v>44812</c:v>
                </c:pt>
                <c:pt idx="257">
                  <c:v>44811</c:v>
                </c:pt>
                <c:pt idx="258">
                  <c:v>44810</c:v>
                </c:pt>
                <c:pt idx="259">
                  <c:v>44809</c:v>
                </c:pt>
                <c:pt idx="260">
                  <c:v>44806</c:v>
                </c:pt>
                <c:pt idx="261">
                  <c:v>44805</c:v>
                </c:pt>
                <c:pt idx="262">
                  <c:v>44804</c:v>
                </c:pt>
                <c:pt idx="263">
                  <c:v>44803</c:v>
                </c:pt>
                <c:pt idx="264">
                  <c:v>44802</c:v>
                </c:pt>
                <c:pt idx="265">
                  <c:v>44799</c:v>
                </c:pt>
                <c:pt idx="266">
                  <c:v>44798</c:v>
                </c:pt>
                <c:pt idx="267">
                  <c:v>44797</c:v>
                </c:pt>
                <c:pt idx="268">
                  <c:v>44796</c:v>
                </c:pt>
                <c:pt idx="269">
                  <c:v>44795</c:v>
                </c:pt>
                <c:pt idx="270">
                  <c:v>44792</c:v>
                </c:pt>
                <c:pt idx="271">
                  <c:v>44791</c:v>
                </c:pt>
                <c:pt idx="272">
                  <c:v>44790</c:v>
                </c:pt>
                <c:pt idx="273">
                  <c:v>44789</c:v>
                </c:pt>
                <c:pt idx="274">
                  <c:v>44788</c:v>
                </c:pt>
                <c:pt idx="275">
                  <c:v>44785</c:v>
                </c:pt>
                <c:pt idx="276">
                  <c:v>44784</c:v>
                </c:pt>
                <c:pt idx="277">
                  <c:v>44783</c:v>
                </c:pt>
                <c:pt idx="278">
                  <c:v>44778</c:v>
                </c:pt>
                <c:pt idx="279">
                  <c:v>44777</c:v>
                </c:pt>
                <c:pt idx="280">
                  <c:v>44776</c:v>
                </c:pt>
                <c:pt idx="281">
                  <c:v>44775</c:v>
                </c:pt>
                <c:pt idx="282">
                  <c:v>44774</c:v>
                </c:pt>
                <c:pt idx="283">
                  <c:v>44771</c:v>
                </c:pt>
                <c:pt idx="284">
                  <c:v>44770</c:v>
                </c:pt>
                <c:pt idx="285">
                  <c:v>44769</c:v>
                </c:pt>
                <c:pt idx="286">
                  <c:v>44768</c:v>
                </c:pt>
                <c:pt idx="287">
                  <c:v>44767</c:v>
                </c:pt>
                <c:pt idx="288">
                  <c:v>44764</c:v>
                </c:pt>
                <c:pt idx="289">
                  <c:v>44763</c:v>
                </c:pt>
                <c:pt idx="290">
                  <c:v>44762</c:v>
                </c:pt>
                <c:pt idx="291">
                  <c:v>44761</c:v>
                </c:pt>
                <c:pt idx="292">
                  <c:v>44760</c:v>
                </c:pt>
                <c:pt idx="293">
                  <c:v>44757</c:v>
                </c:pt>
                <c:pt idx="294">
                  <c:v>44756</c:v>
                </c:pt>
                <c:pt idx="295">
                  <c:v>44755</c:v>
                </c:pt>
                <c:pt idx="296">
                  <c:v>44749</c:v>
                </c:pt>
                <c:pt idx="297">
                  <c:v>44748</c:v>
                </c:pt>
                <c:pt idx="298">
                  <c:v>44747</c:v>
                </c:pt>
                <c:pt idx="299">
                  <c:v>44746</c:v>
                </c:pt>
                <c:pt idx="300">
                  <c:v>44743</c:v>
                </c:pt>
                <c:pt idx="301">
                  <c:v>44742</c:v>
                </c:pt>
                <c:pt idx="302">
                  <c:v>44741</c:v>
                </c:pt>
                <c:pt idx="303">
                  <c:v>44740</c:v>
                </c:pt>
                <c:pt idx="304">
                  <c:v>44739</c:v>
                </c:pt>
                <c:pt idx="305">
                  <c:v>44736</c:v>
                </c:pt>
                <c:pt idx="306">
                  <c:v>44735</c:v>
                </c:pt>
                <c:pt idx="307">
                  <c:v>44734</c:v>
                </c:pt>
                <c:pt idx="308">
                  <c:v>44733</c:v>
                </c:pt>
                <c:pt idx="309">
                  <c:v>44732</c:v>
                </c:pt>
                <c:pt idx="310">
                  <c:v>44729</c:v>
                </c:pt>
                <c:pt idx="311">
                  <c:v>44728</c:v>
                </c:pt>
                <c:pt idx="312">
                  <c:v>44727</c:v>
                </c:pt>
                <c:pt idx="313">
                  <c:v>44726</c:v>
                </c:pt>
                <c:pt idx="314">
                  <c:v>44725</c:v>
                </c:pt>
                <c:pt idx="315">
                  <c:v>44722</c:v>
                </c:pt>
                <c:pt idx="316">
                  <c:v>44721</c:v>
                </c:pt>
                <c:pt idx="317">
                  <c:v>44720</c:v>
                </c:pt>
                <c:pt idx="318">
                  <c:v>44719</c:v>
                </c:pt>
                <c:pt idx="319">
                  <c:v>44718</c:v>
                </c:pt>
                <c:pt idx="320">
                  <c:v>44715</c:v>
                </c:pt>
                <c:pt idx="321">
                  <c:v>44714</c:v>
                </c:pt>
                <c:pt idx="322">
                  <c:v>44713</c:v>
                </c:pt>
                <c:pt idx="323">
                  <c:v>44712</c:v>
                </c:pt>
                <c:pt idx="324">
                  <c:v>44711</c:v>
                </c:pt>
                <c:pt idx="325">
                  <c:v>44708</c:v>
                </c:pt>
                <c:pt idx="326">
                  <c:v>44707</c:v>
                </c:pt>
                <c:pt idx="327">
                  <c:v>44706</c:v>
                </c:pt>
                <c:pt idx="328">
                  <c:v>44705</c:v>
                </c:pt>
                <c:pt idx="329">
                  <c:v>44704</c:v>
                </c:pt>
                <c:pt idx="330">
                  <c:v>44701</c:v>
                </c:pt>
                <c:pt idx="331">
                  <c:v>44700</c:v>
                </c:pt>
                <c:pt idx="332">
                  <c:v>44699</c:v>
                </c:pt>
                <c:pt idx="333">
                  <c:v>44698</c:v>
                </c:pt>
                <c:pt idx="334">
                  <c:v>44697</c:v>
                </c:pt>
                <c:pt idx="335">
                  <c:v>44694</c:v>
                </c:pt>
                <c:pt idx="336">
                  <c:v>44693</c:v>
                </c:pt>
                <c:pt idx="337">
                  <c:v>44692</c:v>
                </c:pt>
                <c:pt idx="338">
                  <c:v>44691</c:v>
                </c:pt>
                <c:pt idx="339">
                  <c:v>44690</c:v>
                </c:pt>
                <c:pt idx="340">
                  <c:v>44687</c:v>
                </c:pt>
                <c:pt idx="341">
                  <c:v>44679</c:v>
                </c:pt>
                <c:pt idx="342">
                  <c:v>44678</c:v>
                </c:pt>
                <c:pt idx="343">
                  <c:v>44677</c:v>
                </c:pt>
                <c:pt idx="344">
                  <c:v>44676</c:v>
                </c:pt>
                <c:pt idx="345">
                  <c:v>44673</c:v>
                </c:pt>
                <c:pt idx="346">
                  <c:v>44672</c:v>
                </c:pt>
                <c:pt idx="347">
                  <c:v>44671</c:v>
                </c:pt>
                <c:pt idx="348">
                  <c:v>44670</c:v>
                </c:pt>
                <c:pt idx="349">
                  <c:v>44669</c:v>
                </c:pt>
                <c:pt idx="350">
                  <c:v>44666</c:v>
                </c:pt>
                <c:pt idx="351">
                  <c:v>44665</c:v>
                </c:pt>
                <c:pt idx="352">
                  <c:v>44664</c:v>
                </c:pt>
                <c:pt idx="353">
                  <c:v>44663</c:v>
                </c:pt>
                <c:pt idx="354">
                  <c:v>44662</c:v>
                </c:pt>
                <c:pt idx="355">
                  <c:v>44659</c:v>
                </c:pt>
                <c:pt idx="356">
                  <c:v>44658</c:v>
                </c:pt>
                <c:pt idx="357">
                  <c:v>44657</c:v>
                </c:pt>
                <c:pt idx="358">
                  <c:v>44656</c:v>
                </c:pt>
                <c:pt idx="359">
                  <c:v>44655</c:v>
                </c:pt>
                <c:pt idx="360">
                  <c:v>44652</c:v>
                </c:pt>
                <c:pt idx="361">
                  <c:v>44651</c:v>
                </c:pt>
                <c:pt idx="362">
                  <c:v>44650</c:v>
                </c:pt>
                <c:pt idx="363">
                  <c:v>44649</c:v>
                </c:pt>
                <c:pt idx="364">
                  <c:v>44648</c:v>
                </c:pt>
                <c:pt idx="365">
                  <c:v>44645</c:v>
                </c:pt>
                <c:pt idx="366">
                  <c:v>44644</c:v>
                </c:pt>
                <c:pt idx="367">
                  <c:v>44642</c:v>
                </c:pt>
                <c:pt idx="368">
                  <c:v>44641</c:v>
                </c:pt>
                <c:pt idx="369">
                  <c:v>44638</c:v>
                </c:pt>
                <c:pt idx="370">
                  <c:v>44637</c:v>
                </c:pt>
                <c:pt idx="371">
                  <c:v>44636</c:v>
                </c:pt>
                <c:pt idx="372">
                  <c:v>44635</c:v>
                </c:pt>
                <c:pt idx="373">
                  <c:v>44634</c:v>
                </c:pt>
                <c:pt idx="374">
                  <c:v>44631</c:v>
                </c:pt>
                <c:pt idx="375">
                  <c:v>44630</c:v>
                </c:pt>
                <c:pt idx="376">
                  <c:v>44629</c:v>
                </c:pt>
                <c:pt idx="377">
                  <c:v>44628</c:v>
                </c:pt>
                <c:pt idx="378">
                  <c:v>44627</c:v>
                </c:pt>
                <c:pt idx="379">
                  <c:v>44624</c:v>
                </c:pt>
                <c:pt idx="380">
                  <c:v>44623</c:v>
                </c:pt>
                <c:pt idx="381">
                  <c:v>44622</c:v>
                </c:pt>
                <c:pt idx="382">
                  <c:v>44621</c:v>
                </c:pt>
                <c:pt idx="383">
                  <c:v>44620</c:v>
                </c:pt>
                <c:pt idx="384">
                  <c:v>44617</c:v>
                </c:pt>
                <c:pt idx="385">
                  <c:v>44616</c:v>
                </c:pt>
                <c:pt idx="386">
                  <c:v>44615</c:v>
                </c:pt>
                <c:pt idx="387">
                  <c:v>44614</c:v>
                </c:pt>
                <c:pt idx="388">
                  <c:v>44613</c:v>
                </c:pt>
                <c:pt idx="389">
                  <c:v>44610</c:v>
                </c:pt>
                <c:pt idx="390">
                  <c:v>44609</c:v>
                </c:pt>
                <c:pt idx="391">
                  <c:v>44608</c:v>
                </c:pt>
                <c:pt idx="392">
                  <c:v>44607</c:v>
                </c:pt>
                <c:pt idx="393">
                  <c:v>44606</c:v>
                </c:pt>
                <c:pt idx="394">
                  <c:v>44603</c:v>
                </c:pt>
                <c:pt idx="395">
                  <c:v>44602</c:v>
                </c:pt>
                <c:pt idx="396">
                  <c:v>44601</c:v>
                </c:pt>
                <c:pt idx="397">
                  <c:v>44600</c:v>
                </c:pt>
                <c:pt idx="398">
                  <c:v>44599</c:v>
                </c:pt>
                <c:pt idx="399">
                  <c:v>44596</c:v>
                </c:pt>
                <c:pt idx="400">
                  <c:v>44595</c:v>
                </c:pt>
                <c:pt idx="401">
                  <c:v>44594</c:v>
                </c:pt>
                <c:pt idx="402">
                  <c:v>44593</c:v>
                </c:pt>
                <c:pt idx="403">
                  <c:v>44589</c:v>
                </c:pt>
                <c:pt idx="404">
                  <c:v>44588</c:v>
                </c:pt>
                <c:pt idx="405">
                  <c:v>44587</c:v>
                </c:pt>
                <c:pt idx="406">
                  <c:v>44586</c:v>
                </c:pt>
                <c:pt idx="407">
                  <c:v>44585</c:v>
                </c:pt>
                <c:pt idx="408">
                  <c:v>44582</c:v>
                </c:pt>
                <c:pt idx="409">
                  <c:v>44581</c:v>
                </c:pt>
                <c:pt idx="410">
                  <c:v>44580</c:v>
                </c:pt>
                <c:pt idx="411">
                  <c:v>44579</c:v>
                </c:pt>
                <c:pt idx="412">
                  <c:v>44578</c:v>
                </c:pt>
                <c:pt idx="413">
                  <c:v>44575</c:v>
                </c:pt>
                <c:pt idx="414">
                  <c:v>44574</c:v>
                </c:pt>
                <c:pt idx="415">
                  <c:v>44573</c:v>
                </c:pt>
                <c:pt idx="416">
                  <c:v>44572</c:v>
                </c:pt>
                <c:pt idx="417">
                  <c:v>44571</c:v>
                </c:pt>
                <c:pt idx="418">
                  <c:v>44568</c:v>
                </c:pt>
                <c:pt idx="419">
                  <c:v>44567</c:v>
                </c:pt>
                <c:pt idx="420">
                  <c:v>44566</c:v>
                </c:pt>
                <c:pt idx="421">
                  <c:v>44565</c:v>
                </c:pt>
                <c:pt idx="422">
                  <c:v>44564</c:v>
                </c:pt>
                <c:pt idx="423">
                  <c:v>44561</c:v>
                </c:pt>
                <c:pt idx="424">
                  <c:v>44560</c:v>
                </c:pt>
                <c:pt idx="425">
                  <c:v>44559</c:v>
                </c:pt>
                <c:pt idx="426">
                  <c:v>44558</c:v>
                </c:pt>
                <c:pt idx="427">
                  <c:v>44557</c:v>
                </c:pt>
                <c:pt idx="428">
                  <c:v>44554</c:v>
                </c:pt>
                <c:pt idx="429">
                  <c:v>44553</c:v>
                </c:pt>
                <c:pt idx="430">
                  <c:v>44552</c:v>
                </c:pt>
                <c:pt idx="431">
                  <c:v>44551</c:v>
                </c:pt>
                <c:pt idx="432">
                  <c:v>44550</c:v>
                </c:pt>
                <c:pt idx="433">
                  <c:v>44547</c:v>
                </c:pt>
                <c:pt idx="434">
                  <c:v>44546</c:v>
                </c:pt>
                <c:pt idx="435">
                  <c:v>44545</c:v>
                </c:pt>
                <c:pt idx="436">
                  <c:v>44544</c:v>
                </c:pt>
                <c:pt idx="437">
                  <c:v>44543</c:v>
                </c:pt>
                <c:pt idx="438">
                  <c:v>44540</c:v>
                </c:pt>
                <c:pt idx="439">
                  <c:v>44539</c:v>
                </c:pt>
                <c:pt idx="440">
                  <c:v>44538</c:v>
                </c:pt>
                <c:pt idx="441">
                  <c:v>44537</c:v>
                </c:pt>
                <c:pt idx="442">
                  <c:v>44536</c:v>
                </c:pt>
                <c:pt idx="443">
                  <c:v>44533</c:v>
                </c:pt>
                <c:pt idx="444">
                  <c:v>44532</c:v>
                </c:pt>
                <c:pt idx="445">
                  <c:v>44531</c:v>
                </c:pt>
                <c:pt idx="446">
                  <c:v>44530</c:v>
                </c:pt>
                <c:pt idx="447">
                  <c:v>44529</c:v>
                </c:pt>
                <c:pt idx="448">
                  <c:v>44526</c:v>
                </c:pt>
                <c:pt idx="449">
                  <c:v>44525</c:v>
                </c:pt>
                <c:pt idx="450">
                  <c:v>44524</c:v>
                </c:pt>
                <c:pt idx="451">
                  <c:v>44523</c:v>
                </c:pt>
                <c:pt idx="452">
                  <c:v>44522</c:v>
                </c:pt>
                <c:pt idx="453">
                  <c:v>44519</c:v>
                </c:pt>
                <c:pt idx="454">
                  <c:v>44518</c:v>
                </c:pt>
                <c:pt idx="455">
                  <c:v>44517</c:v>
                </c:pt>
                <c:pt idx="456">
                  <c:v>44516</c:v>
                </c:pt>
                <c:pt idx="457">
                  <c:v>44515</c:v>
                </c:pt>
                <c:pt idx="458">
                  <c:v>44512</c:v>
                </c:pt>
                <c:pt idx="459">
                  <c:v>44511</c:v>
                </c:pt>
                <c:pt idx="460">
                  <c:v>44510</c:v>
                </c:pt>
                <c:pt idx="461">
                  <c:v>44509</c:v>
                </c:pt>
                <c:pt idx="462">
                  <c:v>44508</c:v>
                </c:pt>
                <c:pt idx="463">
                  <c:v>44505</c:v>
                </c:pt>
                <c:pt idx="464">
                  <c:v>44504</c:v>
                </c:pt>
                <c:pt idx="465">
                  <c:v>44503</c:v>
                </c:pt>
                <c:pt idx="466">
                  <c:v>44502</c:v>
                </c:pt>
                <c:pt idx="467">
                  <c:v>44501</c:v>
                </c:pt>
                <c:pt idx="468">
                  <c:v>44498</c:v>
                </c:pt>
                <c:pt idx="469">
                  <c:v>44497</c:v>
                </c:pt>
                <c:pt idx="470">
                  <c:v>44496</c:v>
                </c:pt>
                <c:pt idx="471">
                  <c:v>44495</c:v>
                </c:pt>
                <c:pt idx="472">
                  <c:v>44494</c:v>
                </c:pt>
                <c:pt idx="473">
                  <c:v>44491</c:v>
                </c:pt>
                <c:pt idx="474">
                  <c:v>44490</c:v>
                </c:pt>
                <c:pt idx="475">
                  <c:v>44489</c:v>
                </c:pt>
                <c:pt idx="476">
                  <c:v>44487</c:v>
                </c:pt>
                <c:pt idx="477">
                  <c:v>44484</c:v>
                </c:pt>
                <c:pt idx="478">
                  <c:v>44483</c:v>
                </c:pt>
                <c:pt idx="479">
                  <c:v>44482</c:v>
                </c:pt>
                <c:pt idx="480">
                  <c:v>44481</c:v>
                </c:pt>
                <c:pt idx="481">
                  <c:v>44480</c:v>
                </c:pt>
                <c:pt idx="482">
                  <c:v>44477</c:v>
                </c:pt>
                <c:pt idx="483">
                  <c:v>44476</c:v>
                </c:pt>
                <c:pt idx="484">
                  <c:v>44475</c:v>
                </c:pt>
                <c:pt idx="485">
                  <c:v>44474</c:v>
                </c:pt>
                <c:pt idx="486">
                  <c:v>44473</c:v>
                </c:pt>
                <c:pt idx="487">
                  <c:v>44470</c:v>
                </c:pt>
                <c:pt idx="488">
                  <c:v>44469</c:v>
                </c:pt>
                <c:pt idx="489">
                  <c:v>44468</c:v>
                </c:pt>
                <c:pt idx="490">
                  <c:v>44467</c:v>
                </c:pt>
                <c:pt idx="491">
                  <c:v>44466</c:v>
                </c:pt>
                <c:pt idx="492">
                  <c:v>44463</c:v>
                </c:pt>
                <c:pt idx="493">
                  <c:v>44462</c:v>
                </c:pt>
                <c:pt idx="494">
                  <c:v>44461</c:v>
                </c:pt>
                <c:pt idx="495">
                  <c:v>44460</c:v>
                </c:pt>
                <c:pt idx="496">
                  <c:v>44459</c:v>
                </c:pt>
                <c:pt idx="497">
                  <c:v>44456</c:v>
                </c:pt>
                <c:pt idx="498">
                  <c:v>44455</c:v>
                </c:pt>
                <c:pt idx="499">
                  <c:v>44454</c:v>
                </c:pt>
                <c:pt idx="500">
                  <c:v>44453</c:v>
                </c:pt>
                <c:pt idx="501">
                  <c:v>44452</c:v>
                </c:pt>
                <c:pt idx="502">
                  <c:v>44449</c:v>
                </c:pt>
                <c:pt idx="503">
                  <c:v>44448</c:v>
                </c:pt>
                <c:pt idx="504">
                  <c:v>44447</c:v>
                </c:pt>
                <c:pt idx="505">
                  <c:v>44446</c:v>
                </c:pt>
                <c:pt idx="506">
                  <c:v>44445</c:v>
                </c:pt>
                <c:pt idx="507">
                  <c:v>44442</c:v>
                </c:pt>
                <c:pt idx="508">
                  <c:v>44441</c:v>
                </c:pt>
                <c:pt idx="509">
                  <c:v>44440</c:v>
                </c:pt>
                <c:pt idx="510">
                  <c:v>44439</c:v>
                </c:pt>
                <c:pt idx="511">
                  <c:v>44438</c:v>
                </c:pt>
                <c:pt idx="512">
                  <c:v>44435</c:v>
                </c:pt>
                <c:pt idx="513">
                  <c:v>44434</c:v>
                </c:pt>
                <c:pt idx="514">
                  <c:v>44433</c:v>
                </c:pt>
                <c:pt idx="515">
                  <c:v>44432</c:v>
                </c:pt>
                <c:pt idx="516">
                  <c:v>44431</c:v>
                </c:pt>
                <c:pt idx="517">
                  <c:v>44428</c:v>
                </c:pt>
                <c:pt idx="518">
                  <c:v>44425</c:v>
                </c:pt>
                <c:pt idx="519">
                  <c:v>44424</c:v>
                </c:pt>
                <c:pt idx="520">
                  <c:v>44421</c:v>
                </c:pt>
                <c:pt idx="521">
                  <c:v>44420</c:v>
                </c:pt>
                <c:pt idx="522">
                  <c:v>44419</c:v>
                </c:pt>
                <c:pt idx="523">
                  <c:v>44418</c:v>
                </c:pt>
                <c:pt idx="524">
                  <c:v>44417</c:v>
                </c:pt>
                <c:pt idx="525">
                  <c:v>44414</c:v>
                </c:pt>
                <c:pt idx="526">
                  <c:v>44413</c:v>
                </c:pt>
                <c:pt idx="527">
                  <c:v>44412</c:v>
                </c:pt>
                <c:pt idx="528">
                  <c:v>44411</c:v>
                </c:pt>
                <c:pt idx="529">
                  <c:v>44410</c:v>
                </c:pt>
                <c:pt idx="530">
                  <c:v>44407</c:v>
                </c:pt>
                <c:pt idx="531">
                  <c:v>44406</c:v>
                </c:pt>
                <c:pt idx="532">
                  <c:v>44405</c:v>
                </c:pt>
                <c:pt idx="533">
                  <c:v>44404</c:v>
                </c:pt>
                <c:pt idx="534">
                  <c:v>44403</c:v>
                </c:pt>
                <c:pt idx="535">
                  <c:v>44400</c:v>
                </c:pt>
                <c:pt idx="536">
                  <c:v>44396</c:v>
                </c:pt>
                <c:pt idx="537">
                  <c:v>44393</c:v>
                </c:pt>
                <c:pt idx="538">
                  <c:v>44392</c:v>
                </c:pt>
                <c:pt idx="539">
                  <c:v>44391</c:v>
                </c:pt>
                <c:pt idx="540">
                  <c:v>44390</c:v>
                </c:pt>
                <c:pt idx="541">
                  <c:v>44389</c:v>
                </c:pt>
                <c:pt idx="542">
                  <c:v>44386</c:v>
                </c:pt>
                <c:pt idx="543">
                  <c:v>44385</c:v>
                </c:pt>
                <c:pt idx="544">
                  <c:v>44384</c:v>
                </c:pt>
                <c:pt idx="545">
                  <c:v>44383</c:v>
                </c:pt>
                <c:pt idx="546">
                  <c:v>44382</c:v>
                </c:pt>
                <c:pt idx="547">
                  <c:v>44379</c:v>
                </c:pt>
                <c:pt idx="548">
                  <c:v>44378</c:v>
                </c:pt>
                <c:pt idx="549">
                  <c:v>44377</c:v>
                </c:pt>
                <c:pt idx="550">
                  <c:v>44376</c:v>
                </c:pt>
                <c:pt idx="551">
                  <c:v>44375</c:v>
                </c:pt>
                <c:pt idx="552">
                  <c:v>44372</c:v>
                </c:pt>
                <c:pt idx="553">
                  <c:v>44371</c:v>
                </c:pt>
                <c:pt idx="554">
                  <c:v>44370</c:v>
                </c:pt>
                <c:pt idx="555">
                  <c:v>44369</c:v>
                </c:pt>
                <c:pt idx="556">
                  <c:v>44368</c:v>
                </c:pt>
                <c:pt idx="557">
                  <c:v>44365</c:v>
                </c:pt>
                <c:pt idx="558">
                  <c:v>44364</c:v>
                </c:pt>
                <c:pt idx="559">
                  <c:v>44363</c:v>
                </c:pt>
                <c:pt idx="560">
                  <c:v>44362</c:v>
                </c:pt>
                <c:pt idx="561">
                  <c:v>44361</c:v>
                </c:pt>
                <c:pt idx="562">
                  <c:v>44358</c:v>
                </c:pt>
                <c:pt idx="563">
                  <c:v>44357</c:v>
                </c:pt>
                <c:pt idx="564">
                  <c:v>44356</c:v>
                </c:pt>
                <c:pt idx="565">
                  <c:v>44355</c:v>
                </c:pt>
                <c:pt idx="566">
                  <c:v>44354</c:v>
                </c:pt>
                <c:pt idx="567">
                  <c:v>44351</c:v>
                </c:pt>
                <c:pt idx="568">
                  <c:v>44350</c:v>
                </c:pt>
                <c:pt idx="569">
                  <c:v>44349</c:v>
                </c:pt>
                <c:pt idx="570">
                  <c:v>44348</c:v>
                </c:pt>
                <c:pt idx="571">
                  <c:v>44347</c:v>
                </c:pt>
                <c:pt idx="572">
                  <c:v>44344</c:v>
                </c:pt>
                <c:pt idx="573">
                  <c:v>44343</c:v>
                </c:pt>
                <c:pt idx="574">
                  <c:v>44342</c:v>
                </c:pt>
                <c:pt idx="575">
                  <c:v>44341</c:v>
                </c:pt>
                <c:pt idx="576">
                  <c:v>44340</c:v>
                </c:pt>
                <c:pt idx="577">
                  <c:v>44337</c:v>
                </c:pt>
                <c:pt idx="578">
                  <c:v>44336</c:v>
                </c:pt>
                <c:pt idx="579">
                  <c:v>44335</c:v>
                </c:pt>
                <c:pt idx="580">
                  <c:v>44334</c:v>
                </c:pt>
                <c:pt idx="581">
                  <c:v>44333</c:v>
                </c:pt>
                <c:pt idx="582">
                  <c:v>44322</c:v>
                </c:pt>
                <c:pt idx="583">
                  <c:v>44321</c:v>
                </c:pt>
                <c:pt idx="584">
                  <c:v>44320</c:v>
                </c:pt>
                <c:pt idx="585">
                  <c:v>44319</c:v>
                </c:pt>
                <c:pt idx="586">
                  <c:v>44316</c:v>
                </c:pt>
                <c:pt idx="587">
                  <c:v>44315</c:v>
                </c:pt>
                <c:pt idx="588">
                  <c:v>44314</c:v>
                </c:pt>
                <c:pt idx="589">
                  <c:v>44313</c:v>
                </c:pt>
                <c:pt idx="590">
                  <c:v>44312</c:v>
                </c:pt>
                <c:pt idx="591">
                  <c:v>44309</c:v>
                </c:pt>
                <c:pt idx="592">
                  <c:v>44308</c:v>
                </c:pt>
                <c:pt idx="593">
                  <c:v>44307</c:v>
                </c:pt>
                <c:pt idx="594">
                  <c:v>44306</c:v>
                </c:pt>
                <c:pt idx="595">
                  <c:v>44305</c:v>
                </c:pt>
                <c:pt idx="596">
                  <c:v>44302</c:v>
                </c:pt>
                <c:pt idx="597">
                  <c:v>44301</c:v>
                </c:pt>
                <c:pt idx="598">
                  <c:v>44300</c:v>
                </c:pt>
                <c:pt idx="599">
                  <c:v>44299</c:v>
                </c:pt>
                <c:pt idx="600">
                  <c:v>44298</c:v>
                </c:pt>
                <c:pt idx="601">
                  <c:v>44295</c:v>
                </c:pt>
                <c:pt idx="602">
                  <c:v>44294</c:v>
                </c:pt>
                <c:pt idx="603">
                  <c:v>44293</c:v>
                </c:pt>
                <c:pt idx="604">
                  <c:v>44292</c:v>
                </c:pt>
                <c:pt idx="605">
                  <c:v>44291</c:v>
                </c:pt>
                <c:pt idx="606">
                  <c:v>44288</c:v>
                </c:pt>
                <c:pt idx="607">
                  <c:v>44287</c:v>
                </c:pt>
                <c:pt idx="608">
                  <c:v>44286</c:v>
                </c:pt>
                <c:pt idx="609">
                  <c:v>44285</c:v>
                </c:pt>
                <c:pt idx="610">
                  <c:v>44284</c:v>
                </c:pt>
                <c:pt idx="611">
                  <c:v>44281</c:v>
                </c:pt>
                <c:pt idx="612">
                  <c:v>44280</c:v>
                </c:pt>
                <c:pt idx="613">
                  <c:v>44279</c:v>
                </c:pt>
                <c:pt idx="614">
                  <c:v>44277</c:v>
                </c:pt>
                <c:pt idx="615">
                  <c:v>44274</c:v>
                </c:pt>
                <c:pt idx="616">
                  <c:v>44273</c:v>
                </c:pt>
                <c:pt idx="617">
                  <c:v>44272</c:v>
                </c:pt>
                <c:pt idx="618">
                  <c:v>44271</c:v>
                </c:pt>
                <c:pt idx="619">
                  <c:v>44270</c:v>
                </c:pt>
                <c:pt idx="620">
                  <c:v>44267</c:v>
                </c:pt>
                <c:pt idx="621">
                  <c:v>44266</c:v>
                </c:pt>
                <c:pt idx="622">
                  <c:v>44265</c:v>
                </c:pt>
                <c:pt idx="623">
                  <c:v>44264</c:v>
                </c:pt>
                <c:pt idx="624">
                  <c:v>44263</c:v>
                </c:pt>
                <c:pt idx="625">
                  <c:v>44260</c:v>
                </c:pt>
                <c:pt idx="626">
                  <c:v>44259</c:v>
                </c:pt>
                <c:pt idx="627">
                  <c:v>44258</c:v>
                </c:pt>
                <c:pt idx="628">
                  <c:v>44257</c:v>
                </c:pt>
                <c:pt idx="629">
                  <c:v>44256</c:v>
                </c:pt>
                <c:pt idx="630">
                  <c:v>44253</c:v>
                </c:pt>
                <c:pt idx="631">
                  <c:v>44252</c:v>
                </c:pt>
                <c:pt idx="632">
                  <c:v>44251</c:v>
                </c:pt>
                <c:pt idx="633">
                  <c:v>44250</c:v>
                </c:pt>
                <c:pt idx="634">
                  <c:v>44249</c:v>
                </c:pt>
                <c:pt idx="635">
                  <c:v>44246</c:v>
                </c:pt>
                <c:pt idx="636">
                  <c:v>44245</c:v>
                </c:pt>
                <c:pt idx="637">
                  <c:v>44244</c:v>
                </c:pt>
                <c:pt idx="638">
                  <c:v>44243</c:v>
                </c:pt>
                <c:pt idx="639">
                  <c:v>44242</c:v>
                </c:pt>
                <c:pt idx="640">
                  <c:v>44239</c:v>
                </c:pt>
                <c:pt idx="641">
                  <c:v>44238</c:v>
                </c:pt>
                <c:pt idx="642">
                  <c:v>44237</c:v>
                </c:pt>
                <c:pt idx="643">
                  <c:v>44236</c:v>
                </c:pt>
                <c:pt idx="644">
                  <c:v>44235</c:v>
                </c:pt>
                <c:pt idx="645">
                  <c:v>44231</c:v>
                </c:pt>
                <c:pt idx="646">
                  <c:v>44230</c:v>
                </c:pt>
                <c:pt idx="647">
                  <c:v>44229</c:v>
                </c:pt>
                <c:pt idx="648">
                  <c:v>44228</c:v>
                </c:pt>
                <c:pt idx="649">
                  <c:v>44225</c:v>
                </c:pt>
                <c:pt idx="650">
                  <c:v>44224</c:v>
                </c:pt>
                <c:pt idx="651">
                  <c:v>44223</c:v>
                </c:pt>
                <c:pt idx="652">
                  <c:v>44222</c:v>
                </c:pt>
                <c:pt idx="653">
                  <c:v>44221</c:v>
                </c:pt>
                <c:pt idx="654">
                  <c:v>44218</c:v>
                </c:pt>
                <c:pt idx="655">
                  <c:v>44217</c:v>
                </c:pt>
                <c:pt idx="656">
                  <c:v>44216</c:v>
                </c:pt>
                <c:pt idx="657">
                  <c:v>44215</c:v>
                </c:pt>
                <c:pt idx="658">
                  <c:v>44214</c:v>
                </c:pt>
                <c:pt idx="659">
                  <c:v>44211</c:v>
                </c:pt>
                <c:pt idx="660">
                  <c:v>44210</c:v>
                </c:pt>
                <c:pt idx="661">
                  <c:v>44209</c:v>
                </c:pt>
                <c:pt idx="662">
                  <c:v>44208</c:v>
                </c:pt>
                <c:pt idx="663">
                  <c:v>44207</c:v>
                </c:pt>
                <c:pt idx="664">
                  <c:v>44204</c:v>
                </c:pt>
                <c:pt idx="665">
                  <c:v>44203</c:v>
                </c:pt>
                <c:pt idx="666">
                  <c:v>44202</c:v>
                </c:pt>
                <c:pt idx="667">
                  <c:v>44201</c:v>
                </c:pt>
                <c:pt idx="668">
                  <c:v>44200</c:v>
                </c:pt>
                <c:pt idx="669">
                  <c:v>44197</c:v>
                </c:pt>
                <c:pt idx="670">
                  <c:v>44196</c:v>
                </c:pt>
                <c:pt idx="671">
                  <c:v>44195</c:v>
                </c:pt>
                <c:pt idx="672">
                  <c:v>44194</c:v>
                </c:pt>
                <c:pt idx="673">
                  <c:v>44193</c:v>
                </c:pt>
                <c:pt idx="674">
                  <c:v>44189</c:v>
                </c:pt>
                <c:pt idx="675">
                  <c:v>44188</c:v>
                </c:pt>
                <c:pt idx="676">
                  <c:v>44187</c:v>
                </c:pt>
                <c:pt idx="677">
                  <c:v>44186</c:v>
                </c:pt>
                <c:pt idx="678">
                  <c:v>44183</c:v>
                </c:pt>
                <c:pt idx="679">
                  <c:v>44182</c:v>
                </c:pt>
                <c:pt idx="680">
                  <c:v>44181</c:v>
                </c:pt>
                <c:pt idx="681">
                  <c:v>44180</c:v>
                </c:pt>
                <c:pt idx="682">
                  <c:v>44179</c:v>
                </c:pt>
                <c:pt idx="683">
                  <c:v>44176</c:v>
                </c:pt>
                <c:pt idx="684">
                  <c:v>44175</c:v>
                </c:pt>
                <c:pt idx="685">
                  <c:v>44174</c:v>
                </c:pt>
                <c:pt idx="686">
                  <c:v>44173</c:v>
                </c:pt>
                <c:pt idx="687">
                  <c:v>44172</c:v>
                </c:pt>
                <c:pt idx="688">
                  <c:v>44169</c:v>
                </c:pt>
                <c:pt idx="689">
                  <c:v>44168</c:v>
                </c:pt>
                <c:pt idx="690">
                  <c:v>44167</c:v>
                </c:pt>
                <c:pt idx="691">
                  <c:v>44166</c:v>
                </c:pt>
                <c:pt idx="692">
                  <c:v>44165</c:v>
                </c:pt>
                <c:pt idx="693">
                  <c:v>44162</c:v>
                </c:pt>
                <c:pt idx="694">
                  <c:v>44161</c:v>
                </c:pt>
                <c:pt idx="695">
                  <c:v>44160</c:v>
                </c:pt>
                <c:pt idx="696">
                  <c:v>44159</c:v>
                </c:pt>
                <c:pt idx="697">
                  <c:v>44158</c:v>
                </c:pt>
                <c:pt idx="698">
                  <c:v>44155</c:v>
                </c:pt>
                <c:pt idx="699">
                  <c:v>44154</c:v>
                </c:pt>
                <c:pt idx="700">
                  <c:v>44153</c:v>
                </c:pt>
                <c:pt idx="701">
                  <c:v>44152</c:v>
                </c:pt>
                <c:pt idx="702">
                  <c:v>44151</c:v>
                </c:pt>
                <c:pt idx="703">
                  <c:v>44148</c:v>
                </c:pt>
                <c:pt idx="704">
                  <c:v>44147</c:v>
                </c:pt>
                <c:pt idx="705">
                  <c:v>44146</c:v>
                </c:pt>
                <c:pt idx="706">
                  <c:v>44145</c:v>
                </c:pt>
                <c:pt idx="707">
                  <c:v>44144</c:v>
                </c:pt>
                <c:pt idx="708">
                  <c:v>44141</c:v>
                </c:pt>
                <c:pt idx="709">
                  <c:v>44140</c:v>
                </c:pt>
                <c:pt idx="710">
                  <c:v>44139</c:v>
                </c:pt>
                <c:pt idx="711">
                  <c:v>44138</c:v>
                </c:pt>
                <c:pt idx="712">
                  <c:v>44137</c:v>
                </c:pt>
                <c:pt idx="713">
                  <c:v>44133</c:v>
                </c:pt>
                <c:pt idx="714">
                  <c:v>44132</c:v>
                </c:pt>
                <c:pt idx="715">
                  <c:v>44131</c:v>
                </c:pt>
                <c:pt idx="716">
                  <c:v>44130</c:v>
                </c:pt>
                <c:pt idx="717">
                  <c:v>44127</c:v>
                </c:pt>
                <c:pt idx="718">
                  <c:v>44126</c:v>
                </c:pt>
                <c:pt idx="719">
                  <c:v>44125</c:v>
                </c:pt>
                <c:pt idx="720">
                  <c:v>44124</c:v>
                </c:pt>
                <c:pt idx="721">
                  <c:v>44123</c:v>
                </c:pt>
                <c:pt idx="722">
                  <c:v>44120</c:v>
                </c:pt>
                <c:pt idx="723">
                  <c:v>44119</c:v>
                </c:pt>
                <c:pt idx="724">
                  <c:v>44118</c:v>
                </c:pt>
                <c:pt idx="725">
                  <c:v>44117</c:v>
                </c:pt>
                <c:pt idx="726">
                  <c:v>44116</c:v>
                </c:pt>
                <c:pt idx="727">
                  <c:v>44113</c:v>
                </c:pt>
                <c:pt idx="728">
                  <c:v>44112</c:v>
                </c:pt>
                <c:pt idx="729">
                  <c:v>44111</c:v>
                </c:pt>
                <c:pt idx="730">
                  <c:v>44110</c:v>
                </c:pt>
                <c:pt idx="731">
                  <c:v>44109</c:v>
                </c:pt>
                <c:pt idx="732">
                  <c:v>44106</c:v>
                </c:pt>
                <c:pt idx="733">
                  <c:v>44105</c:v>
                </c:pt>
                <c:pt idx="734">
                  <c:v>44104</c:v>
                </c:pt>
                <c:pt idx="735">
                  <c:v>44103</c:v>
                </c:pt>
                <c:pt idx="736">
                  <c:v>44102</c:v>
                </c:pt>
                <c:pt idx="737">
                  <c:v>44099</c:v>
                </c:pt>
                <c:pt idx="738">
                  <c:v>44098</c:v>
                </c:pt>
                <c:pt idx="739">
                  <c:v>44097</c:v>
                </c:pt>
                <c:pt idx="740">
                  <c:v>44096</c:v>
                </c:pt>
                <c:pt idx="741">
                  <c:v>44095</c:v>
                </c:pt>
                <c:pt idx="742">
                  <c:v>44092</c:v>
                </c:pt>
                <c:pt idx="743">
                  <c:v>44091</c:v>
                </c:pt>
                <c:pt idx="744">
                  <c:v>44090</c:v>
                </c:pt>
                <c:pt idx="745">
                  <c:v>44089</c:v>
                </c:pt>
                <c:pt idx="746">
                  <c:v>44088</c:v>
                </c:pt>
                <c:pt idx="747">
                  <c:v>44085</c:v>
                </c:pt>
                <c:pt idx="748">
                  <c:v>44084</c:v>
                </c:pt>
                <c:pt idx="749">
                  <c:v>44083</c:v>
                </c:pt>
                <c:pt idx="750">
                  <c:v>44082</c:v>
                </c:pt>
                <c:pt idx="751">
                  <c:v>44081</c:v>
                </c:pt>
                <c:pt idx="752">
                  <c:v>44078</c:v>
                </c:pt>
                <c:pt idx="753">
                  <c:v>44077</c:v>
                </c:pt>
                <c:pt idx="754">
                  <c:v>44076</c:v>
                </c:pt>
                <c:pt idx="755">
                  <c:v>44075</c:v>
                </c:pt>
                <c:pt idx="756">
                  <c:v>44074</c:v>
                </c:pt>
                <c:pt idx="757">
                  <c:v>44071</c:v>
                </c:pt>
                <c:pt idx="758">
                  <c:v>44070</c:v>
                </c:pt>
                <c:pt idx="759">
                  <c:v>44069</c:v>
                </c:pt>
                <c:pt idx="760">
                  <c:v>44068</c:v>
                </c:pt>
                <c:pt idx="761">
                  <c:v>44067</c:v>
                </c:pt>
                <c:pt idx="762">
                  <c:v>44064</c:v>
                </c:pt>
                <c:pt idx="763">
                  <c:v>44063</c:v>
                </c:pt>
                <c:pt idx="764">
                  <c:v>44062</c:v>
                </c:pt>
                <c:pt idx="765">
                  <c:v>44061</c:v>
                </c:pt>
                <c:pt idx="766">
                  <c:v>44060</c:v>
                </c:pt>
                <c:pt idx="767">
                  <c:v>44056</c:v>
                </c:pt>
                <c:pt idx="768">
                  <c:v>44055</c:v>
                </c:pt>
                <c:pt idx="769">
                  <c:v>44054</c:v>
                </c:pt>
                <c:pt idx="770">
                  <c:v>44053</c:v>
                </c:pt>
                <c:pt idx="771">
                  <c:v>44050</c:v>
                </c:pt>
                <c:pt idx="772">
                  <c:v>44049</c:v>
                </c:pt>
                <c:pt idx="773">
                  <c:v>44048</c:v>
                </c:pt>
                <c:pt idx="774">
                  <c:v>44047</c:v>
                </c:pt>
                <c:pt idx="775">
                  <c:v>44046</c:v>
                </c:pt>
                <c:pt idx="776">
                  <c:v>44042</c:v>
                </c:pt>
                <c:pt idx="777">
                  <c:v>44041</c:v>
                </c:pt>
                <c:pt idx="778">
                  <c:v>44040</c:v>
                </c:pt>
                <c:pt idx="779">
                  <c:v>44039</c:v>
                </c:pt>
                <c:pt idx="780">
                  <c:v>44036</c:v>
                </c:pt>
                <c:pt idx="781">
                  <c:v>44035</c:v>
                </c:pt>
                <c:pt idx="782">
                  <c:v>44034</c:v>
                </c:pt>
                <c:pt idx="783">
                  <c:v>44033</c:v>
                </c:pt>
                <c:pt idx="784">
                  <c:v>44032</c:v>
                </c:pt>
                <c:pt idx="785">
                  <c:v>44029</c:v>
                </c:pt>
                <c:pt idx="786">
                  <c:v>44028</c:v>
                </c:pt>
                <c:pt idx="787">
                  <c:v>44027</c:v>
                </c:pt>
                <c:pt idx="788">
                  <c:v>44026</c:v>
                </c:pt>
                <c:pt idx="789">
                  <c:v>44025</c:v>
                </c:pt>
                <c:pt idx="790">
                  <c:v>44022</c:v>
                </c:pt>
                <c:pt idx="791">
                  <c:v>44021</c:v>
                </c:pt>
                <c:pt idx="792">
                  <c:v>44020</c:v>
                </c:pt>
                <c:pt idx="793">
                  <c:v>44019</c:v>
                </c:pt>
                <c:pt idx="794">
                  <c:v>44018</c:v>
                </c:pt>
                <c:pt idx="795">
                  <c:v>44015</c:v>
                </c:pt>
                <c:pt idx="796">
                  <c:v>44014</c:v>
                </c:pt>
                <c:pt idx="797">
                  <c:v>44013</c:v>
                </c:pt>
                <c:pt idx="798">
                  <c:v>44012</c:v>
                </c:pt>
                <c:pt idx="799">
                  <c:v>44011</c:v>
                </c:pt>
                <c:pt idx="800">
                  <c:v>44008</c:v>
                </c:pt>
                <c:pt idx="801">
                  <c:v>44007</c:v>
                </c:pt>
                <c:pt idx="802">
                  <c:v>44006</c:v>
                </c:pt>
                <c:pt idx="803">
                  <c:v>44005</c:v>
                </c:pt>
                <c:pt idx="804">
                  <c:v>44004</c:v>
                </c:pt>
                <c:pt idx="805">
                  <c:v>44001</c:v>
                </c:pt>
                <c:pt idx="806">
                  <c:v>44000</c:v>
                </c:pt>
                <c:pt idx="807">
                  <c:v>43999</c:v>
                </c:pt>
                <c:pt idx="808">
                  <c:v>43998</c:v>
                </c:pt>
                <c:pt idx="809">
                  <c:v>43997</c:v>
                </c:pt>
                <c:pt idx="810">
                  <c:v>43994</c:v>
                </c:pt>
                <c:pt idx="811">
                  <c:v>43993</c:v>
                </c:pt>
                <c:pt idx="812">
                  <c:v>43992</c:v>
                </c:pt>
                <c:pt idx="813">
                  <c:v>43991</c:v>
                </c:pt>
                <c:pt idx="814">
                  <c:v>43990</c:v>
                </c:pt>
                <c:pt idx="815">
                  <c:v>43987</c:v>
                </c:pt>
                <c:pt idx="816">
                  <c:v>43986</c:v>
                </c:pt>
                <c:pt idx="817">
                  <c:v>43985</c:v>
                </c:pt>
                <c:pt idx="818">
                  <c:v>43984</c:v>
                </c:pt>
                <c:pt idx="819">
                  <c:v>43983</c:v>
                </c:pt>
                <c:pt idx="820">
                  <c:v>43980</c:v>
                </c:pt>
                <c:pt idx="821">
                  <c:v>43979</c:v>
                </c:pt>
                <c:pt idx="822">
                  <c:v>43972</c:v>
                </c:pt>
                <c:pt idx="823">
                  <c:v>43971</c:v>
                </c:pt>
                <c:pt idx="824">
                  <c:v>43970</c:v>
                </c:pt>
                <c:pt idx="825">
                  <c:v>43969</c:v>
                </c:pt>
                <c:pt idx="826">
                  <c:v>43966</c:v>
                </c:pt>
                <c:pt idx="827">
                  <c:v>43965</c:v>
                </c:pt>
                <c:pt idx="828">
                  <c:v>43964</c:v>
                </c:pt>
                <c:pt idx="829">
                  <c:v>43963</c:v>
                </c:pt>
                <c:pt idx="830">
                  <c:v>43962</c:v>
                </c:pt>
                <c:pt idx="831">
                  <c:v>43959</c:v>
                </c:pt>
                <c:pt idx="832">
                  <c:v>43958</c:v>
                </c:pt>
                <c:pt idx="833">
                  <c:v>43957</c:v>
                </c:pt>
                <c:pt idx="834">
                  <c:v>43956</c:v>
                </c:pt>
                <c:pt idx="835">
                  <c:v>43955</c:v>
                </c:pt>
                <c:pt idx="836">
                  <c:v>43951</c:v>
                </c:pt>
                <c:pt idx="837">
                  <c:v>43950</c:v>
                </c:pt>
                <c:pt idx="838">
                  <c:v>43949</c:v>
                </c:pt>
                <c:pt idx="839">
                  <c:v>43948</c:v>
                </c:pt>
                <c:pt idx="840">
                  <c:v>43945</c:v>
                </c:pt>
                <c:pt idx="841">
                  <c:v>43944</c:v>
                </c:pt>
                <c:pt idx="842">
                  <c:v>43943</c:v>
                </c:pt>
                <c:pt idx="843">
                  <c:v>43942</c:v>
                </c:pt>
                <c:pt idx="844">
                  <c:v>43941</c:v>
                </c:pt>
                <c:pt idx="845">
                  <c:v>43938</c:v>
                </c:pt>
                <c:pt idx="846">
                  <c:v>43937</c:v>
                </c:pt>
                <c:pt idx="847">
                  <c:v>43936</c:v>
                </c:pt>
                <c:pt idx="848">
                  <c:v>43935</c:v>
                </c:pt>
                <c:pt idx="849">
                  <c:v>43934</c:v>
                </c:pt>
                <c:pt idx="850">
                  <c:v>43931</c:v>
                </c:pt>
                <c:pt idx="851">
                  <c:v>43930</c:v>
                </c:pt>
                <c:pt idx="852">
                  <c:v>43929</c:v>
                </c:pt>
                <c:pt idx="853">
                  <c:v>43928</c:v>
                </c:pt>
                <c:pt idx="854">
                  <c:v>43927</c:v>
                </c:pt>
                <c:pt idx="855">
                  <c:v>43924</c:v>
                </c:pt>
                <c:pt idx="856">
                  <c:v>43923</c:v>
                </c:pt>
                <c:pt idx="857">
                  <c:v>43922</c:v>
                </c:pt>
                <c:pt idx="858">
                  <c:v>43921</c:v>
                </c:pt>
                <c:pt idx="859">
                  <c:v>43920</c:v>
                </c:pt>
                <c:pt idx="860">
                  <c:v>43917</c:v>
                </c:pt>
                <c:pt idx="861">
                  <c:v>43916</c:v>
                </c:pt>
                <c:pt idx="862">
                  <c:v>43915</c:v>
                </c:pt>
                <c:pt idx="863">
                  <c:v>43914</c:v>
                </c:pt>
                <c:pt idx="864">
                  <c:v>43910</c:v>
                </c:pt>
                <c:pt idx="865">
                  <c:v>43909</c:v>
                </c:pt>
                <c:pt idx="866">
                  <c:v>43908</c:v>
                </c:pt>
                <c:pt idx="867">
                  <c:v>43907</c:v>
                </c:pt>
                <c:pt idx="868">
                  <c:v>43906</c:v>
                </c:pt>
                <c:pt idx="869">
                  <c:v>43903</c:v>
                </c:pt>
                <c:pt idx="870">
                  <c:v>43902</c:v>
                </c:pt>
                <c:pt idx="871">
                  <c:v>43901</c:v>
                </c:pt>
                <c:pt idx="872">
                  <c:v>43900</c:v>
                </c:pt>
                <c:pt idx="873">
                  <c:v>43899</c:v>
                </c:pt>
                <c:pt idx="874">
                  <c:v>43896</c:v>
                </c:pt>
                <c:pt idx="875">
                  <c:v>43895</c:v>
                </c:pt>
                <c:pt idx="876">
                  <c:v>43894</c:v>
                </c:pt>
                <c:pt idx="877">
                  <c:v>43893</c:v>
                </c:pt>
                <c:pt idx="878">
                  <c:v>43892</c:v>
                </c:pt>
                <c:pt idx="879">
                  <c:v>43889</c:v>
                </c:pt>
                <c:pt idx="880">
                  <c:v>43888</c:v>
                </c:pt>
                <c:pt idx="881">
                  <c:v>43887</c:v>
                </c:pt>
                <c:pt idx="882">
                  <c:v>43886</c:v>
                </c:pt>
                <c:pt idx="883">
                  <c:v>43885</c:v>
                </c:pt>
                <c:pt idx="884">
                  <c:v>43882</c:v>
                </c:pt>
                <c:pt idx="885">
                  <c:v>43881</c:v>
                </c:pt>
                <c:pt idx="886">
                  <c:v>43880</c:v>
                </c:pt>
                <c:pt idx="887">
                  <c:v>43879</c:v>
                </c:pt>
                <c:pt idx="888">
                  <c:v>43878</c:v>
                </c:pt>
                <c:pt idx="889">
                  <c:v>43875</c:v>
                </c:pt>
                <c:pt idx="890">
                  <c:v>43874</c:v>
                </c:pt>
                <c:pt idx="891">
                  <c:v>43873</c:v>
                </c:pt>
                <c:pt idx="892">
                  <c:v>43872</c:v>
                </c:pt>
                <c:pt idx="893">
                  <c:v>43871</c:v>
                </c:pt>
                <c:pt idx="894">
                  <c:v>43868</c:v>
                </c:pt>
                <c:pt idx="895">
                  <c:v>43867</c:v>
                </c:pt>
                <c:pt idx="896">
                  <c:v>43865</c:v>
                </c:pt>
                <c:pt idx="897">
                  <c:v>43864</c:v>
                </c:pt>
                <c:pt idx="898">
                  <c:v>43861</c:v>
                </c:pt>
                <c:pt idx="899">
                  <c:v>43860</c:v>
                </c:pt>
                <c:pt idx="900">
                  <c:v>43859</c:v>
                </c:pt>
                <c:pt idx="901">
                  <c:v>43858</c:v>
                </c:pt>
                <c:pt idx="902">
                  <c:v>43857</c:v>
                </c:pt>
                <c:pt idx="903">
                  <c:v>43854</c:v>
                </c:pt>
                <c:pt idx="904">
                  <c:v>43853</c:v>
                </c:pt>
                <c:pt idx="905">
                  <c:v>43852</c:v>
                </c:pt>
                <c:pt idx="906">
                  <c:v>43851</c:v>
                </c:pt>
                <c:pt idx="907">
                  <c:v>43850</c:v>
                </c:pt>
                <c:pt idx="908">
                  <c:v>43847</c:v>
                </c:pt>
                <c:pt idx="909">
                  <c:v>43846</c:v>
                </c:pt>
                <c:pt idx="910">
                  <c:v>43845</c:v>
                </c:pt>
                <c:pt idx="911">
                  <c:v>43844</c:v>
                </c:pt>
                <c:pt idx="912">
                  <c:v>43843</c:v>
                </c:pt>
                <c:pt idx="913">
                  <c:v>43840</c:v>
                </c:pt>
                <c:pt idx="914">
                  <c:v>43839</c:v>
                </c:pt>
                <c:pt idx="915">
                  <c:v>43838</c:v>
                </c:pt>
                <c:pt idx="916">
                  <c:v>43837</c:v>
                </c:pt>
                <c:pt idx="917">
                  <c:v>43836</c:v>
                </c:pt>
                <c:pt idx="918">
                  <c:v>43833</c:v>
                </c:pt>
                <c:pt idx="919">
                  <c:v>43832</c:v>
                </c:pt>
                <c:pt idx="920">
                  <c:v>43831</c:v>
                </c:pt>
                <c:pt idx="921">
                  <c:v>43830</c:v>
                </c:pt>
                <c:pt idx="922">
                  <c:v>43829</c:v>
                </c:pt>
                <c:pt idx="923">
                  <c:v>43826</c:v>
                </c:pt>
                <c:pt idx="924">
                  <c:v>43825</c:v>
                </c:pt>
                <c:pt idx="925">
                  <c:v>43823</c:v>
                </c:pt>
                <c:pt idx="926">
                  <c:v>43822</c:v>
                </c:pt>
                <c:pt idx="927">
                  <c:v>43819</c:v>
                </c:pt>
                <c:pt idx="928">
                  <c:v>43818</c:v>
                </c:pt>
                <c:pt idx="929">
                  <c:v>43817</c:v>
                </c:pt>
                <c:pt idx="930">
                  <c:v>43816</c:v>
                </c:pt>
                <c:pt idx="931">
                  <c:v>43815</c:v>
                </c:pt>
                <c:pt idx="932">
                  <c:v>43812</c:v>
                </c:pt>
                <c:pt idx="933">
                  <c:v>43811</c:v>
                </c:pt>
                <c:pt idx="934">
                  <c:v>43810</c:v>
                </c:pt>
                <c:pt idx="935">
                  <c:v>43809</c:v>
                </c:pt>
                <c:pt idx="936">
                  <c:v>43808</c:v>
                </c:pt>
                <c:pt idx="937">
                  <c:v>43805</c:v>
                </c:pt>
                <c:pt idx="938">
                  <c:v>43804</c:v>
                </c:pt>
                <c:pt idx="939">
                  <c:v>43803</c:v>
                </c:pt>
                <c:pt idx="940">
                  <c:v>43802</c:v>
                </c:pt>
                <c:pt idx="941">
                  <c:v>43801</c:v>
                </c:pt>
                <c:pt idx="942">
                  <c:v>43798</c:v>
                </c:pt>
                <c:pt idx="943">
                  <c:v>43797</c:v>
                </c:pt>
                <c:pt idx="944">
                  <c:v>43796</c:v>
                </c:pt>
                <c:pt idx="945">
                  <c:v>43795</c:v>
                </c:pt>
                <c:pt idx="946">
                  <c:v>43794</c:v>
                </c:pt>
                <c:pt idx="947">
                  <c:v>43791</c:v>
                </c:pt>
                <c:pt idx="948">
                  <c:v>43790</c:v>
                </c:pt>
                <c:pt idx="949">
                  <c:v>43789</c:v>
                </c:pt>
                <c:pt idx="950">
                  <c:v>43788</c:v>
                </c:pt>
                <c:pt idx="951">
                  <c:v>43787</c:v>
                </c:pt>
                <c:pt idx="952">
                  <c:v>43784</c:v>
                </c:pt>
                <c:pt idx="953">
                  <c:v>43783</c:v>
                </c:pt>
                <c:pt idx="954">
                  <c:v>43782</c:v>
                </c:pt>
                <c:pt idx="955">
                  <c:v>43781</c:v>
                </c:pt>
                <c:pt idx="956">
                  <c:v>43780</c:v>
                </c:pt>
                <c:pt idx="957">
                  <c:v>43777</c:v>
                </c:pt>
                <c:pt idx="958">
                  <c:v>43776</c:v>
                </c:pt>
                <c:pt idx="959">
                  <c:v>43775</c:v>
                </c:pt>
                <c:pt idx="960">
                  <c:v>43774</c:v>
                </c:pt>
                <c:pt idx="961">
                  <c:v>43773</c:v>
                </c:pt>
                <c:pt idx="962">
                  <c:v>43770</c:v>
                </c:pt>
                <c:pt idx="963">
                  <c:v>43769</c:v>
                </c:pt>
                <c:pt idx="964">
                  <c:v>43768</c:v>
                </c:pt>
                <c:pt idx="965">
                  <c:v>43767</c:v>
                </c:pt>
                <c:pt idx="966">
                  <c:v>43766</c:v>
                </c:pt>
                <c:pt idx="967">
                  <c:v>43763</c:v>
                </c:pt>
                <c:pt idx="968">
                  <c:v>43762</c:v>
                </c:pt>
                <c:pt idx="969">
                  <c:v>43761</c:v>
                </c:pt>
                <c:pt idx="970">
                  <c:v>43760</c:v>
                </c:pt>
                <c:pt idx="971">
                  <c:v>43759</c:v>
                </c:pt>
                <c:pt idx="972">
                  <c:v>43756</c:v>
                </c:pt>
                <c:pt idx="973">
                  <c:v>43755</c:v>
                </c:pt>
                <c:pt idx="974">
                  <c:v>43754</c:v>
                </c:pt>
                <c:pt idx="975">
                  <c:v>43753</c:v>
                </c:pt>
                <c:pt idx="976">
                  <c:v>43752</c:v>
                </c:pt>
                <c:pt idx="977">
                  <c:v>43749</c:v>
                </c:pt>
                <c:pt idx="978">
                  <c:v>43748</c:v>
                </c:pt>
                <c:pt idx="979">
                  <c:v>43747</c:v>
                </c:pt>
                <c:pt idx="980">
                  <c:v>43746</c:v>
                </c:pt>
                <c:pt idx="981">
                  <c:v>43745</c:v>
                </c:pt>
                <c:pt idx="982">
                  <c:v>43742</c:v>
                </c:pt>
                <c:pt idx="983">
                  <c:v>43741</c:v>
                </c:pt>
                <c:pt idx="984">
                  <c:v>43740</c:v>
                </c:pt>
                <c:pt idx="985">
                  <c:v>43739</c:v>
                </c:pt>
                <c:pt idx="986">
                  <c:v>43738</c:v>
                </c:pt>
                <c:pt idx="987">
                  <c:v>43735</c:v>
                </c:pt>
                <c:pt idx="988">
                  <c:v>43734</c:v>
                </c:pt>
                <c:pt idx="989">
                  <c:v>43733</c:v>
                </c:pt>
                <c:pt idx="990">
                  <c:v>43732</c:v>
                </c:pt>
                <c:pt idx="991">
                  <c:v>43731</c:v>
                </c:pt>
                <c:pt idx="992">
                  <c:v>43728</c:v>
                </c:pt>
                <c:pt idx="993">
                  <c:v>43727</c:v>
                </c:pt>
                <c:pt idx="994">
                  <c:v>43726</c:v>
                </c:pt>
                <c:pt idx="995">
                  <c:v>43725</c:v>
                </c:pt>
                <c:pt idx="996">
                  <c:v>43724</c:v>
                </c:pt>
                <c:pt idx="997">
                  <c:v>43721</c:v>
                </c:pt>
                <c:pt idx="998">
                  <c:v>43720</c:v>
                </c:pt>
                <c:pt idx="999">
                  <c:v>43719</c:v>
                </c:pt>
                <c:pt idx="1000">
                  <c:v>43714</c:v>
                </c:pt>
                <c:pt idx="1001">
                  <c:v>43713</c:v>
                </c:pt>
                <c:pt idx="1002">
                  <c:v>43712</c:v>
                </c:pt>
                <c:pt idx="1003">
                  <c:v>43711</c:v>
                </c:pt>
                <c:pt idx="1004">
                  <c:v>43710</c:v>
                </c:pt>
                <c:pt idx="1005">
                  <c:v>43707</c:v>
                </c:pt>
                <c:pt idx="1006">
                  <c:v>43706</c:v>
                </c:pt>
                <c:pt idx="1007">
                  <c:v>43705</c:v>
                </c:pt>
                <c:pt idx="1008">
                  <c:v>43704</c:v>
                </c:pt>
                <c:pt idx="1009">
                  <c:v>43703</c:v>
                </c:pt>
                <c:pt idx="1010">
                  <c:v>43700</c:v>
                </c:pt>
                <c:pt idx="1011">
                  <c:v>43699</c:v>
                </c:pt>
                <c:pt idx="1012">
                  <c:v>43698</c:v>
                </c:pt>
                <c:pt idx="1013">
                  <c:v>43697</c:v>
                </c:pt>
                <c:pt idx="1014">
                  <c:v>43696</c:v>
                </c:pt>
                <c:pt idx="1015">
                  <c:v>43693</c:v>
                </c:pt>
                <c:pt idx="1016">
                  <c:v>43686</c:v>
                </c:pt>
                <c:pt idx="1017">
                  <c:v>43685</c:v>
                </c:pt>
                <c:pt idx="1018">
                  <c:v>43684</c:v>
                </c:pt>
                <c:pt idx="1019">
                  <c:v>43683</c:v>
                </c:pt>
                <c:pt idx="1020">
                  <c:v>43682</c:v>
                </c:pt>
                <c:pt idx="1021">
                  <c:v>43679</c:v>
                </c:pt>
                <c:pt idx="1022">
                  <c:v>43678</c:v>
                </c:pt>
                <c:pt idx="1023">
                  <c:v>43677</c:v>
                </c:pt>
                <c:pt idx="1024">
                  <c:v>43676</c:v>
                </c:pt>
                <c:pt idx="1025">
                  <c:v>43675</c:v>
                </c:pt>
                <c:pt idx="1026">
                  <c:v>43672</c:v>
                </c:pt>
                <c:pt idx="1027">
                  <c:v>43671</c:v>
                </c:pt>
                <c:pt idx="1028">
                  <c:v>43670</c:v>
                </c:pt>
                <c:pt idx="1029">
                  <c:v>43669</c:v>
                </c:pt>
                <c:pt idx="1030">
                  <c:v>43668</c:v>
                </c:pt>
                <c:pt idx="1031">
                  <c:v>43665</c:v>
                </c:pt>
                <c:pt idx="1032">
                  <c:v>43664</c:v>
                </c:pt>
                <c:pt idx="1033">
                  <c:v>43663</c:v>
                </c:pt>
                <c:pt idx="1034">
                  <c:v>43662</c:v>
                </c:pt>
                <c:pt idx="1035">
                  <c:v>43661</c:v>
                </c:pt>
                <c:pt idx="1036">
                  <c:v>43658</c:v>
                </c:pt>
                <c:pt idx="1037">
                  <c:v>43657</c:v>
                </c:pt>
                <c:pt idx="1038">
                  <c:v>43656</c:v>
                </c:pt>
                <c:pt idx="1039">
                  <c:v>43655</c:v>
                </c:pt>
                <c:pt idx="1040">
                  <c:v>43654</c:v>
                </c:pt>
                <c:pt idx="1041">
                  <c:v>43651</c:v>
                </c:pt>
                <c:pt idx="1042">
                  <c:v>43650</c:v>
                </c:pt>
                <c:pt idx="1043">
                  <c:v>43649</c:v>
                </c:pt>
                <c:pt idx="1044">
                  <c:v>43648</c:v>
                </c:pt>
                <c:pt idx="1045">
                  <c:v>43647</c:v>
                </c:pt>
                <c:pt idx="1046">
                  <c:v>43644</c:v>
                </c:pt>
                <c:pt idx="1047">
                  <c:v>43643</c:v>
                </c:pt>
              </c:numCache>
            </c:numRef>
          </c:cat>
          <c:val>
            <c:numRef>
              <c:f>'high and low'!$D$8:$D$1055</c:f>
              <c:numCache>
                <c:formatCode>0.0</c:formatCode>
                <c:ptCount val="1048"/>
                <c:pt idx="0">
                  <c:v>203.5</c:v>
                </c:pt>
                <c:pt idx="1">
                  <c:v>203</c:v>
                </c:pt>
                <c:pt idx="2">
                  <c:v>203</c:v>
                </c:pt>
                <c:pt idx="3">
                  <c:v>203</c:v>
                </c:pt>
                <c:pt idx="4">
                  <c:v>203</c:v>
                </c:pt>
                <c:pt idx="5">
                  <c:v>203</c:v>
                </c:pt>
                <c:pt idx="6">
                  <c:v>210</c:v>
                </c:pt>
                <c:pt idx="7">
                  <c:v>210</c:v>
                </c:pt>
                <c:pt idx="8">
                  <c:v>210</c:v>
                </c:pt>
                <c:pt idx="9">
                  <c:v>210</c:v>
                </c:pt>
                <c:pt idx="10">
                  <c:v>210</c:v>
                </c:pt>
                <c:pt idx="11">
                  <c:v>210</c:v>
                </c:pt>
                <c:pt idx="12">
                  <c:v>210</c:v>
                </c:pt>
                <c:pt idx="13">
                  <c:v>202.51</c:v>
                </c:pt>
                <c:pt idx="14">
                  <c:v>210.08</c:v>
                </c:pt>
                <c:pt idx="15">
                  <c:v>210.08</c:v>
                </c:pt>
                <c:pt idx="16">
                  <c:v>215.05</c:v>
                </c:pt>
                <c:pt idx="17">
                  <c:v>215.05</c:v>
                </c:pt>
                <c:pt idx="18">
                  <c:v>215.05</c:v>
                </c:pt>
                <c:pt idx="19">
                  <c:v>216</c:v>
                </c:pt>
                <c:pt idx="20">
                  <c:v>216</c:v>
                </c:pt>
                <c:pt idx="21">
                  <c:v>216</c:v>
                </c:pt>
                <c:pt idx="22">
                  <c:v>233.5</c:v>
                </c:pt>
                <c:pt idx="23">
                  <c:v>221.25</c:v>
                </c:pt>
                <c:pt idx="24">
                  <c:v>215.2</c:v>
                </c:pt>
                <c:pt idx="25">
                  <c:v>217</c:v>
                </c:pt>
                <c:pt idx="26">
                  <c:v>220</c:v>
                </c:pt>
                <c:pt idx="27">
                  <c:v>221</c:v>
                </c:pt>
                <c:pt idx="28">
                  <c:v>230</c:v>
                </c:pt>
                <c:pt idx="29">
                  <c:v>228.99</c:v>
                </c:pt>
                <c:pt idx="30">
                  <c:v>220.18</c:v>
                </c:pt>
                <c:pt idx="31">
                  <c:v>225</c:v>
                </c:pt>
                <c:pt idx="32">
                  <c:v>225</c:v>
                </c:pt>
                <c:pt idx="33">
                  <c:v>230</c:v>
                </c:pt>
                <c:pt idx="34">
                  <c:v>225.1</c:v>
                </c:pt>
                <c:pt idx="35">
                  <c:v>231</c:v>
                </c:pt>
                <c:pt idx="36">
                  <c:v>228</c:v>
                </c:pt>
                <c:pt idx="37">
                  <c:v>235</c:v>
                </c:pt>
                <c:pt idx="38">
                  <c:v>223.13</c:v>
                </c:pt>
                <c:pt idx="39">
                  <c:v>225.19</c:v>
                </c:pt>
                <c:pt idx="40">
                  <c:v>235</c:v>
                </c:pt>
                <c:pt idx="41">
                  <c:v>235</c:v>
                </c:pt>
                <c:pt idx="42">
                  <c:v>241</c:v>
                </c:pt>
                <c:pt idx="43">
                  <c:v>241</c:v>
                </c:pt>
                <c:pt idx="44">
                  <c:v>239.99</c:v>
                </c:pt>
                <c:pt idx="45">
                  <c:v>232.2</c:v>
                </c:pt>
                <c:pt idx="46">
                  <c:v>237.26</c:v>
                </c:pt>
                <c:pt idx="47">
                  <c:v>236.42</c:v>
                </c:pt>
                <c:pt idx="48">
                  <c:v>239.95</c:v>
                </c:pt>
                <c:pt idx="49">
                  <c:v>234.5</c:v>
                </c:pt>
                <c:pt idx="50">
                  <c:v>234.5</c:v>
                </c:pt>
                <c:pt idx="51">
                  <c:v>229.2</c:v>
                </c:pt>
                <c:pt idx="52">
                  <c:v>229.2</c:v>
                </c:pt>
                <c:pt idx="53">
                  <c:v>226</c:v>
                </c:pt>
                <c:pt idx="54">
                  <c:v>234</c:v>
                </c:pt>
                <c:pt idx="55">
                  <c:v>225.7</c:v>
                </c:pt>
                <c:pt idx="56">
                  <c:v>233</c:v>
                </c:pt>
                <c:pt idx="57">
                  <c:v>238.5</c:v>
                </c:pt>
                <c:pt idx="58">
                  <c:v>248.48</c:v>
                </c:pt>
                <c:pt idx="59">
                  <c:v>248.48</c:v>
                </c:pt>
                <c:pt idx="60">
                  <c:v>244.06</c:v>
                </c:pt>
                <c:pt idx="61">
                  <c:v>244.06</c:v>
                </c:pt>
                <c:pt idx="62">
                  <c:v>260.18</c:v>
                </c:pt>
                <c:pt idx="63">
                  <c:v>268.83999999999997</c:v>
                </c:pt>
                <c:pt idx="64">
                  <c:v>285.91000000000003</c:v>
                </c:pt>
                <c:pt idx="65">
                  <c:v>285.91000000000003</c:v>
                </c:pt>
                <c:pt idx="66">
                  <c:v>309</c:v>
                </c:pt>
                <c:pt idx="67">
                  <c:v>302.49</c:v>
                </c:pt>
                <c:pt idx="68">
                  <c:v>281.39</c:v>
                </c:pt>
                <c:pt idx="69">
                  <c:v>261.76</c:v>
                </c:pt>
                <c:pt idx="70">
                  <c:v>489.99</c:v>
                </c:pt>
                <c:pt idx="71">
                  <c:v>478.99</c:v>
                </c:pt>
                <c:pt idx="72">
                  <c:v>470.69</c:v>
                </c:pt>
                <c:pt idx="73">
                  <c:v>437.85</c:v>
                </c:pt>
                <c:pt idx="74">
                  <c:v>407.3</c:v>
                </c:pt>
                <c:pt idx="75">
                  <c:v>378.88</c:v>
                </c:pt>
                <c:pt idx="76">
                  <c:v>352.45</c:v>
                </c:pt>
                <c:pt idx="77">
                  <c:v>327.86</c:v>
                </c:pt>
                <c:pt idx="78">
                  <c:v>304.99</c:v>
                </c:pt>
                <c:pt idx="79">
                  <c:v>295.01</c:v>
                </c:pt>
                <c:pt idx="80">
                  <c:v>295.01</c:v>
                </c:pt>
                <c:pt idx="81">
                  <c:v>295.01</c:v>
                </c:pt>
                <c:pt idx="82">
                  <c:v>295.01</c:v>
                </c:pt>
                <c:pt idx="83">
                  <c:v>295.01</c:v>
                </c:pt>
                <c:pt idx="84">
                  <c:v>295.01</c:v>
                </c:pt>
                <c:pt idx="85">
                  <c:v>295.01</c:v>
                </c:pt>
                <c:pt idx="86">
                  <c:v>295.01</c:v>
                </c:pt>
                <c:pt idx="87">
                  <c:v>295.10000000000002</c:v>
                </c:pt>
                <c:pt idx="88">
                  <c:v>295.10000000000002</c:v>
                </c:pt>
                <c:pt idx="89">
                  <c:v>300</c:v>
                </c:pt>
                <c:pt idx="90">
                  <c:v>300</c:v>
                </c:pt>
                <c:pt idx="91">
                  <c:v>300</c:v>
                </c:pt>
                <c:pt idx="92">
                  <c:v>300</c:v>
                </c:pt>
                <c:pt idx="93">
                  <c:v>302.51</c:v>
                </c:pt>
                <c:pt idx="94">
                  <c:v>302.51</c:v>
                </c:pt>
                <c:pt idx="95">
                  <c:v>326.76</c:v>
                </c:pt>
                <c:pt idx="96">
                  <c:v>303.99</c:v>
                </c:pt>
                <c:pt idx="97">
                  <c:v>285.48</c:v>
                </c:pt>
                <c:pt idx="98">
                  <c:v>266.01</c:v>
                </c:pt>
                <c:pt idx="99">
                  <c:v>272.57</c:v>
                </c:pt>
                <c:pt idx="100">
                  <c:v>274.48</c:v>
                </c:pt>
                <c:pt idx="101">
                  <c:v>255.34</c:v>
                </c:pt>
                <c:pt idx="102">
                  <c:v>251.25</c:v>
                </c:pt>
                <c:pt idx="103">
                  <c:v>265.10000000000002</c:v>
                </c:pt>
                <c:pt idx="104">
                  <c:v>251.11</c:v>
                </c:pt>
                <c:pt idx="105">
                  <c:v>251.11</c:v>
                </c:pt>
                <c:pt idx="106">
                  <c:v>251.1</c:v>
                </c:pt>
                <c:pt idx="107">
                  <c:v>259.83</c:v>
                </c:pt>
                <c:pt idx="108">
                  <c:v>259.83</c:v>
                </c:pt>
                <c:pt idx="109">
                  <c:v>259.83</c:v>
                </c:pt>
                <c:pt idx="110">
                  <c:v>257.13</c:v>
                </c:pt>
                <c:pt idx="111">
                  <c:v>257.10000000000002</c:v>
                </c:pt>
                <c:pt idx="112">
                  <c:v>257.10000000000002</c:v>
                </c:pt>
                <c:pt idx="113">
                  <c:v>270.51</c:v>
                </c:pt>
                <c:pt idx="114">
                  <c:v>270.5</c:v>
                </c:pt>
                <c:pt idx="115">
                  <c:v>285</c:v>
                </c:pt>
                <c:pt idx="116">
                  <c:v>265.12</c:v>
                </c:pt>
                <c:pt idx="117">
                  <c:v>285.2</c:v>
                </c:pt>
                <c:pt idx="118">
                  <c:v>300.01</c:v>
                </c:pt>
                <c:pt idx="119">
                  <c:v>313.10000000000002</c:v>
                </c:pt>
                <c:pt idx="120">
                  <c:v>313.10000000000002</c:v>
                </c:pt>
                <c:pt idx="121">
                  <c:v>313.10000000000002</c:v>
                </c:pt>
                <c:pt idx="122">
                  <c:v>328</c:v>
                </c:pt>
                <c:pt idx="123">
                  <c:v>329.89</c:v>
                </c:pt>
                <c:pt idx="124">
                  <c:v>337.9</c:v>
                </c:pt>
                <c:pt idx="125">
                  <c:v>323.73</c:v>
                </c:pt>
                <c:pt idx="126">
                  <c:v>349.95</c:v>
                </c:pt>
                <c:pt idx="127">
                  <c:v>349.95</c:v>
                </c:pt>
                <c:pt idx="128">
                  <c:v>349.95</c:v>
                </c:pt>
                <c:pt idx="129">
                  <c:v>340</c:v>
                </c:pt>
                <c:pt idx="130">
                  <c:v>324.99</c:v>
                </c:pt>
                <c:pt idx="131">
                  <c:v>305.5</c:v>
                </c:pt>
                <c:pt idx="132">
                  <c:v>305</c:v>
                </c:pt>
                <c:pt idx="133">
                  <c:v>309.99</c:v>
                </c:pt>
                <c:pt idx="134">
                  <c:v>292.5</c:v>
                </c:pt>
                <c:pt idx="135">
                  <c:v>285.38</c:v>
                </c:pt>
                <c:pt idx="136">
                  <c:v>291.51</c:v>
                </c:pt>
                <c:pt idx="137">
                  <c:v>315</c:v>
                </c:pt>
                <c:pt idx="138">
                  <c:v>315</c:v>
                </c:pt>
                <c:pt idx="139">
                  <c:v>315</c:v>
                </c:pt>
                <c:pt idx="140">
                  <c:v>315</c:v>
                </c:pt>
                <c:pt idx="141">
                  <c:v>340.01</c:v>
                </c:pt>
                <c:pt idx="142">
                  <c:v>340.01</c:v>
                </c:pt>
                <c:pt idx="143">
                  <c:v>351.49</c:v>
                </c:pt>
                <c:pt idx="144">
                  <c:v>379.98</c:v>
                </c:pt>
                <c:pt idx="145">
                  <c:v>369.9</c:v>
                </c:pt>
                <c:pt idx="146">
                  <c:v>356.99</c:v>
                </c:pt>
                <c:pt idx="147">
                  <c:v>333.25</c:v>
                </c:pt>
                <c:pt idx="148">
                  <c:v>310</c:v>
                </c:pt>
                <c:pt idx="149">
                  <c:v>310</c:v>
                </c:pt>
                <c:pt idx="150">
                  <c:v>310</c:v>
                </c:pt>
                <c:pt idx="151">
                  <c:v>310</c:v>
                </c:pt>
                <c:pt idx="152">
                  <c:v>309.8</c:v>
                </c:pt>
                <c:pt idx="153">
                  <c:v>306.69</c:v>
                </c:pt>
                <c:pt idx="154">
                  <c:v>300.01</c:v>
                </c:pt>
                <c:pt idx="155">
                  <c:v>317.23</c:v>
                </c:pt>
                <c:pt idx="156">
                  <c:v>295.10000000000002</c:v>
                </c:pt>
                <c:pt idx="157">
                  <c:v>314.12</c:v>
                </c:pt>
                <c:pt idx="158">
                  <c:v>314.12</c:v>
                </c:pt>
                <c:pt idx="159">
                  <c:v>302.83999999999997</c:v>
                </c:pt>
                <c:pt idx="160">
                  <c:v>302.83999999999997</c:v>
                </c:pt>
                <c:pt idx="161">
                  <c:v>300.10000000000002</c:v>
                </c:pt>
                <c:pt idx="162">
                  <c:v>300.10000000000002</c:v>
                </c:pt>
                <c:pt idx="163">
                  <c:v>300.10000000000002</c:v>
                </c:pt>
                <c:pt idx="164">
                  <c:v>310.10000000000002</c:v>
                </c:pt>
                <c:pt idx="165">
                  <c:v>320.01</c:v>
                </c:pt>
                <c:pt idx="166">
                  <c:v>332.5</c:v>
                </c:pt>
                <c:pt idx="167">
                  <c:v>332.5</c:v>
                </c:pt>
                <c:pt idx="168">
                  <c:v>309.31</c:v>
                </c:pt>
                <c:pt idx="169">
                  <c:v>302.10000000000002</c:v>
                </c:pt>
                <c:pt idx="170">
                  <c:v>325.01</c:v>
                </c:pt>
                <c:pt idx="171">
                  <c:v>325.01</c:v>
                </c:pt>
                <c:pt idx="172">
                  <c:v>340</c:v>
                </c:pt>
                <c:pt idx="173">
                  <c:v>340</c:v>
                </c:pt>
                <c:pt idx="174">
                  <c:v>330.01</c:v>
                </c:pt>
                <c:pt idx="175">
                  <c:v>330.01</c:v>
                </c:pt>
                <c:pt idx="176">
                  <c:v>330.01</c:v>
                </c:pt>
                <c:pt idx="177">
                  <c:v>330.01</c:v>
                </c:pt>
                <c:pt idx="178">
                  <c:v>340</c:v>
                </c:pt>
                <c:pt idx="179">
                  <c:v>361</c:v>
                </c:pt>
                <c:pt idx="180">
                  <c:v>390</c:v>
                </c:pt>
                <c:pt idx="181">
                  <c:v>390</c:v>
                </c:pt>
                <c:pt idx="182">
                  <c:v>390</c:v>
                </c:pt>
                <c:pt idx="183">
                  <c:v>390</c:v>
                </c:pt>
                <c:pt idx="184">
                  <c:v>390</c:v>
                </c:pt>
                <c:pt idx="185">
                  <c:v>379.9</c:v>
                </c:pt>
                <c:pt idx="186">
                  <c:v>354.64</c:v>
                </c:pt>
                <c:pt idx="187">
                  <c:v>331.01</c:v>
                </c:pt>
                <c:pt idx="188">
                  <c:v>331.01</c:v>
                </c:pt>
                <c:pt idx="189">
                  <c:v>340</c:v>
                </c:pt>
                <c:pt idx="190">
                  <c:v>340</c:v>
                </c:pt>
                <c:pt idx="191">
                  <c:v>340.77</c:v>
                </c:pt>
                <c:pt idx="192">
                  <c:v>340.77</c:v>
                </c:pt>
                <c:pt idx="193">
                  <c:v>340.77</c:v>
                </c:pt>
                <c:pt idx="194">
                  <c:v>340.77</c:v>
                </c:pt>
                <c:pt idx="195">
                  <c:v>340.77</c:v>
                </c:pt>
                <c:pt idx="196">
                  <c:v>317</c:v>
                </c:pt>
                <c:pt idx="197">
                  <c:v>335.01</c:v>
                </c:pt>
                <c:pt idx="198">
                  <c:v>352.06</c:v>
                </c:pt>
                <c:pt idx="199">
                  <c:v>327.5</c:v>
                </c:pt>
                <c:pt idx="200">
                  <c:v>353.4</c:v>
                </c:pt>
                <c:pt idx="201">
                  <c:v>382</c:v>
                </c:pt>
                <c:pt idx="202">
                  <c:v>382</c:v>
                </c:pt>
                <c:pt idx="203">
                  <c:v>374</c:v>
                </c:pt>
                <c:pt idx="204">
                  <c:v>372.5</c:v>
                </c:pt>
                <c:pt idx="205">
                  <c:v>379.5</c:v>
                </c:pt>
                <c:pt idx="206">
                  <c:v>356.1</c:v>
                </c:pt>
                <c:pt idx="207">
                  <c:v>384</c:v>
                </c:pt>
                <c:pt idx="208">
                  <c:v>414.06</c:v>
                </c:pt>
                <c:pt idx="209">
                  <c:v>430</c:v>
                </c:pt>
                <c:pt idx="210">
                  <c:v>430</c:v>
                </c:pt>
                <c:pt idx="211">
                  <c:v>401.99</c:v>
                </c:pt>
                <c:pt idx="212">
                  <c:v>401.99</c:v>
                </c:pt>
                <c:pt idx="213">
                  <c:v>386.99</c:v>
                </c:pt>
                <c:pt idx="214">
                  <c:v>402</c:v>
                </c:pt>
                <c:pt idx="215">
                  <c:v>404.99</c:v>
                </c:pt>
                <c:pt idx="216">
                  <c:v>404.99</c:v>
                </c:pt>
                <c:pt idx="217">
                  <c:v>397.5</c:v>
                </c:pt>
                <c:pt idx="218">
                  <c:v>382.7</c:v>
                </c:pt>
                <c:pt idx="219">
                  <c:v>356.04</c:v>
                </c:pt>
                <c:pt idx="220">
                  <c:v>346.5</c:v>
                </c:pt>
                <c:pt idx="221">
                  <c:v>374.54</c:v>
                </c:pt>
                <c:pt idx="222">
                  <c:v>404.9</c:v>
                </c:pt>
                <c:pt idx="223">
                  <c:v>377.95</c:v>
                </c:pt>
                <c:pt idx="224">
                  <c:v>384.8</c:v>
                </c:pt>
                <c:pt idx="225">
                  <c:v>416</c:v>
                </c:pt>
                <c:pt idx="226">
                  <c:v>389</c:v>
                </c:pt>
                <c:pt idx="227">
                  <c:v>400</c:v>
                </c:pt>
                <c:pt idx="228">
                  <c:v>394</c:v>
                </c:pt>
                <c:pt idx="229">
                  <c:v>375.69</c:v>
                </c:pt>
                <c:pt idx="230">
                  <c:v>349.48</c:v>
                </c:pt>
                <c:pt idx="231">
                  <c:v>325.10000000000002</c:v>
                </c:pt>
                <c:pt idx="232">
                  <c:v>325.10000000000002</c:v>
                </c:pt>
                <c:pt idx="233">
                  <c:v>350.15</c:v>
                </c:pt>
                <c:pt idx="234">
                  <c:v>378.5</c:v>
                </c:pt>
                <c:pt idx="235">
                  <c:v>409</c:v>
                </c:pt>
                <c:pt idx="236">
                  <c:v>409</c:v>
                </c:pt>
                <c:pt idx="237">
                  <c:v>408.9</c:v>
                </c:pt>
                <c:pt idx="238">
                  <c:v>381</c:v>
                </c:pt>
                <c:pt idx="239">
                  <c:v>354.5</c:v>
                </c:pt>
                <c:pt idx="240">
                  <c:v>331.1</c:v>
                </c:pt>
                <c:pt idx="241">
                  <c:v>325.10000000000002</c:v>
                </c:pt>
                <c:pt idx="242">
                  <c:v>350</c:v>
                </c:pt>
                <c:pt idx="243">
                  <c:v>351</c:v>
                </c:pt>
                <c:pt idx="244">
                  <c:v>333.2</c:v>
                </c:pt>
                <c:pt idx="245">
                  <c:v>333.2</c:v>
                </c:pt>
                <c:pt idx="246">
                  <c:v>333.2</c:v>
                </c:pt>
                <c:pt idx="247">
                  <c:v>333.2</c:v>
                </c:pt>
                <c:pt idx="248">
                  <c:v>333.2</c:v>
                </c:pt>
                <c:pt idx="249">
                  <c:v>360</c:v>
                </c:pt>
                <c:pt idx="250">
                  <c:v>336.01</c:v>
                </c:pt>
                <c:pt idx="251">
                  <c:v>350</c:v>
                </c:pt>
                <c:pt idx="252">
                  <c:v>350.01</c:v>
                </c:pt>
                <c:pt idx="253">
                  <c:v>370.01</c:v>
                </c:pt>
                <c:pt idx="254">
                  <c:v>370.01</c:v>
                </c:pt>
                <c:pt idx="255">
                  <c:v>396.74</c:v>
                </c:pt>
                <c:pt idx="256">
                  <c:v>428.9</c:v>
                </c:pt>
                <c:pt idx="257">
                  <c:v>399.99</c:v>
                </c:pt>
                <c:pt idx="258">
                  <c:v>375.3</c:v>
                </c:pt>
                <c:pt idx="259">
                  <c:v>402.15</c:v>
                </c:pt>
                <c:pt idx="260">
                  <c:v>402.15</c:v>
                </c:pt>
                <c:pt idx="261">
                  <c:v>374.1</c:v>
                </c:pt>
                <c:pt idx="262">
                  <c:v>348</c:v>
                </c:pt>
                <c:pt idx="263">
                  <c:v>376.1</c:v>
                </c:pt>
                <c:pt idx="264">
                  <c:v>371.96</c:v>
                </c:pt>
                <c:pt idx="265">
                  <c:v>346.01</c:v>
                </c:pt>
                <c:pt idx="266">
                  <c:v>370</c:v>
                </c:pt>
                <c:pt idx="267">
                  <c:v>370</c:v>
                </c:pt>
                <c:pt idx="268">
                  <c:v>371.01</c:v>
                </c:pt>
                <c:pt idx="269">
                  <c:v>400</c:v>
                </c:pt>
                <c:pt idx="270">
                  <c:v>400</c:v>
                </c:pt>
                <c:pt idx="271">
                  <c:v>381.35</c:v>
                </c:pt>
                <c:pt idx="272">
                  <c:v>354.77</c:v>
                </c:pt>
                <c:pt idx="273">
                  <c:v>354.77</c:v>
                </c:pt>
                <c:pt idx="274">
                  <c:v>330.02</c:v>
                </c:pt>
                <c:pt idx="275">
                  <c:v>340.01</c:v>
                </c:pt>
                <c:pt idx="276">
                  <c:v>361.1</c:v>
                </c:pt>
                <c:pt idx="277">
                  <c:v>387.5</c:v>
                </c:pt>
                <c:pt idx="278">
                  <c:v>388</c:v>
                </c:pt>
                <c:pt idx="279">
                  <c:v>361</c:v>
                </c:pt>
                <c:pt idx="280">
                  <c:v>370.1</c:v>
                </c:pt>
                <c:pt idx="281">
                  <c:v>400</c:v>
                </c:pt>
                <c:pt idx="282">
                  <c:v>400</c:v>
                </c:pt>
                <c:pt idx="283">
                  <c:v>400</c:v>
                </c:pt>
                <c:pt idx="284">
                  <c:v>400</c:v>
                </c:pt>
                <c:pt idx="285">
                  <c:v>400</c:v>
                </c:pt>
                <c:pt idx="286">
                  <c:v>400</c:v>
                </c:pt>
                <c:pt idx="287">
                  <c:v>400</c:v>
                </c:pt>
                <c:pt idx="288">
                  <c:v>400</c:v>
                </c:pt>
                <c:pt idx="289">
                  <c:v>400</c:v>
                </c:pt>
                <c:pt idx="290">
                  <c:v>400</c:v>
                </c:pt>
                <c:pt idx="291">
                  <c:v>400</c:v>
                </c:pt>
                <c:pt idx="292">
                  <c:v>400</c:v>
                </c:pt>
                <c:pt idx="293">
                  <c:v>400</c:v>
                </c:pt>
                <c:pt idx="294">
                  <c:v>400</c:v>
                </c:pt>
                <c:pt idx="295">
                  <c:v>400</c:v>
                </c:pt>
                <c:pt idx="296">
                  <c:v>400</c:v>
                </c:pt>
                <c:pt idx="297">
                  <c:v>429.19</c:v>
                </c:pt>
                <c:pt idx="298">
                  <c:v>444</c:v>
                </c:pt>
                <c:pt idx="299">
                  <c:v>444</c:v>
                </c:pt>
                <c:pt idx="300">
                  <c:v>444</c:v>
                </c:pt>
                <c:pt idx="301">
                  <c:v>415</c:v>
                </c:pt>
                <c:pt idx="302">
                  <c:v>402.37</c:v>
                </c:pt>
                <c:pt idx="303">
                  <c:v>434.99</c:v>
                </c:pt>
                <c:pt idx="304">
                  <c:v>434.99</c:v>
                </c:pt>
                <c:pt idx="305">
                  <c:v>438</c:v>
                </c:pt>
                <c:pt idx="306">
                  <c:v>419.99</c:v>
                </c:pt>
                <c:pt idx="307">
                  <c:v>400</c:v>
                </c:pt>
                <c:pt idx="308">
                  <c:v>406</c:v>
                </c:pt>
                <c:pt idx="309">
                  <c:v>410.75</c:v>
                </c:pt>
                <c:pt idx="310">
                  <c:v>434.99</c:v>
                </c:pt>
                <c:pt idx="311">
                  <c:v>416.25</c:v>
                </c:pt>
                <c:pt idx="312">
                  <c:v>450</c:v>
                </c:pt>
                <c:pt idx="313">
                  <c:v>418.95</c:v>
                </c:pt>
                <c:pt idx="314">
                  <c:v>418.95</c:v>
                </c:pt>
                <c:pt idx="315">
                  <c:v>425</c:v>
                </c:pt>
                <c:pt idx="316">
                  <c:v>419.99</c:v>
                </c:pt>
                <c:pt idx="317">
                  <c:v>399.13</c:v>
                </c:pt>
                <c:pt idx="318">
                  <c:v>400</c:v>
                </c:pt>
                <c:pt idx="319">
                  <c:v>400</c:v>
                </c:pt>
                <c:pt idx="320">
                  <c:v>400</c:v>
                </c:pt>
                <c:pt idx="321">
                  <c:v>400</c:v>
                </c:pt>
                <c:pt idx="322">
                  <c:v>400</c:v>
                </c:pt>
                <c:pt idx="323">
                  <c:v>387.4</c:v>
                </c:pt>
                <c:pt idx="324">
                  <c:v>399.67</c:v>
                </c:pt>
                <c:pt idx="325">
                  <c:v>400.01</c:v>
                </c:pt>
                <c:pt idx="326">
                  <c:v>404.01</c:v>
                </c:pt>
                <c:pt idx="327">
                  <c:v>404.67</c:v>
                </c:pt>
                <c:pt idx="328">
                  <c:v>434.99</c:v>
                </c:pt>
                <c:pt idx="329">
                  <c:v>407</c:v>
                </c:pt>
                <c:pt idx="330">
                  <c:v>439.99</c:v>
                </c:pt>
                <c:pt idx="331">
                  <c:v>415.1</c:v>
                </c:pt>
                <c:pt idx="332">
                  <c:v>448.75</c:v>
                </c:pt>
                <c:pt idx="333">
                  <c:v>419.99</c:v>
                </c:pt>
                <c:pt idx="334">
                  <c:v>419.99</c:v>
                </c:pt>
                <c:pt idx="335">
                  <c:v>419.99</c:v>
                </c:pt>
                <c:pt idx="336">
                  <c:v>410.33</c:v>
                </c:pt>
                <c:pt idx="337">
                  <c:v>382.8</c:v>
                </c:pt>
                <c:pt idx="338">
                  <c:v>356.1</c:v>
                </c:pt>
                <c:pt idx="339">
                  <c:v>375.01</c:v>
                </c:pt>
                <c:pt idx="340">
                  <c:v>392.01</c:v>
                </c:pt>
                <c:pt idx="341">
                  <c:v>418.97</c:v>
                </c:pt>
                <c:pt idx="342">
                  <c:v>452.94</c:v>
                </c:pt>
                <c:pt idx="343">
                  <c:v>452.94</c:v>
                </c:pt>
                <c:pt idx="344">
                  <c:v>489.66</c:v>
                </c:pt>
                <c:pt idx="345">
                  <c:v>489.66</c:v>
                </c:pt>
                <c:pt idx="346">
                  <c:v>489.66</c:v>
                </c:pt>
                <c:pt idx="347">
                  <c:v>489.66</c:v>
                </c:pt>
                <c:pt idx="348">
                  <c:v>462.5</c:v>
                </c:pt>
                <c:pt idx="349">
                  <c:v>462.5</c:v>
                </c:pt>
                <c:pt idx="350">
                  <c:v>494.99</c:v>
                </c:pt>
                <c:pt idx="351">
                  <c:v>464.9</c:v>
                </c:pt>
                <c:pt idx="352">
                  <c:v>470</c:v>
                </c:pt>
                <c:pt idx="353">
                  <c:v>470</c:v>
                </c:pt>
                <c:pt idx="354">
                  <c:v>471.67</c:v>
                </c:pt>
                <c:pt idx="355">
                  <c:v>501.9</c:v>
                </c:pt>
                <c:pt idx="356">
                  <c:v>485.63</c:v>
                </c:pt>
                <c:pt idx="357">
                  <c:v>525</c:v>
                </c:pt>
                <c:pt idx="358">
                  <c:v>525</c:v>
                </c:pt>
                <c:pt idx="359">
                  <c:v>525</c:v>
                </c:pt>
                <c:pt idx="360">
                  <c:v>525</c:v>
                </c:pt>
                <c:pt idx="361">
                  <c:v>488.9</c:v>
                </c:pt>
                <c:pt idx="362">
                  <c:v>489.99</c:v>
                </c:pt>
                <c:pt idx="363">
                  <c:v>489.99</c:v>
                </c:pt>
                <c:pt idx="364">
                  <c:v>494.83</c:v>
                </c:pt>
                <c:pt idx="365">
                  <c:v>489.99</c:v>
                </c:pt>
                <c:pt idx="366">
                  <c:v>480.53</c:v>
                </c:pt>
                <c:pt idx="367">
                  <c:v>447.01</c:v>
                </c:pt>
                <c:pt idx="368">
                  <c:v>419.25</c:v>
                </c:pt>
                <c:pt idx="369">
                  <c:v>419.25</c:v>
                </c:pt>
                <c:pt idx="370">
                  <c:v>390</c:v>
                </c:pt>
                <c:pt idx="371">
                  <c:v>390</c:v>
                </c:pt>
                <c:pt idx="372">
                  <c:v>420.13</c:v>
                </c:pt>
                <c:pt idx="373">
                  <c:v>435</c:v>
                </c:pt>
                <c:pt idx="374">
                  <c:v>458.55</c:v>
                </c:pt>
                <c:pt idx="375">
                  <c:v>458.55</c:v>
                </c:pt>
                <c:pt idx="376">
                  <c:v>426.56</c:v>
                </c:pt>
                <c:pt idx="377">
                  <c:v>455.1</c:v>
                </c:pt>
                <c:pt idx="378">
                  <c:v>490.25</c:v>
                </c:pt>
                <c:pt idx="379">
                  <c:v>490.25</c:v>
                </c:pt>
                <c:pt idx="380">
                  <c:v>529.99</c:v>
                </c:pt>
                <c:pt idx="381">
                  <c:v>529.99</c:v>
                </c:pt>
                <c:pt idx="382">
                  <c:v>529.99</c:v>
                </c:pt>
                <c:pt idx="383">
                  <c:v>529.99</c:v>
                </c:pt>
                <c:pt idx="384">
                  <c:v>529.99</c:v>
                </c:pt>
                <c:pt idx="385">
                  <c:v>494.9</c:v>
                </c:pt>
                <c:pt idx="386">
                  <c:v>484.87</c:v>
                </c:pt>
                <c:pt idx="387">
                  <c:v>460</c:v>
                </c:pt>
                <c:pt idx="388">
                  <c:v>461.5</c:v>
                </c:pt>
                <c:pt idx="389">
                  <c:v>461.5</c:v>
                </c:pt>
                <c:pt idx="390">
                  <c:v>461.5</c:v>
                </c:pt>
                <c:pt idx="391">
                  <c:v>461.5</c:v>
                </c:pt>
                <c:pt idx="392">
                  <c:v>461.5</c:v>
                </c:pt>
                <c:pt idx="393">
                  <c:v>496</c:v>
                </c:pt>
                <c:pt idx="394">
                  <c:v>496</c:v>
                </c:pt>
                <c:pt idx="395">
                  <c:v>498</c:v>
                </c:pt>
                <c:pt idx="396">
                  <c:v>498</c:v>
                </c:pt>
                <c:pt idx="397">
                  <c:v>498</c:v>
                </c:pt>
                <c:pt idx="398">
                  <c:v>498</c:v>
                </c:pt>
                <c:pt idx="399">
                  <c:v>498</c:v>
                </c:pt>
                <c:pt idx="400">
                  <c:v>467.01</c:v>
                </c:pt>
                <c:pt idx="401">
                  <c:v>480.01</c:v>
                </c:pt>
                <c:pt idx="402">
                  <c:v>480</c:v>
                </c:pt>
                <c:pt idx="403">
                  <c:v>480</c:v>
                </c:pt>
                <c:pt idx="404">
                  <c:v>506.81</c:v>
                </c:pt>
                <c:pt idx="405">
                  <c:v>506.81</c:v>
                </c:pt>
                <c:pt idx="406">
                  <c:v>506.81</c:v>
                </c:pt>
                <c:pt idx="407">
                  <c:v>506.81</c:v>
                </c:pt>
                <c:pt idx="408">
                  <c:v>506.81</c:v>
                </c:pt>
                <c:pt idx="409">
                  <c:v>506.81</c:v>
                </c:pt>
                <c:pt idx="410">
                  <c:v>547.9</c:v>
                </c:pt>
                <c:pt idx="411">
                  <c:v>547.9</c:v>
                </c:pt>
                <c:pt idx="412">
                  <c:v>547.9</c:v>
                </c:pt>
                <c:pt idx="413">
                  <c:v>513.99</c:v>
                </c:pt>
                <c:pt idx="414">
                  <c:v>513.99</c:v>
                </c:pt>
                <c:pt idx="415">
                  <c:v>513.99</c:v>
                </c:pt>
                <c:pt idx="416">
                  <c:v>534.99</c:v>
                </c:pt>
                <c:pt idx="417">
                  <c:v>523.55999999999995</c:v>
                </c:pt>
                <c:pt idx="418">
                  <c:v>566</c:v>
                </c:pt>
                <c:pt idx="419">
                  <c:v>539.99</c:v>
                </c:pt>
                <c:pt idx="420">
                  <c:v>546.99</c:v>
                </c:pt>
                <c:pt idx="421">
                  <c:v>520.6</c:v>
                </c:pt>
                <c:pt idx="422">
                  <c:v>520.6</c:v>
                </c:pt>
                <c:pt idx="423">
                  <c:v>520.6</c:v>
                </c:pt>
                <c:pt idx="424">
                  <c:v>484.28</c:v>
                </c:pt>
                <c:pt idx="425">
                  <c:v>450.5</c:v>
                </c:pt>
                <c:pt idx="426">
                  <c:v>450.2</c:v>
                </c:pt>
                <c:pt idx="427">
                  <c:v>479.45</c:v>
                </c:pt>
                <c:pt idx="428">
                  <c:v>446</c:v>
                </c:pt>
                <c:pt idx="429">
                  <c:v>481</c:v>
                </c:pt>
                <c:pt idx="430">
                  <c:v>520</c:v>
                </c:pt>
                <c:pt idx="431">
                  <c:v>504.15</c:v>
                </c:pt>
                <c:pt idx="432">
                  <c:v>470</c:v>
                </c:pt>
                <c:pt idx="433">
                  <c:v>474</c:v>
                </c:pt>
                <c:pt idx="434">
                  <c:v>511.9</c:v>
                </c:pt>
                <c:pt idx="435">
                  <c:v>514.45000000000005</c:v>
                </c:pt>
                <c:pt idx="436">
                  <c:v>485.62</c:v>
                </c:pt>
                <c:pt idx="437">
                  <c:v>524.99</c:v>
                </c:pt>
                <c:pt idx="438">
                  <c:v>490.77</c:v>
                </c:pt>
                <c:pt idx="439">
                  <c:v>530.54999999999995</c:v>
                </c:pt>
                <c:pt idx="440">
                  <c:v>533.84</c:v>
                </c:pt>
                <c:pt idx="441">
                  <c:v>553</c:v>
                </c:pt>
                <c:pt idx="442">
                  <c:v>516.29999999999995</c:v>
                </c:pt>
                <c:pt idx="443">
                  <c:v>516.29999999999995</c:v>
                </c:pt>
                <c:pt idx="444">
                  <c:v>516.29999999999995</c:v>
                </c:pt>
                <c:pt idx="445">
                  <c:v>520.32000000000005</c:v>
                </c:pt>
                <c:pt idx="446">
                  <c:v>562.5</c:v>
                </c:pt>
                <c:pt idx="447">
                  <c:v>532.79999999999995</c:v>
                </c:pt>
                <c:pt idx="448">
                  <c:v>576</c:v>
                </c:pt>
                <c:pt idx="449">
                  <c:v>543.99</c:v>
                </c:pt>
                <c:pt idx="450">
                  <c:v>546.6</c:v>
                </c:pt>
                <c:pt idx="451">
                  <c:v>508.47</c:v>
                </c:pt>
                <c:pt idx="452">
                  <c:v>473</c:v>
                </c:pt>
                <c:pt idx="453">
                  <c:v>440</c:v>
                </c:pt>
                <c:pt idx="454">
                  <c:v>475</c:v>
                </c:pt>
                <c:pt idx="455">
                  <c:v>490.07</c:v>
                </c:pt>
                <c:pt idx="456">
                  <c:v>529.79999999999995</c:v>
                </c:pt>
                <c:pt idx="457">
                  <c:v>529.79999999999995</c:v>
                </c:pt>
                <c:pt idx="458">
                  <c:v>516.15</c:v>
                </c:pt>
                <c:pt idx="459">
                  <c:v>516.15</c:v>
                </c:pt>
                <c:pt idx="460">
                  <c:v>516.15</c:v>
                </c:pt>
                <c:pt idx="461">
                  <c:v>558</c:v>
                </c:pt>
                <c:pt idx="462">
                  <c:v>520</c:v>
                </c:pt>
                <c:pt idx="463">
                  <c:v>483.75</c:v>
                </c:pt>
                <c:pt idx="464">
                  <c:v>450</c:v>
                </c:pt>
                <c:pt idx="465">
                  <c:v>463.1</c:v>
                </c:pt>
                <c:pt idx="466">
                  <c:v>500.55</c:v>
                </c:pt>
                <c:pt idx="467">
                  <c:v>541.13</c:v>
                </c:pt>
                <c:pt idx="468">
                  <c:v>541.13</c:v>
                </c:pt>
                <c:pt idx="469">
                  <c:v>541.13</c:v>
                </c:pt>
                <c:pt idx="470">
                  <c:v>541.13</c:v>
                </c:pt>
                <c:pt idx="471">
                  <c:v>541.13</c:v>
                </c:pt>
                <c:pt idx="472">
                  <c:v>541.13</c:v>
                </c:pt>
                <c:pt idx="473">
                  <c:v>585</c:v>
                </c:pt>
                <c:pt idx="474">
                  <c:v>549.66</c:v>
                </c:pt>
                <c:pt idx="475">
                  <c:v>518.91999999999996</c:v>
                </c:pt>
                <c:pt idx="476">
                  <c:v>554.70000000000005</c:v>
                </c:pt>
                <c:pt idx="477">
                  <c:v>554.70000000000005</c:v>
                </c:pt>
                <c:pt idx="478">
                  <c:v>554.70000000000005</c:v>
                </c:pt>
                <c:pt idx="479">
                  <c:v>516</c:v>
                </c:pt>
                <c:pt idx="480">
                  <c:v>516</c:v>
                </c:pt>
                <c:pt idx="481">
                  <c:v>516</c:v>
                </c:pt>
                <c:pt idx="482">
                  <c:v>480</c:v>
                </c:pt>
                <c:pt idx="483">
                  <c:v>480</c:v>
                </c:pt>
                <c:pt idx="484">
                  <c:v>467.62</c:v>
                </c:pt>
                <c:pt idx="485">
                  <c:v>435</c:v>
                </c:pt>
                <c:pt idx="486">
                  <c:v>470</c:v>
                </c:pt>
                <c:pt idx="487">
                  <c:v>505</c:v>
                </c:pt>
                <c:pt idx="488">
                  <c:v>474.07</c:v>
                </c:pt>
                <c:pt idx="489">
                  <c:v>441</c:v>
                </c:pt>
                <c:pt idx="490">
                  <c:v>476.38</c:v>
                </c:pt>
                <c:pt idx="491">
                  <c:v>476.38</c:v>
                </c:pt>
                <c:pt idx="492">
                  <c:v>476.38</c:v>
                </c:pt>
                <c:pt idx="493">
                  <c:v>476.38</c:v>
                </c:pt>
                <c:pt idx="494">
                  <c:v>515</c:v>
                </c:pt>
                <c:pt idx="495">
                  <c:v>480.01</c:v>
                </c:pt>
                <c:pt idx="496">
                  <c:v>513</c:v>
                </c:pt>
                <c:pt idx="497">
                  <c:v>527.5</c:v>
                </c:pt>
                <c:pt idx="498">
                  <c:v>491.18</c:v>
                </c:pt>
                <c:pt idx="499">
                  <c:v>491.18</c:v>
                </c:pt>
                <c:pt idx="500">
                  <c:v>491.18</c:v>
                </c:pt>
                <c:pt idx="501">
                  <c:v>531</c:v>
                </c:pt>
                <c:pt idx="502">
                  <c:v>498</c:v>
                </c:pt>
                <c:pt idx="503">
                  <c:v>480.01</c:v>
                </c:pt>
                <c:pt idx="504">
                  <c:v>518.9</c:v>
                </c:pt>
                <c:pt idx="505">
                  <c:v>514</c:v>
                </c:pt>
                <c:pt idx="506">
                  <c:v>516.22</c:v>
                </c:pt>
                <c:pt idx="507">
                  <c:v>557.9</c:v>
                </c:pt>
                <c:pt idx="508">
                  <c:v>520</c:v>
                </c:pt>
                <c:pt idx="509">
                  <c:v>519.99</c:v>
                </c:pt>
                <c:pt idx="510">
                  <c:v>519.99</c:v>
                </c:pt>
                <c:pt idx="511">
                  <c:v>500</c:v>
                </c:pt>
                <c:pt idx="512">
                  <c:v>490</c:v>
                </c:pt>
                <c:pt idx="513">
                  <c:v>490</c:v>
                </c:pt>
                <c:pt idx="514">
                  <c:v>514</c:v>
                </c:pt>
                <c:pt idx="515">
                  <c:v>484.1</c:v>
                </c:pt>
                <c:pt idx="516">
                  <c:v>484.1</c:v>
                </c:pt>
                <c:pt idx="517">
                  <c:v>484.1</c:v>
                </c:pt>
                <c:pt idx="518">
                  <c:v>450.33</c:v>
                </c:pt>
                <c:pt idx="519">
                  <c:v>450.33</c:v>
                </c:pt>
                <c:pt idx="520">
                  <c:v>448</c:v>
                </c:pt>
                <c:pt idx="521">
                  <c:v>483.5</c:v>
                </c:pt>
                <c:pt idx="522">
                  <c:v>483.5</c:v>
                </c:pt>
                <c:pt idx="523">
                  <c:v>483.5</c:v>
                </c:pt>
                <c:pt idx="524">
                  <c:v>483.5</c:v>
                </c:pt>
                <c:pt idx="525">
                  <c:v>483.5</c:v>
                </c:pt>
                <c:pt idx="526">
                  <c:v>521</c:v>
                </c:pt>
                <c:pt idx="527">
                  <c:v>520</c:v>
                </c:pt>
                <c:pt idx="528">
                  <c:v>488.04</c:v>
                </c:pt>
                <c:pt idx="529">
                  <c:v>454</c:v>
                </c:pt>
                <c:pt idx="530">
                  <c:v>490.01</c:v>
                </c:pt>
                <c:pt idx="531">
                  <c:v>520.78</c:v>
                </c:pt>
                <c:pt idx="532">
                  <c:v>563</c:v>
                </c:pt>
                <c:pt idx="533">
                  <c:v>527.5</c:v>
                </c:pt>
                <c:pt idx="534">
                  <c:v>490.7</c:v>
                </c:pt>
                <c:pt idx="535">
                  <c:v>490.7</c:v>
                </c:pt>
                <c:pt idx="536">
                  <c:v>456.47</c:v>
                </c:pt>
                <c:pt idx="537">
                  <c:v>456.47</c:v>
                </c:pt>
                <c:pt idx="538">
                  <c:v>456.47</c:v>
                </c:pt>
                <c:pt idx="539">
                  <c:v>451.1</c:v>
                </c:pt>
                <c:pt idx="540">
                  <c:v>457.34</c:v>
                </c:pt>
                <c:pt idx="541">
                  <c:v>445</c:v>
                </c:pt>
                <c:pt idx="542">
                  <c:v>473.1</c:v>
                </c:pt>
                <c:pt idx="543">
                  <c:v>510.78</c:v>
                </c:pt>
                <c:pt idx="544">
                  <c:v>475.15</c:v>
                </c:pt>
                <c:pt idx="545">
                  <c:v>442</c:v>
                </c:pt>
                <c:pt idx="546">
                  <c:v>442</c:v>
                </c:pt>
                <c:pt idx="547">
                  <c:v>442</c:v>
                </c:pt>
                <c:pt idx="548">
                  <c:v>475.2</c:v>
                </c:pt>
                <c:pt idx="549">
                  <c:v>475.2</c:v>
                </c:pt>
                <c:pt idx="550">
                  <c:v>501.1</c:v>
                </c:pt>
                <c:pt idx="551">
                  <c:v>536.5</c:v>
                </c:pt>
                <c:pt idx="552">
                  <c:v>580</c:v>
                </c:pt>
                <c:pt idx="553">
                  <c:v>539.99</c:v>
                </c:pt>
                <c:pt idx="554">
                  <c:v>539.98</c:v>
                </c:pt>
                <c:pt idx="555">
                  <c:v>545</c:v>
                </c:pt>
                <c:pt idx="556">
                  <c:v>520</c:v>
                </c:pt>
                <c:pt idx="557">
                  <c:v>520</c:v>
                </c:pt>
                <c:pt idx="558">
                  <c:v>560.99</c:v>
                </c:pt>
                <c:pt idx="559">
                  <c:v>560.99</c:v>
                </c:pt>
                <c:pt idx="560">
                  <c:v>560.99</c:v>
                </c:pt>
                <c:pt idx="561">
                  <c:v>560.99</c:v>
                </c:pt>
                <c:pt idx="562">
                  <c:v>522.22</c:v>
                </c:pt>
                <c:pt idx="563">
                  <c:v>485.9</c:v>
                </c:pt>
                <c:pt idx="564">
                  <c:v>485.9</c:v>
                </c:pt>
                <c:pt idx="565">
                  <c:v>485.9</c:v>
                </c:pt>
                <c:pt idx="566">
                  <c:v>485.9</c:v>
                </c:pt>
                <c:pt idx="567">
                  <c:v>452</c:v>
                </c:pt>
                <c:pt idx="568">
                  <c:v>452</c:v>
                </c:pt>
                <c:pt idx="569">
                  <c:v>452</c:v>
                </c:pt>
                <c:pt idx="570">
                  <c:v>452</c:v>
                </c:pt>
                <c:pt idx="571">
                  <c:v>486.5</c:v>
                </c:pt>
                <c:pt idx="572">
                  <c:v>453.02</c:v>
                </c:pt>
                <c:pt idx="573">
                  <c:v>480.56</c:v>
                </c:pt>
                <c:pt idx="574">
                  <c:v>447.04</c:v>
                </c:pt>
                <c:pt idx="575">
                  <c:v>437.98</c:v>
                </c:pt>
                <c:pt idx="576">
                  <c:v>437.98</c:v>
                </c:pt>
                <c:pt idx="577">
                  <c:v>425.5</c:v>
                </c:pt>
                <c:pt idx="578">
                  <c:v>425.5</c:v>
                </c:pt>
                <c:pt idx="579">
                  <c:v>456.17</c:v>
                </c:pt>
                <c:pt idx="580">
                  <c:v>456.17</c:v>
                </c:pt>
                <c:pt idx="581">
                  <c:v>475.02</c:v>
                </c:pt>
                <c:pt idx="582">
                  <c:v>511.75</c:v>
                </c:pt>
                <c:pt idx="583">
                  <c:v>539</c:v>
                </c:pt>
                <c:pt idx="584">
                  <c:v>528</c:v>
                </c:pt>
                <c:pt idx="585">
                  <c:v>570</c:v>
                </c:pt>
                <c:pt idx="586">
                  <c:v>539</c:v>
                </c:pt>
                <c:pt idx="587">
                  <c:v>509</c:v>
                </c:pt>
                <c:pt idx="588">
                  <c:v>475.5</c:v>
                </c:pt>
                <c:pt idx="589">
                  <c:v>467.5</c:v>
                </c:pt>
                <c:pt idx="590">
                  <c:v>475.01</c:v>
                </c:pt>
                <c:pt idx="591">
                  <c:v>478.08</c:v>
                </c:pt>
                <c:pt idx="592">
                  <c:v>444.73</c:v>
                </c:pt>
                <c:pt idx="593">
                  <c:v>469.95</c:v>
                </c:pt>
                <c:pt idx="594">
                  <c:v>441.01</c:v>
                </c:pt>
                <c:pt idx="595">
                  <c:v>441.01</c:v>
                </c:pt>
                <c:pt idx="596">
                  <c:v>476</c:v>
                </c:pt>
                <c:pt idx="597">
                  <c:v>476</c:v>
                </c:pt>
                <c:pt idx="598">
                  <c:v>476</c:v>
                </c:pt>
                <c:pt idx="599">
                  <c:v>512.41999999999996</c:v>
                </c:pt>
                <c:pt idx="600">
                  <c:v>553.96</c:v>
                </c:pt>
                <c:pt idx="601">
                  <c:v>575.04</c:v>
                </c:pt>
                <c:pt idx="602">
                  <c:v>575.04</c:v>
                </c:pt>
                <c:pt idx="603">
                  <c:v>582</c:v>
                </c:pt>
                <c:pt idx="604">
                  <c:v>572.37</c:v>
                </c:pt>
                <c:pt idx="605">
                  <c:v>579.99</c:v>
                </c:pt>
                <c:pt idx="606">
                  <c:v>579.99</c:v>
                </c:pt>
                <c:pt idx="607">
                  <c:v>579.99</c:v>
                </c:pt>
                <c:pt idx="608">
                  <c:v>549.99</c:v>
                </c:pt>
                <c:pt idx="609">
                  <c:v>537.51</c:v>
                </c:pt>
                <c:pt idx="610">
                  <c:v>500.01</c:v>
                </c:pt>
                <c:pt idx="611">
                  <c:v>539</c:v>
                </c:pt>
                <c:pt idx="612">
                  <c:v>539</c:v>
                </c:pt>
                <c:pt idx="613">
                  <c:v>539</c:v>
                </c:pt>
                <c:pt idx="614">
                  <c:v>501.67</c:v>
                </c:pt>
                <c:pt idx="615">
                  <c:v>501.67</c:v>
                </c:pt>
                <c:pt idx="616">
                  <c:v>501.67</c:v>
                </c:pt>
                <c:pt idx="617">
                  <c:v>500</c:v>
                </c:pt>
                <c:pt idx="618">
                  <c:v>516</c:v>
                </c:pt>
                <c:pt idx="619">
                  <c:v>516</c:v>
                </c:pt>
                <c:pt idx="620">
                  <c:v>480</c:v>
                </c:pt>
                <c:pt idx="621">
                  <c:v>506</c:v>
                </c:pt>
                <c:pt idx="622">
                  <c:v>503.88</c:v>
                </c:pt>
                <c:pt idx="623">
                  <c:v>503.88</c:v>
                </c:pt>
                <c:pt idx="624">
                  <c:v>544.73</c:v>
                </c:pt>
                <c:pt idx="625">
                  <c:v>588.89</c:v>
                </c:pt>
                <c:pt idx="626">
                  <c:v>589.99</c:v>
                </c:pt>
                <c:pt idx="627">
                  <c:v>550</c:v>
                </c:pt>
                <c:pt idx="628">
                  <c:v>545.75</c:v>
                </c:pt>
                <c:pt idx="629">
                  <c:v>589.99</c:v>
                </c:pt>
                <c:pt idx="630">
                  <c:v>550</c:v>
                </c:pt>
                <c:pt idx="631">
                  <c:v>564.99</c:v>
                </c:pt>
                <c:pt idx="632">
                  <c:v>532.5</c:v>
                </c:pt>
                <c:pt idx="633">
                  <c:v>574.89</c:v>
                </c:pt>
                <c:pt idx="634">
                  <c:v>573.5</c:v>
                </c:pt>
                <c:pt idx="635">
                  <c:v>619.99</c:v>
                </c:pt>
                <c:pt idx="636">
                  <c:v>619.99</c:v>
                </c:pt>
                <c:pt idx="637">
                  <c:v>619.99</c:v>
                </c:pt>
                <c:pt idx="638">
                  <c:v>600</c:v>
                </c:pt>
                <c:pt idx="639">
                  <c:v>574</c:v>
                </c:pt>
                <c:pt idx="640">
                  <c:v>534.58000000000004</c:v>
                </c:pt>
                <c:pt idx="641">
                  <c:v>500.1</c:v>
                </c:pt>
                <c:pt idx="642">
                  <c:v>500.1</c:v>
                </c:pt>
                <c:pt idx="643">
                  <c:v>500.1</c:v>
                </c:pt>
                <c:pt idx="644">
                  <c:v>537.51</c:v>
                </c:pt>
                <c:pt idx="645">
                  <c:v>500.01</c:v>
                </c:pt>
                <c:pt idx="646">
                  <c:v>535.01</c:v>
                </c:pt>
                <c:pt idx="647">
                  <c:v>528</c:v>
                </c:pt>
                <c:pt idx="648">
                  <c:v>528</c:v>
                </c:pt>
                <c:pt idx="649">
                  <c:v>570</c:v>
                </c:pt>
                <c:pt idx="650">
                  <c:v>570</c:v>
                </c:pt>
                <c:pt idx="651">
                  <c:v>555</c:v>
                </c:pt>
                <c:pt idx="652">
                  <c:v>600</c:v>
                </c:pt>
                <c:pt idx="653">
                  <c:v>600</c:v>
                </c:pt>
                <c:pt idx="654">
                  <c:v>600</c:v>
                </c:pt>
                <c:pt idx="655">
                  <c:v>600</c:v>
                </c:pt>
                <c:pt idx="656">
                  <c:v>619.99</c:v>
                </c:pt>
                <c:pt idx="657">
                  <c:v>603</c:v>
                </c:pt>
                <c:pt idx="658">
                  <c:v>603</c:v>
                </c:pt>
                <c:pt idx="659">
                  <c:v>603</c:v>
                </c:pt>
                <c:pt idx="660">
                  <c:v>603</c:v>
                </c:pt>
                <c:pt idx="661">
                  <c:v>561.82000000000005</c:v>
                </c:pt>
                <c:pt idx="662">
                  <c:v>522.63</c:v>
                </c:pt>
                <c:pt idx="663">
                  <c:v>565</c:v>
                </c:pt>
                <c:pt idx="664">
                  <c:v>546</c:v>
                </c:pt>
                <c:pt idx="665">
                  <c:v>590</c:v>
                </c:pt>
                <c:pt idx="666">
                  <c:v>590</c:v>
                </c:pt>
                <c:pt idx="667">
                  <c:v>590</c:v>
                </c:pt>
                <c:pt idx="668">
                  <c:v>620</c:v>
                </c:pt>
                <c:pt idx="669">
                  <c:v>620</c:v>
                </c:pt>
                <c:pt idx="670">
                  <c:v>620</c:v>
                </c:pt>
                <c:pt idx="671">
                  <c:v>620</c:v>
                </c:pt>
                <c:pt idx="672">
                  <c:v>618.99</c:v>
                </c:pt>
                <c:pt idx="673">
                  <c:v>632.99</c:v>
                </c:pt>
                <c:pt idx="674">
                  <c:v>632.99</c:v>
                </c:pt>
                <c:pt idx="675">
                  <c:v>632.99</c:v>
                </c:pt>
                <c:pt idx="676">
                  <c:v>632.99</c:v>
                </c:pt>
                <c:pt idx="677">
                  <c:v>632.99</c:v>
                </c:pt>
                <c:pt idx="678">
                  <c:v>638.9</c:v>
                </c:pt>
                <c:pt idx="679">
                  <c:v>638.9</c:v>
                </c:pt>
                <c:pt idx="680">
                  <c:v>619.74</c:v>
                </c:pt>
                <c:pt idx="681">
                  <c:v>576.51</c:v>
                </c:pt>
                <c:pt idx="682">
                  <c:v>537.52</c:v>
                </c:pt>
                <c:pt idx="683">
                  <c:v>537.52</c:v>
                </c:pt>
                <c:pt idx="684">
                  <c:v>500.02</c:v>
                </c:pt>
                <c:pt idx="685">
                  <c:v>537.5</c:v>
                </c:pt>
                <c:pt idx="686">
                  <c:v>537.5</c:v>
                </c:pt>
                <c:pt idx="687">
                  <c:v>500.01</c:v>
                </c:pt>
                <c:pt idx="688">
                  <c:v>525.01</c:v>
                </c:pt>
                <c:pt idx="689">
                  <c:v>555.01</c:v>
                </c:pt>
                <c:pt idx="690">
                  <c:v>600</c:v>
                </c:pt>
                <c:pt idx="691">
                  <c:v>600</c:v>
                </c:pt>
                <c:pt idx="692">
                  <c:v>620</c:v>
                </c:pt>
                <c:pt idx="693">
                  <c:v>620</c:v>
                </c:pt>
                <c:pt idx="694">
                  <c:v>620</c:v>
                </c:pt>
                <c:pt idx="695">
                  <c:v>620</c:v>
                </c:pt>
                <c:pt idx="696">
                  <c:v>620</c:v>
                </c:pt>
                <c:pt idx="697">
                  <c:v>620</c:v>
                </c:pt>
                <c:pt idx="698">
                  <c:v>620</c:v>
                </c:pt>
                <c:pt idx="699">
                  <c:v>620</c:v>
                </c:pt>
                <c:pt idx="700">
                  <c:v>620</c:v>
                </c:pt>
                <c:pt idx="701">
                  <c:v>620</c:v>
                </c:pt>
                <c:pt idx="702">
                  <c:v>620</c:v>
                </c:pt>
                <c:pt idx="703">
                  <c:v>620</c:v>
                </c:pt>
                <c:pt idx="704">
                  <c:v>620</c:v>
                </c:pt>
                <c:pt idx="705">
                  <c:v>620</c:v>
                </c:pt>
                <c:pt idx="706">
                  <c:v>620</c:v>
                </c:pt>
                <c:pt idx="707">
                  <c:v>620</c:v>
                </c:pt>
                <c:pt idx="708">
                  <c:v>603</c:v>
                </c:pt>
                <c:pt idx="709">
                  <c:v>602</c:v>
                </c:pt>
                <c:pt idx="710">
                  <c:v>602</c:v>
                </c:pt>
                <c:pt idx="711">
                  <c:v>602</c:v>
                </c:pt>
                <c:pt idx="712">
                  <c:v>602</c:v>
                </c:pt>
                <c:pt idx="713">
                  <c:v>650.1</c:v>
                </c:pt>
                <c:pt idx="714">
                  <c:v>650.1</c:v>
                </c:pt>
                <c:pt idx="715">
                  <c:v>650.1</c:v>
                </c:pt>
                <c:pt idx="716">
                  <c:v>696</c:v>
                </c:pt>
                <c:pt idx="717">
                  <c:v>648</c:v>
                </c:pt>
                <c:pt idx="718">
                  <c:v>700</c:v>
                </c:pt>
                <c:pt idx="719">
                  <c:v>660</c:v>
                </c:pt>
                <c:pt idx="720">
                  <c:v>699</c:v>
                </c:pt>
                <c:pt idx="721">
                  <c:v>699</c:v>
                </c:pt>
                <c:pt idx="722">
                  <c:v>699</c:v>
                </c:pt>
                <c:pt idx="723">
                  <c:v>699</c:v>
                </c:pt>
                <c:pt idx="724">
                  <c:v>668.67</c:v>
                </c:pt>
                <c:pt idx="725">
                  <c:v>668.67</c:v>
                </c:pt>
                <c:pt idx="726">
                  <c:v>668.67</c:v>
                </c:pt>
                <c:pt idx="727">
                  <c:v>668.67</c:v>
                </c:pt>
                <c:pt idx="728">
                  <c:v>668.67</c:v>
                </c:pt>
                <c:pt idx="729">
                  <c:v>667</c:v>
                </c:pt>
                <c:pt idx="730">
                  <c:v>667</c:v>
                </c:pt>
                <c:pt idx="731">
                  <c:v>667</c:v>
                </c:pt>
                <c:pt idx="732">
                  <c:v>667</c:v>
                </c:pt>
                <c:pt idx="733">
                  <c:v>667</c:v>
                </c:pt>
                <c:pt idx="734">
                  <c:v>667</c:v>
                </c:pt>
                <c:pt idx="735">
                  <c:v>667</c:v>
                </c:pt>
                <c:pt idx="736">
                  <c:v>675</c:v>
                </c:pt>
                <c:pt idx="737">
                  <c:v>675</c:v>
                </c:pt>
                <c:pt idx="738">
                  <c:v>675</c:v>
                </c:pt>
                <c:pt idx="739">
                  <c:v>675</c:v>
                </c:pt>
                <c:pt idx="740">
                  <c:v>675</c:v>
                </c:pt>
                <c:pt idx="741">
                  <c:v>671</c:v>
                </c:pt>
                <c:pt idx="742">
                  <c:v>628.57000000000005</c:v>
                </c:pt>
                <c:pt idx="743">
                  <c:v>628.57000000000005</c:v>
                </c:pt>
                <c:pt idx="744">
                  <c:v>628.57000000000005</c:v>
                </c:pt>
                <c:pt idx="745">
                  <c:v>628.57000000000005</c:v>
                </c:pt>
                <c:pt idx="746">
                  <c:v>628.57000000000005</c:v>
                </c:pt>
                <c:pt idx="747">
                  <c:v>627.96</c:v>
                </c:pt>
                <c:pt idx="748">
                  <c:v>627.96</c:v>
                </c:pt>
                <c:pt idx="749">
                  <c:v>627.96</c:v>
                </c:pt>
                <c:pt idx="750">
                  <c:v>627.01</c:v>
                </c:pt>
                <c:pt idx="751">
                  <c:v>627.54999999999995</c:v>
                </c:pt>
                <c:pt idx="752">
                  <c:v>627.54999999999995</c:v>
                </c:pt>
                <c:pt idx="753">
                  <c:v>627.5</c:v>
                </c:pt>
                <c:pt idx="754">
                  <c:v>627.5</c:v>
                </c:pt>
                <c:pt idx="755">
                  <c:v>627.5</c:v>
                </c:pt>
                <c:pt idx="756">
                  <c:v>630</c:v>
                </c:pt>
                <c:pt idx="757">
                  <c:v>641.04999999999995</c:v>
                </c:pt>
                <c:pt idx="758">
                  <c:v>641.04999999999995</c:v>
                </c:pt>
                <c:pt idx="759">
                  <c:v>641.04999999999995</c:v>
                </c:pt>
                <c:pt idx="760">
                  <c:v>630</c:v>
                </c:pt>
                <c:pt idx="761">
                  <c:v>620.07000000000005</c:v>
                </c:pt>
                <c:pt idx="762">
                  <c:v>630</c:v>
                </c:pt>
                <c:pt idx="763">
                  <c:v>630</c:v>
                </c:pt>
                <c:pt idx="764">
                  <c:v>630</c:v>
                </c:pt>
                <c:pt idx="765">
                  <c:v>630</c:v>
                </c:pt>
                <c:pt idx="766">
                  <c:v>615</c:v>
                </c:pt>
                <c:pt idx="767">
                  <c:v>615</c:v>
                </c:pt>
                <c:pt idx="768">
                  <c:v>612</c:v>
                </c:pt>
                <c:pt idx="769">
                  <c:v>620</c:v>
                </c:pt>
                <c:pt idx="770">
                  <c:v>620</c:v>
                </c:pt>
                <c:pt idx="771">
                  <c:v>629</c:v>
                </c:pt>
                <c:pt idx="772">
                  <c:v>629</c:v>
                </c:pt>
                <c:pt idx="773">
                  <c:v>625</c:v>
                </c:pt>
                <c:pt idx="774">
                  <c:v>625</c:v>
                </c:pt>
                <c:pt idx="775">
                  <c:v>658.33</c:v>
                </c:pt>
                <c:pt idx="776">
                  <c:v>655</c:v>
                </c:pt>
                <c:pt idx="777">
                  <c:v>655</c:v>
                </c:pt>
                <c:pt idx="778">
                  <c:v>655</c:v>
                </c:pt>
                <c:pt idx="779">
                  <c:v>655</c:v>
                </c:pt>
                <c:pt idx="780">
                  <c:v>655</c:v>
                </c:pt>
                <c:pt idx="781">
                  <c:v>655</c:v>
                </c:pt>
                <c:pt idx="782">
                  <c:v>615</c:v>
                </c:pt>
                <c:pt idx="783">
                  <c:v>615</c:v>
                </c:pt>
                <c:pt idx="784">
                  <c:v>615</c:v>
                </c:pt>
                <c:pt idx="785">
                  <c:v>615</c:v>
                </c:pt>
                <c:pt idx="786">
                  <c:v>600.11</c:v>
                </c:pt>
                <c:pt idx="787">
                  <c:v>600.11</c:v>
                </c:pt>
                <c:pt idx="788">
                  <c:v>600</c:v>
                </c:pt>
                <c:pt idx="789">
                  <c:v>610</c:v>
                </c:pt>
                <c:pt idx="790">
                  <c:v>610</c:v>
                </c:pt>
                <c:pt idx="791">
                  <c:v>600</c:v>
                </c:pt>
                <c:pt idx="792">
                  <c:v>600</c:v>
                </c:pt>
                <c:pt idx="793">
                  <c:v>600</c:v>
                </c:pt>
                <c:pt idx="794">
                  <c:v>608.79999999999995</c:v>
                </c:pt>
                <c:pt idx="795">
                  <c:v>600</c:v>
                </c:pt>
                <c:pt idx="796">
                  <c:v>600</c:v>
                </c:pt>
                <c:pt idx="797">
                  <c:v>575</c:v>
                </c:pt>
                <c:pt idx="798">
                  <c:v>575.12</c:v>
                </c:pt>
                <c:pt idx="799">
                  <c:v>535</c:v>
                </c:pt>
                <c:pt idx="800">
                  <c:v>540</c:v>
                </c:pt>
                <c:pt idx="801">
                  <c:v>540</c:v>
                </c:pt>
                <c:pt idx="802">
                  <c:v>540</c:v>
                </c:pt>
                <c:pt idx="803">
                  <c:v>540</c:v>
                </c:pt>
                <c:pt idx="804">
                  <c:v>540</c:v>
                </c:pt>
                <c:pt idx="805">
                  <c:v>540</c:v>
                </c:pt>
                <c:pt idx="806">
                  <c:v>540</c:v>
                </c:pt>
                <c:pt idx="807">
                  <c:v>540</c:v>
                </c:pt>
                <c:pt idx="808">
                  <c:v>540</c:v>
                </c:pt>
                <c:pt idx="809">
                  <c:v>540</c:v>
                </c:pt>
                <c:pt idx="810">
                  <c:v>540</c:v>
                </c:pt>
                <c:pt idx="811">
                  <c:v>540</c:v>
                </c:pt>
                <c:pt idx="812">
                  <c:v>540</c:v>
                </c:pt>
                <c:pt idx="813">
                  <c:v>540</c:v>
                </c:pt>
                <c:pt idx="814">
                  <c:v>540</c:v>
                </c:pt>
                <c:pt idx="815">
                  <c:v>540</c:v>
                </c:pt>
                <c:pt idx="816">
                  <c:v>540</c:v>
                </c:pt>
                <c:pt idx="817">
                  <c:v>540</c:v>
                </c:pt>
                <c:pt idx="818">
                  <c:v>540</c:v>
                </c:pt>
                <c:pt idx="819">
                  <c:v>540</c:v>
                </c:pt>
                <c:pt idx="820">
                  <c:v>540</c:v>
                </c:pt>
                <c:pt idx="821">
                  <c:v>540</c:v>
                </c:pt>
                <c:pt idx="822">
                  <c:v>540</c:v>
                </c:pt>
                <c:pt idx="823">
                  <c:v>540</c:v>
                </c:pt>
                <c:pt idx="824">
                  <c:v>536</c:v>
                </c:pt>
                <c:pt idx="825">
                  <c:v>536</c:v>
                </c:pt>
                <c:pt idx="826">
                  <c:v>536</c:v>
                </c:pt>
                <c:pt idx="827">
                  <c:v>536</c:v>
                </c:pt>
                <c:pt idx="828">
                  <c:v>536</c:v>
                </c:pt>
                <c:pt idx="829">
                  <c:v>536</c:v>
                </c:pt>
                <c:pt idx="830">
                  <c:v>536</c:v>
                </c:pt>
                <c:pt idx="831">
                  <c:v>536</c:v>
                </c:pt>
                <c:pt idx="832">
                  <c:v>536</c:v>
                </c:pt>
                <c:pt idx="833">
                  <c:v>536</c:v>
                </c:pt>
                <c:pt idx="834">
                  <c:v>536</c:v>
                </c:pt>
                <c:pt idx="835">
                  <c:v>536</c:v>
                </c:pt>
                <c:pt idx="836">
                  <c:v>536</c:v>
                </c:pt>
                <c:pt idx="837">
                  <c:v>510</c:v>
                </c:pt>
                <c:pt idx="838">
                  <c:v>510</c:v>
                </c:pt>
                <c:pt idx="839">
                  <c:v>510</c:v>
                </c:pt>
                <c:pt idx="840">
                  <c:v>510</c:v>
                </c:pt>
                <c:pt idx="841">
                  <c:v>510</c:v>
                </c:pt>
                <c:pt idx="842">
                  <c:v>505.5</c:v>
                </c:pt>
                <c:pt idx="843">
                  <c:v>505.5</c:v>
                </c:pt>
                <c:pt idx="844">
                  <c:v>505.5</c:v>
                </c:pt>
                <c:pt idx="845">
                  <c:v>505.5</c:v>
                </c:pt>
                <c:pt idx="846">
                  <c:v>505.5</c:v>
                </c:pt>
                <c:pt idx="847">
                  <c:v>505.5</c:v>
                </c:pt>
                <c:pt idx="848">
                  <c:v>501.08</c:v>
                </c:pt>
                <c:pt idx="849">
                  <c:v>500</c:v>
                </c:pt>
                <c:pt idx="850">
                  <c:v>485.65</c:v>
                </c:pt>
                <c:pt idx="851">
                  <c:v>485.65</c:v>
                </c:pt>
                <c:pt idx="852">
                  <c:v>451.77</c:v>
                </c:pt>
                <c:pt idx="853">
                  <c:v>440.75</c:v>
                </c:pt>
                <c:pt idx="854">
                  <c:v>440.75</c:v>
                </c:pt>
                <c:pt idx="855">
                  <c:v>440.75</c:v>
                </c:pt>
                <c:pt idx="856">
                  <c:v>440.75</c:v>
                </c:pt>
                <c:pt idx="857">
                  <c:v>440.75</c:v>
                </c:pt>
                <c:pt idx="858">
                  <c:v>440.75</c:v>
                </c:pt>
                <c:pt idx="859">
                  <c:v>410</c:v>
                </c:pt>
                <c:pt idx="860">
                  <c:v>416</c:v>
                </c:pt>
                <c:pt idx="861">
                  <c:v>415</c:v>
                </c:pt>
                <c:pt idx="862">
                  <c:v>415</c:v>
                </c:pt>
                <c:pt idx="863">
                  <c:v>445</c:v>
                </c:pt>
                <c:pt idx="864">
                  <c:v>478.25</c:v>
                </c:pt>
                <c:pt idx="865">
                  <c:v>467</c:v>
                </c:pt>
                <c:pt idx="866">
                  <c:v>467</c:v>
                </c:pt>
                <c:pt idx="867">
                  <c:v>504.5</c:v>
                </c:pt>
                <c:pt idx="868">
                  <c:v>510.17</c:v>
                </c:pt>
                <c:pt idx="869">
                  <c:v>519.6</c:v>
                </c:pt>
                <c:pt idx="870">
                  <c:v>522</c:v>
                </c:pt>
                <c:pt idx="871">
                  <c:v>522</c:v>
                </c:pt>
                <c:pt idx="872">
                  <c:v>522</c:v>
                </c:pt>
                <c:pt idx="873">
                  <c:v>522</c:v>
                </c:pt>
                <c:pt idx="874">
                  <c:v>519.1</c:v>
                </c:pt>
                <c:pt idx="875">
                  <c:v>519.1</c:v>
                </c:pt>
                <c:pt idx="876">
                  <c:v>525.29999999999995</c:v>
                </c:pt>
                <c:pt idx="877">
                  <c:v>525</c:v>
                </c:pt>
                <c:pt idx="878">
                  <c:v>525</c:v>
                </c:pt>
                <c:pt idx="879">
                  <c:v>525</c:v>
                </c:pt>
                <c:pt idx="880">
                  <c:v>525</c:v>
                </c:pt>
                <c:pt idx="881">
                  <c:v>522.5</c:v>
                </c:pt>
                <c:pt idx="882">
                  <c:v>522.5</c:v>
                </c:pt>
                <c:pt idx="883">
                  <c:v>525</c:v>
                </c:pt>
                <c:pt idx="884">
                  <c:v>525</c:v>
                </c:pt>
                <c:pt idx="885">
                  <c:v>525</c:v>
                </c:pt>
                <c:pt idx="886">
                  <c:v>525</c:v>
                </c:pt>
                <c:pt idx="887">
                  <c:v>518.75</c:v>
                </c:pt>
                <c:pt idx="888">
                  <c:v>518.75</c:v>
                </c:pt>
                <c:pt idx="889">
                  <c:v>518.75</c:v>
                </c:pt>
                <c:pt idx="890">
                  <c:v>526.5</c:v>
                </c:pt>
                <c:pt idx="891">
                  <c:v>526.5</c:v>
                </c:pt>
                <c:pt idx="892">
                  <c:v>526.5</c:v>
                </c:pt>
                <c:pt idx="893">
                  <c:v>526.5</c:v>
                </c:pt>
                <c:pt idx="894">
                  <c:v>524.45000000000005</c:v>
                </c:pt>
                <c:pt idx="895">
                  <c:v>524.45000000000005</c:v>
                </c:pt>
                <c:pt idx="896">
                  <c:v>524.25</c:v>
                </c:pt>
                <c:pt idx="897">
                  <c:v>530</c:v>
                </c:pt>
                <c:pt idx="898">
                  <c:v>530</c:v>
                </c:pt>
                <c:pt idx="899">
                  <c:v>560</c:v>
                </c:pt>
                <c:pt idx="900">
                  <c:v>550</c:v>
                </c:pt>
                <c:pt idx="901">
                  <c:v>530</c:v>
                </c:pt>
                <c:pt idx="902">
                  <c:v>539</c:v>
                </c:pt>
                <c:pt idx="903">
                  <c:v>511</c:v>
                </c:pt>
                <c:pt idx="904">
                  <c:v>499</c:v>
                </c:pt>
                <c:pt idx="905">
                  <c:v>499</c:v>
                </c:pt>
                <c:pt idx="906">
                  <c:v>476.07</c:v>
                </c:pt>
                <c:pt idx="907">
                  <c:v>475</c:v>
                </c:pt>
                <c:pt idx="908">
                  <c:v>475</c:v>
                </c:pt>
                <c:pt idx="909">
                  <c:v>464.57</c:v>
                </c:pt>
                <c:pt idx="910">
                  <c:v>464.57</c:v>
                </c:pt>
                <c:pt idx="911">
                  <c:v>463.89</c:v>
                </c:pt>
                <c:pt idx="912">
                  <c:v>463.69</c:v>
                </c:pt>
                <c:pt idx="913">
                  <c:v>463.69</c:v>
                </c:pt>
                <c:pt idx="914">
                  <c:v>460.4</c:v>
                </c:pt>
                <c:pt idx="915">
                  <c:v>460.4</c:v>
                </c:pt>
                <c:pt idx="916">
                  <c:v>460</c:v>
                </c:pt>
                <c:pt idx="917">
                  <c:v>460.01</c:v>
                </c:pt>
                <c:pt idx="918">
                  <c:v>475</c:v>
                </c:pt>
                <c:pt idx="919">
                  <c:v>475</c:v>
                </c:pt>
                <c:pt idx="920">
                  <c:v>475</c:v>
                </c:pt>
                <c:pt idx="921">
                  <c:v>475</c:v>
                </c:pt>
                <c:pt idx="922">
                  <c:v>475</c:v>
                </c:pt>
                <c:pt idx="923">
                  <c:v>475</c:v>
                </c:pt>
                <c:pt idx="924">
                  <c:v>490</c:v>
                </c:pt>
                <c:pt idx="925">
                  <c:v>490</c:v>
                </c:pt>
                <c:pt idx="926">
                  <c:v>470</c:v>
                </c:pt>
                <c:pt idx="927">
                  <c:v>470</c:v>
                </c:pt>
                <c:pt idx="928">
                  <c:v>470</c:v>
                </c:pt>
                <c:pt idx="929">
                  <c:v>470</c:v>
                </c:pt>
                <c:pt idx="930">
                  <c:v>470</c:v>
                </c:pt>
                <c:pt idx="931">
                  <c:v>461.5</c:v>
                </c:pt>
                <c:pt idx="932">
                  <c:v>461.5</c:v>
                </c:pt>
                <c:pt idx="933">
                  <c:v>461.5</c:v>
                </c:pt>
                <c:pt idx="934">
                  <c:v>461.5</c:v>
                </c:pt>
                <c:pt idx="935">
                  <c:v>460</c:v>
                </c:pt>
                <c:pt idx="936">
                  <c:v>460</c:v>
                </c:pt>
                <c:pt idx="937">
                  <c:v>460</c:v>
                </c:pt>
                <c:pt idx="938">
                  <c:v>460</c:v>
                </c:pt>
                <c:pt idx="939">
                  <c:v>458.25</c:v>
                </c:pt>
                <c:pt idx="940">
                  <c:v>456</c:v>
                </c:pt>
                <c:pt idx="941">
                  <c:v>460</c:v>
                </c:pt>
                <c:pt idx="942">
                  <c:v>455</c:v>
                </c:pt>
                <c:pt idx="943">
                  <c:v>454</c:v>
                </c:pt>
                <c:pt idx="944">
                  <c:v>439</c:v>
                </c:pt>
                <c:pt idx="945">
                  <c:v>432.1</c:v>
                </c:pt>
                <c:pt idx="946">
                  <c:v>431.3</c:v>
                </c:pt>
                <c:pt idx="947">
                  <c:v>431.13</c:v>
                </c:pt>
                <c:pt idx="948">
                  <c:v>410.6</c:v>
                </c:pt>
                <c:pt idx="949">
                  <c:v>410.5</c:v>
                </c:pt>
                <c:pt idx="950">
                  <c:v>410.5</c:v>
                </c:pt>
                <c:pt idx="951">
                  <c:v>410.5</c:v>
                </c:pt>
                <c:pt idx="952">
                  <c:v>404.75</c:v>
                </c:pt>
                <c:pt idx="953">
                  <c:v>402.97</c:v>
                </c:pt>
                <c:pt idx="954">
                  <c:v>398.5</c:v>
                </c:pt>
                <c:pt idx="955">
                  <c:v>390</c:v>
                </c:pt>
                <c:pt idx="956">
                  <c:v>390</c:v>
                </c:pt>
                <c:pt idx="957">
                  <c:v>410</c:v>
                </c:pt>
                <c:pt idx="958">
                  <c:v>410</c:v>
                </c:pt>
                <c:pt idx="959">
                  <c:v>410</c:v>
                </c:pt>
                <c:pt idx="960">
                  <c:v>417.05</c:v>
                </c:pt>
                <c:pt idx="961">
                  <c:v>417.05</c:v>
                </c:pt>
                <c:pt idx="962">
                  <c:v>417.05</c:v>
                </c:pt>
                <c:pt idx="963">
                  <c:v>439</c:v>
                </c:pt>
                <c:pt idx="964">
                  <c:v>439</c:v>
                </c:pt>
                <c:pt idx="965">
                  <c:v>432.18</c:v>
                </c:pt>
                <c:pt idx="966">
                  <c:v>432.18</c:v>
                </c:pt>
                <c:pt idx="967">
                  <c:v>432.18</c:v>
                </c:pt>
                <c:pt idx="968">
                  <c:v>432.18</c:v>
                </c:pt>
                <c:pt idx="969">
                  <c:v>432.18</c:v>
                </c:pt>
                <c:pt idx="970">
                  <c:v>432.18</c:v>
                </c:pt>
                <c:pt idx="971">
                  <c:v>432.18</c:v>
                </c:pt>
                <c:pt idx="972">
                  <c:v>432.18</c:v>
                </c:pt>
                <c:pt idx="973">
                  <c:v>432.18</c:v>
                </c:pt>
                <c:pt idx="974">
                  <c:v>437</c:v>
                </c:pt>
                <c:pt idx="975">
                  <c:v>437</c:v>
                </c:pt>
                <c:pt idx="976">
                  <c:v>437</c:v>
                </c:pt>
                <c:pt idx="977">
                  <c:v>437</c:v>
                </c:pt>
                <c:pt idx="978">
                  <c:v>475</c:v>
                </c:pt>
                <c:pt idx="979">
                  <c:v>475</c:v>
                </c:pt>
                <c:pt idx="980">
                  <c:v>475</c:v>
                </c:pt>
                <c:pt idx="981">
                  <c:v>475</c:v>
                </c:pt>
                <c:pt idx="982">
                  <c:v>475</c:v>
                </c:pt>
                <c:pt idx="983">
                  <c:v>475</c:v>
                </c:pt>
                <c:pt idx="984">
                  <c:v>475</c:v>
                </c:pt>
                <c:pt idx="985">
                  <c:v>475</c:v>
                </c:pt>
                <c:pt idx="986">
                  <c:v>478</c:v>
                </c:pt>
                <c:pt idx="987">
                  <c:v>478</c:v>
                </c:pt>
                <c:pt idx="988">
                  <c:v>480</c:v>
                </c:pt>
                <c:pt idx="989">
                  <c:v>480</c:v>
                </c:pt>
                <c:pt idx="990">
                  <c:v>480</c:v>
                </c:pt>
                <c:pt idx="991">
                  <c:v>480</c:v>
                </c:pt>
                <c:pt idx="992">
                  <c:v>458</c:v>
                </c:pt>
                <c:pt idx="993">
                  <c:v>443.65</c:v>
                </c:pt>
                <c:pt idx="994">
                  <c:v>443.65</c:v>
                </c:pt>
                <c:pt idx="995">
                  <c:v>443.65</c:v>
                </c:pt>
                <c:pt idx="996">
                  <c:v>467</c:v>
                </c:pt>
                <c:pt idx="997">
                  <c:v>489.9</c:v>
                </c:pt>
                <c:pt idx="998">
                  <c:v>479.97</c:v>
                </c:pt>
                <c:pt idx="999">
                  <c:v>475</c:v>
                </c:pt>
                <c:pt idx="1000">
                  <c:v>475</c:v>
                </c:pt>
                <c:pt idx="1001">
                  <c:v>475</c:v>
                </c:pt>
                <c:pt idx="1002">
                  <c:v>475</c:v>
                </c:pt>
                <c:pt idx="1003">
                  <c:v>475</c:v>
                </c:pt>
                <c:pt idx="1004">
                  <c:v>476</c:v>
                </c:pt>
                <c:pt idx="1005">
                  <c:v>467.25</c:v>
                </c:pt>
                <c:pt idx="1006">
                  <c:v>445</c:v>
                </c:pt>
                <c:pt idx="1007">
                  <c:v>435</c:v>
                </c:pt>
                <c:pt idx="1008">
                  <c:v>422.25</c:v>
                </c:pt>
                <c:pt idx="1009">
                  <c:v>410.94</c:v>
                </c:pt>
                <c:pt idx="1010">
                  <c:v>391.38</c:v>
                </c:pt>
                <c:pt idx="1011">
                  <c:v>372.75</c:v>
                </c:pt>
                <c:pt idx="1012">
                  <c:v>355</c:v>
                </c:pt>
                <c:pt idx="1013">
                  <c:v>351.75</c:v>
                </c:pt>
                <c:pt idx="1014">
                  <c:v>335</c:v>
                </c:pt>
                <c:pt idx="1015">
                  <c:v>329.25</c:v>
                </c:pt>
                <c:pt idx="1016">
                  <c:v>329.15</c:v>
                </c:pt>
                <c:pt idx="1017">
                  <c:v>330.93</c:v>
                </c:pt>
                <c:pt idx="1018">
                  <c:v>330.25</c:v>
                </c:pt>
                <c:pt idx="1019">
                  <c:v>330.25</c:v>
                </c:pt>
                <c:pt idx="1020">
                  <c:v>329.56</c:v>
                </c:pt>
                <c:pt idx="1021">
                  <c:v>329.56</c:v>
                </c:pt>
                <c:pt idx="1022">
                  <c:v>329.56</c:v>
                </c:pt>
                <c:pt idx="1023">
                  <c:v>326</c:v>
                </c:pt>
                <c:pt idx="1024">
                  <c:v>319.63</c:v>
                </c:pt>
                <c:pt idx="1025">
                  <c:v>319.63</c:v>
                </c:pt>
                <c:pt idx="1026">
                  <c:v>314.89</c:v>
                </c:pt>
                <c:pt idx="1027">
                  <c:v>305.5</c:v>
                </c:pt>
                <c:pt idx="1028">
                  <c:v>305.49</c:v>
                </c:pt>
                <c:pt idx="1029">
                  <c:v>305.25</c:v>
                </c:pt>
                <c:pt idx="1030">
                  <c:v>305.25</c:v>
                </c:pt>
                <c:pt idx="1031">
                  <c:v>305</c:v>
                </c:pt>
                <c:pt idx="1032">
                  <c:v>305.02999999999997</c:v>
                </c:pt>
                <c:pt idx="1033">
                  <c:v>321</c:v>
                </c:pt>
                <c:pt idx="1034">
                  <c:v>321</c:v>
                </c:pt>
                <c:pt idx="1035">
                  <c:v>314</c:v>
                </c:pt>
                <c:pt idx="1036">
                  <c:v>314</c:v>
                </c:pt>
                <c:pt idx="1037">
                  <c:v>305</c:v>
                </c:pt>
                <c:pt idx="1038">
                  <c:v>306</c:v>
                </c:pt>
                <c:pt idx="1039">
                  <c:v>306</c:v>
                </c:pt>
                <c:pt idx="1040">
                  <c:v>306</c:v>
                </c:pt>
                <c:pt idx="1041">
                  <c:v>306</c:v>
                </c:pt>
                <c:pt idx="1042">
                  <c:v>296</c:v>
                </c:pt>
                <c:pt idx="1043">
                  <c:v>282.27999999999997</c:v>
                </c:pt>
                <c:pt idx="1044">
                  <c:v>290</c:v>
                </c:pt>
                <c:pt idx="1045">
                  <c:v>296.91000000000003</c:v>
                </c:pt>
                <c:pt idx="1046">
                  <c:v>282.77999999999997</c:v>
                </c:pt>
                <c:pt idx="1047">
                  <c:v>287.29000000000002</c:v>
                </c:pt>
              </c:numCache>
            </c:numRef>
          </c:val>
          <c:smooth val="0"/>
          <c:extLst>
            <c:ext xmlns:c16="http://schemas.microsoft.com/office/drawing/2014/chart" uri="{C3380CC4-5D6E-409C-BE32-E72D297353CC}">
              <c16:uniqueId val="{00000000-08A4-4B45-9B29-00BD5C3B21AC}"/>
            </c:ext>
          </c:extLst>
        </c:ser>
        <c:dLbls>
          <c:showLegendKey val="0"/>
          <c:showVal val="0"/>
          <c:showCatName val="0"/>
          <c:showSerName val="0"/>
          <c:showPercent val="0"/>
          <c:showBubbleSize val="0"/>
        </c:dLbls>
        <c:smooth val="0"/>
        <c:axId val="1117846112"/>
        <c:axId val="1510023968"/>
      </c:lineChart>
      <c:dateAx>
        <c:axId val="111784611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23968"/>
        <c:crosses val="autoZero"/>
        <c:auto val="0"/>
        <c:lblOffset val="100"/>
        <c:baseTimeUnit val="days"/>
      </c:dateAx>
      <c:valAx>
        <c:axId val="1510023968"/>
        <c:scaling>
          <c:orientation val="minMax"/>
          <c:max val="750"/>
          <c:min val="10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46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21977609941615"/>
          <c:y val="0.13886678857085993"/>
          <c:w val="0.82087992125984255"/>
          <c:h val="0.71942184310294544"/>
        </c:manualLayout>
      </c:layout>
      <c:lineChart>
        <c:grouping val="standard"/>
        <c:varyColors val="0"/>
        <c:ser>
          <c:idx val="0"/>
          <c:order val="0"/>
          <c:tx>
            <c:strRef>
              <c:f>'high and low'!$D$7</c:f>
              <c:strCache>
                <c:ptCount val="1"/>
                <c:pt idx="0">
                  <c:v>Close</c:v>
                </c:pt>
              </c:strCache>
            </c:strRef>
          </c:tx>
          <c:spPr>
            <a:ln w="28575" cap="rnd">
              <a:solidFill>
                <a:srgbClr val="2596BE"/>
              </a:solidFill>
              <a:round/>
            </a:ln>
            <a:effectLst/>
          </c:spPr>
          <c:marker>
            <c:symbol val="none"/>
          </c:marker>
          <c:cat>
            <c:numRef>
              <c:f>'high and low'!$C$8:$C$1055</c:f>
              <c:numCache>
                <c:formatCode>m/d/yyyy</c:formatCode>
                <c:ptCount val="1048"/>
                <c:pt idx="0">
                  <c:v>45189</c:v>
                </c:pt>
                <c:pt idx="1">
                  <c:v>45188</c:v>
                </c:pt>
                <c:pt idx="2">
                  <c:v>45187</c:v>
                </c:pt>
                <c:pt idx="3">
                  <c:v>45184</c:v>
                </c:pt>
                <c:pt idx="4">
                  <c:v>45183</c:v>
                </c:pt>
                <c:pt idx="5">
                  <c:v>45182</c:v>
                </c:pt>
                <c:pt idx="6">
                  <c:v>45181</c:v>
                </c:pt>
                <c:pt idx="7">
                  <c:v>45180</c:v>
                </c:pt>
                <c:pt idx="8">
                  <c:v>45177</c:v>
                </c:pt>
                <c:pt idx="9">
                  <c:v>45176</c:v>
                </c:pt>
                <c:pt idx="10">
                  <c:v>45175</c:v>
                </c:pt>
                <c:pt idx="11">
                  <c:v>45174</c:v>
                </c:pt>
                <c:pt idx="12">
                  <c:v>45173</c:v>
                </c:pt>
                <c:pt idx="13">
                  <c:v>45170</c:v>
                </c:pt>
                <c:pt idx="14">
                  <c:v>45169</c:v>
                </c:pt>
                <c:pt idx="15">
                  <c:v>45168</c:v>
                </c:pt>
                <c:pt idx="16">
                  <c:v>45167</c:v>
                </c:pt>
                <c:pt idx="17">
                  <c:v>45166</c:v>
                </c:pt>
                <c:pt idx="18">
                  <c:v>45163</c:v>
                </c:pt>
                <c:pt idx="19">
                  <c:v>45161</c:v>
                </c:pt>
                <c:pt idx="20">
                  <c:v>45160</c:v>
                </c:pt>
                <c:pt idx="21">
                  <c:v>45159</c:v>
                </c:pt>
                <c:pt idx="22">
                  <c:v>45156</c:v>
                </c:pt>
                <c:pt idx="23">
                  <c:v>45155</c:v>
                </c:pt>
                <c:pt idx="24">
                  <c:v>45154</c:v>
                </c:pt>
                <c:pt idx="25">
                  <c:v>45153</c:v>
                </c:pt>
                <c:pt idx="26">
                  <c:v>45149</c:v>
                </c:pt>
                <c:pt idx="27">
                  <c:v>45148</c:v>
                </c:pt>
                <c:pt idx="28">
                  <c:v>45147</c:v>
                </c:pt>
                <c:pt idx="29">
                  <c:v>45146</c:v>
                </c:pt>
                <c:pt idx="30">
                  <c:v>45145</c:v>
                </c:pt>
                <c:pt idx="31">
                  <c:v>45142</c:v>
                </c:pt>
                <c:pt idx="32">
                  <c:v>45141</c:v>
                </c:pt>
                <c:pt idx="33">
                  <c:v>45140</c:v>
                </c:pt>
                <c:pt idx="34">
                  <c:v>45139</c:v>
                </c:pt>
                <c:pt idx="35">
                  <c:v>45138</c:v>
                </c:pt>
                <c:pt idx="36">
                  <c:v>45134</c:v>
                </c:pt>
                <c:pt idx="37">
                  <c:v>45133</c:v>
                </c:pt>
                <c:pt idx="38">
                  <c:v>45132</c:v>
                </c:pt>
                <c:pt idx="39">
                  <c:v>45131</c:v>
                </c:pt>
                <c:pt idx="40">
                  <c:v>45128</c:v>
                </c:pt>
                <c:pt idx="41">
                  <c:v>45127</c:v>
                </c:pt>
                <c:pt idx="42">
                  <c:v>45126</c:v>
                </c:pt>
                <c:pt idx="43">
                  <c:v>45125</c:v>
                </c:pt>
                <c:pt idx="44">
                  <c:v>45124</c:v>
                </c:pt>
                <c:pt idx="45">
                  <c:v>45121</c:v>
                </c:pt>
                <c:pt idx="46">
                  <c:v>45120</c:v>
                </c:pt>
                <c:pt idx="47">
                  <c:v>45119</c:v>
                </c:pt>
                <c:pt idx="48">
                  <c:v>45118</c:v>
                </c:pt>
                <c:pt idx="49">
                  <c:v>45117</c:v>
                </c:pt>
                <c:pt idx="50">
                  <c:v>45114</c:v>
                </c:pt>
                <c:pt idx="51">
                  <c:v>45113</c:v>
                </c:pt>
                <c:pt idx="52">
                  <c:v>45112</c:v>
                </c:pt>
                <c:pt idx="53">
                  <c:v>45111</c:v>
                </c:pt>
                <c:pt idx="54">
                  <c:v>45110</c:v>
                </c:pt>
                <c:pt idx="55">
                  <c:v>45104</c:v>
                </c:pt>
                <c:pt idx="56">
                  <c:v>45103</c:v>
                </c:pt>
                <c:pt idx="57">
                  <c:v>45100</c:v>
                </c:pt>
                <c:pt idx="58">
                  <c:v>45099</c:v>
                </c:pt>
                <c:pt idx="59">
                  <c:v>45098</c:v>
                </c:pt>
                <c:pt idx="60">
                  <c:v>45097</c:v>
                </c:pt>
                <c:pt idx="61">
                  <c:v>45096</c:v>
                </c:pt>
                <c:pt idx="62">
                  <c:v>45093</c:v>
                </c:pt>
                <c:pt idx="63">
                  <c:v>45092</c:v>
                </c:pt>
                <c:pt idx="64">
                  <c:v>45091</c:v>
                </c:pt>
                <c:pt idx="65">
                  <c:v>45090</c:v>
                </c:pt>
                <c:pt idx="66">
                  <c:v>45089</c:v>
                </c:pt>
                <c:pt idx="67">
                  <c:v>45086</c:v>
                </c:pt>
                <c:pt idx="68">
                  <c:v>45085</c:v>
                </c:pt>
                <c:pt idx="69">
                  <c:v>45084</c:v>
                </c:pt>
                <c:pt idx="70">
                  <c:v>45083</c:v>
                </c:pt>
                <c:pt idx="71">
                  <c:v>45082</c:v>
                </c:pt>
                <c:pt idx="72">
                  <c:v>45079</c:v>
                </c:pt>
                <c:pt idx="73">
                  <c:v>45078</c:v>
                </c:pt>
                <c:pt idx="74">
                  <c:v>45077</c:v>
                </c:pt>
                <c:pt idx="75">
                  <c:v>45076</c:v>
                </c:pt>
                <c:pt idx="76">
                  <c:v>45075</c:v>
                </c:pt>
                <c:pt idx="77">
                  <c:v>45072</c:v>
                </c:pt>
                <c:pt idx="78">
                  <c:v>45071</c:v>
                </c:pt>
                <c:pt idx="79">
                  <c:v>45070</c:v>
                </c:pt>
                <c:pt idx="80">
                  <c:v>45069</c:v>
                </c:pt>
                <c:pt idx="81">
                  <c:v>45068</c:v>
                </c:pt>
                <c:pt idx="82">
                  <c:v>45065</c:v>
                </c:pt>
                <c:pt idx="83">
                  <c:v>45064</c:v>
                </c:pt>
                <c:pt idx="84">
                  <c:v>45063</c:v>
                </c:pt>
                <c:pt idx="85">
                  <c:v>45062</c:v>
                </c:pt>
                <c:pt idx="86">
                  <c:v>45061</c:v>
                </c:pt>
                <c:pt idx="87">
                  <c:v>45058</c:v>
                </c:pt>
                <c:pt idx="88">
                  <c:v>45057</c:v>
                </c:pt>
                <c:pt idx="89">
                  <c:v>45056</c:v>
                </c:pt>
                <c:pt idx="90">
                  <c:v>45055</c:v>
                </c:pt>
                <c:pt idx="91">
                  <c:v>45054</c:v>
                </c:pt>
                <c:pt idx="92">
                  <c:v>45051</c:v>
                </c:pt>
                <c:pt idx="93">
                  <c:v>45050</c:v>
                </c:pt>
                <c:pt idx="94">
                  <c:v>45049</c:v>
                </c:pt>
                <c:pt idx="95">
                  <c:v>45048</c:v>
                </c:pt>
                <c:pt idx="96">
                  <c:v>45044</c:v>
                </c:pt>
                <c:pt idx="97">
                  <c:v>45043</c:v>
                </c:pt>
                <c:pt idx="98">
                  <c:v>45042</c:v>
                </c:pt>
                <c:pt idx="99">
                  <c:v>45036</c:v>
                </c:pt>
                <c:pt idx="100">
                  <c:v>45035</c:v>
                </c:pt>
                <c:pt idx="101">
                  <c:v>45034</c:v>
                </c:pt>
                <c:pt idx="102">
                  <c:v>45033</c:v>
                </c:pt>
                <c:pt idx="103">
                  <c:v>45029</c:v>
                </c:pt>
                <c:pt idx="104">
                  <c:v>45028</c:v>
                </c:pt>
                <c:pt idx="105">
                  <c:v>45027</c:v>
                </c:pt>
                <c:pt idx="106">
                  <c:v>45026</c:v>
                </c:pt>
                <c:pt idx="107">
                  <c:v>45023</c:v>
                </c:pt>
                <c:pt idx="108">
                  <c:v>45022</c:v>
                </c:pt>
                <c:pt idx="109">
                  <c:v>45021</c:v>
                </c:pt>
                <c:pt idx="110">
                  <c:v>45020</c:v>
                </c:pt>
                <c:pt idx="111">
                  <c:v>45019</c:v>
                </c:pt>
                <c:pt idx="112">
                  <c:v>45016</c:v>
                </c:pt>
                <c:pt idx="113">
                  <c:v>45015</c:v>
                </c:pt>
                <c:pt idx="114">
                  <c:v>45014</c:v>
                </c:pt>
                <c:pt idx="115">
                  <c:v>45013</c:v>
                </c:pt>
                <c:pt idx="116">
                  <c:v>45012</c:v>
                </c:pt>
                <c:pt idx="117">
                  <c:v>45009</c:v>
                </c:pt>
                <c:pt idx="118">
                  <c:v>45007</c:v>
                </c:pt>
                <c:pt idx="119">
                  <c:v>45006</c:v>
                </c:pt>
                <c:pt idx="120">
                  <c:v>45005</c:v>
                </c:pt>
                <c:pt idx="121">
                  <c:v>45002</c:v>
                </c:pt>
                <c:pt idx="122">
                  <c:v>45001</c:v>
                </c:pt>
                <c:pt idx="123">
                  <c:v>45000</c:v>
                </c:pt>
                <c:pt idx="124">
                  <c:v>44999</c:v>
                </c:pt>
                <c:pt idx="125">
                  <c:v>44998</c:v>
                </c:pt>
                <c:pt idx="126">
                  <c:v>44995</c:v>
                </c:pt>
                <c:pt idx="127">
                  <c:v>44994</c:v>
                </c:pt>
                <c:pt idx="128">
                  <c:v>44993</c:v>
                </c:pt>
                <c:pt idx="129">
                  <c:v>44992</c:v>
                </c:pt>
                <c:pt idx="130">
                  <c:v>44991</c:v>
                </c:pt>
                <c:pt idx="131">
                  <c:v>44988</c:v>
                </c:pt>
                <c:pt idx="132">
                  <c:v>44987</c:v>
                </c:pt>
                <c:pt idx="133">
                  <c:v>44986</c:v>
                </c:pt>
                <c:pt idx="134">
                  <c:v>44985</c:v>
                </c:pt>
                <c:pt idx="135">
                  <c:v>44984</c:v>
                </c:pt>
                <c:pt idx="136">
                  <c:v>44981</c:v>
                </c:pt>
                <c:pt idx="137">
                  <c:v>44980</c:v>
                </c:pt>
                <c:pt idx="138">
                  <c:v>44979</c:v>
                </c:pt>
                <c:pt idx="139">
                  <c:v>44978</c:v>
                </c:pt>
                <c:pt idx="140">
                  <c:v>44977</c:v>
                </c:pt>
                <c:pt idx="141">
                  <c:v>44974</c:v>
                </c:pt>
                <c:pt idx="142">
                  <c:v>44973</c:v>
                </c:pt>
                <c:pt idx="143">
                  <c:v>44972</c:v>
                </c:pt>
                <c:pt idx="144">
                  <c:v>44971</c:v>
                </c:pt>
                <c:pt idx="145">
                  <c:v>44970</c:v>
                </c:pt>
                <c:pt idx="146">
                  <c:v>44967</c:v>
                </c:pt>
                <c:pt idx="147">
                  <c:v>44966</c:v>
                </c:pt>
                <c:pt idx="148">
                  <c:v>44965</c:v>
                </c:pt>
                <c:pt idx="149">
                  <c:v>44964</c:v>
                </c:pt>
                <c:pt idx="150">
                  <c:v>44963</c:v>
                </c:pt>
                <c:pt idx="151">
                  <c:v>44960</c:v>
                </c:pt>
                <c:pt idx="152">
                  <c:v>44959</c:v>
                </c:pt>
                <c:pt idx="153">
                  <c:v>44958</c:v>
                </c:pt>
                <c:pt idx="154">
                  <c:v>44957</c:v>
                </c:pt>
                <c:pt idx="155">
                  <c:v>44956</c:v>
                </c:pt>
                <c:pt idx="156">
                  <c:v>44953</c:v>
                </c:pt>
                <c:pt idx="157">
                  <c:v>44952</c:v>
                </c:pt>
                <c:pt idx="158">
                  <c:v>44951</c:v>
                </c:pt>
                <c:pt idx="159">
                  <c:v>44950</c:v>
                </c:pt>
                <c:pt idx="160">
                  <c:v>44949</c:v>
                </c:pt>
                <c:pt idx="161">
                  <c:v>44946</c:v>
                </c:pt>
                <c:pt idx="162">
                  <c:v>44945</c:v>
                </c:pt>
                <c:pt idx="163">
                  <c:v>44944</c:v>
                </c:pt>
                <c:pt idx="164">
                  <c:v>44943</c:v>
                </c:pt>
                <c:pt idx="165">
                  <c:v>44942</c:v>
                </c:pt>
                <c:pt idx="166">
                  <c:v>44939</c:v>
                </c:pt>
                <c:pt idx="167">
                  <c:v>44938</c:v>
                </c:pt>
                <c:pt idx="168">
                  <c:v>44937</c:v>
                </c:pt>
                <c:pt idx="169">
                  <c:v>44936</c:v>
                </c:pt>
                <c:pt idx="170">
                  <c:v>44935</c:v>
                </c:pt>
                <c:pt idx="171">
                  <c:v>44932</c:v>
                </c:pt>
                <c:pt idx="172">
                  <c:v>44931</c:v>
                </c:pt>
                <c:pt idx="173">
                  <c:v>44930</c:v>
                </c:pt>
                <c:pt idx="174">
                  <c:v>44929</c:v>
                </c:pt>
                <c:pt idx="175">
                  <c:v>44928</c:v>
                </c:pt>
                <c:pt idx="176">
                  <c:v>44925</c:v>
                </c:pt>
                <c:pt idx="177">
                  <c:v>44924</c:v>
                </c:pt>
                <c:pt idx="178">
                  <c:v>44923</c:v>
                </c:pt>
                <c:pt idx="179">
                  <c:v>44922</c:v>
                </c:pt>
                <c:pt idx="180">
                  <c:v>44921</c:v>
                </c:pt>
                <c:pt idx="181">
                  <c:v>44918</c:v>
                </c:pt>
                <c:pt idx="182">
                  <c:v>44917</c:v>
                </c:pt>
                <c:pt idx="183">
                  <c:v>44916</c:v>
                </c:pt>
                <c:pt idx="184">
                  <c:v>44915</c:v>
                </c:pt>
                <c:pt idx="185">
                  <c:v>44914</c:v>
                </c:pt>
                <c:pt idx="186">
                  <c:v>44911</c:v>
                </c:pt>
                <c:pt idx="187">
                  <c:v>44910</c:v>
                </c:pt>
                <c:pt idx="188">
                  <c:v>44909</c:v>
                </c:pt>
                <c:pt idx="189">
                  <c:v>44908</c:v>
                </c:pt>
                <c:pt idx="190">
                  <c:v>44907</c:v>
                </c:pt>
                <c:pt idx="191">
                  <c:v>44904</c:v>
                </c:pt>
                <c:pt idx="192">
                  <c:v>44903</c:v>
                </c:pt>
                <c:pt idx="193">
                  <c:v>44902</c:v>
                </c:pt>
                <c:pt idx="194">
                  <c:v>44901</c:v>
                </c:pt>
                <c:pt idx="195">
                  <c:v>44900</c:v>
                </c:pt>
                <c:pt idx="196">
                  <c:v>44897</c:v>
                </c:pt>
                <c:pt idx="197">
                  <c:v>44896</c:v>
                </c:pt>
                <c:pt idx="198">
                  <c:v>44895</c:v>
                </c:pt>
                <c:pt idx="199">
                  <c:v>44894</c:v>
                </c:pt>
                <c:pt idx="200">
                  <c:v>44893</c:v>
                </c:pt>
                <c:pt idx="201">
                  <c:v>44890</c:v>
                </c:pt>
                <c:pt idx="202">
                  <c:v>44889</c:v>
                </c:pt>
                <c:pt idx="203">
                  <c:v>44888</c:v>
                </c:pt>
                <c:pt idx="204">
                  <c:v>44887</c:v>
                </c:pt>
                <c:pt idx="205">
                  <c:v>44886</c:v>
                </c:pt>
                <c:pt idx="206">
                  <c:v>44883</c:v>
                </c:pt>
                <c:pt idx="207">
                  <c:v>44882</c:v>
                </c:pt>
                <c:pt idx="208">
                  <c:v>44881</c:v>
                </c:pt>
                <c:pt idx="209">
                  <c:v>44880</c:v>
                </c:pt>
                <c:pt idx="210">
                  <c:v>44879</c:v>
                </c:pt>
                <c:pt idx="211">
                  <c:v>44876</c:v>
                </c:pt>
                <c:pt idx="212">
                  <c:v>44875</c:v>
                </c:pt>
                <c:pt idx="213">
                  <c:v>44873</c:v>
                </c:pt>
                <c:pt idx="214">
                  <c:v>44872</c:v>
                </c:pt>
                <c:pt idx="215">
                  <c:v>44869</c:v>
                </c:pt>
                <c:pt idx="216">
                  <c:v>44868</c:v>
                </c:pt>
                <c:pt idx="217">
                  <c:v>44867</c:v>
                </c:pt>
                <c:pt idx="218">
                  <c:v>44866</c:v>
                </c:pt>
                <c:pt idx="219">
                  <c:v>44865</c:v>
                </c:pt>
                <c:pt idx="220">
                  <c:v>44862</c:v>
                </c:pt>
                <c:pt idx="221">
                  <c:v>44861</c:v>
                </c:pt>
                <c:pt idx="222">
                  <c:v>44860</c:v>
                </c:pt>
                <c:pt idx="223">
                  <c:v>44859</c:v>
                </c:pt>
                <c:pt idx="224">
                  <c:v>44858</c:v>
                </c:pt>
                <c:pt idx="225">
                  <c:v>44855</c:v>
                </c:pt>
                <c:pt idx="226">
                  <c:v>44854</c:v>
                </c:pt>
                <c:pt idx="227">
                  <c:v>44853</c:v>
                </c:pt>
                <c:pt idx="228">
                  <c:v>44852</c:v>
                </c:pt>
                <c:pt idx="229">
                  <c:v>44851</c:v>
                </c:pt>
                <c:pt idx="230">
                  <c:v>44848</c:v>
                </c:pt>
                <c:pt idx="231">
                  <c:v>44847</c:v>
                </c:pt>
                <c:pt idx="232">
                  <c:v>44846</c:v>
                </c:pt>
                <c:pt idx="233">
                  <c:v>44845</c:v>
                </c:pt>
                <c:pt idx="234">
                  <c:v>44844</c:v>
                </c:pt>
                <c:pt idx="235">
                  <c:v>44841</c:v>
                </c:pt>
                <c:pt idx="236">
                  <c:v>44840</c:v>
                </c:pt>
                <c:pt idx="237">
                  <c:v>44839</c:v>
                </c:pt>
                <c:pt idx="238">
                  <c:v>44838</c:v>
                </c:pt>
                <c:pt idx="239">
                  <c:v>44837</c:v>
                </c:pt>
                <c:pt idx="240">
                  <c:v>44834</c:v>
                </c:pt>
                <c:pt idx="241">
                  <c:v>44833</c:v>
                </c:pt>
                <c:pt idx="242">
                  <c:v>44832</c:v>
                </c:pt>
                <c:pt idx="243">
                  <c:v>44831</c:v>
                </c:pt>
                <c:pt idx="244">
                  <c:v>44830</c:v>
                </c:pt>
                <c:pt idx="245">
                  <c:v>44827</c:v>
                </c:pt>
                <c:pt idx="246">
                  <c:v>44826</c:v>
                </c:pt>
                <c:pt idx="247">
                  <c:v>44825</c:v>
                </c:pt>
                <c:pt idx="248">
                  <c:v>44824</c:v>
                </c:pt>
                <c:pt idx="249">
                  <c:v>44823</c:v>
                </c:pt>
                <c:pt idx="250">
                  <c:v>44820</c:v>
                </c:pt>
                <c:pt idx="251">
                  <c:v>44819</c:v>
                </c:pt>
                <c:pt idx="252">
                  <c:v>44818</c:v>
                </c:pt>
                <c:pt idx="253">
                  <c:v>44817</c:v>
                </c:pt>
                <c:pt idx="254">
                  <c:v>44816</c:v>
                </c:pt>
                <c:pt idx="255">
                  <c:v>44813</c:v>
                </c:pt>
                <c:pt idx="256">
                  <c:v>44812</c:v>
                </c:pt>
                <c:pt idx="257">
                  <c:v>44811</c:v>
                </c:pt>
                <c:pt idx="258">
                  <c:v>44810</c:v>
                </c:pt>
                <c:pt idx="259">
                  <c:v>44809</c:v>
                </c:pt>
                <c:pt idx="260">
                  <c:v>44806</c:v>
                </c:pt>
                <c:pt idx="261">
                  <c:v>44805</c:v>
                </c:pt>
                <c:pt idx="262">
                  <c:v>44804</c:v>
                </c:pt>
                <c:pt idx="263">
                  <c:v>44803</c:v>
                </c:pt>
                <c:pt idx="264">
                  <c:v>44802</c:v>
                </c:pt>
                <c:pt idx="265">
                  <c:v>44799</c:v>
                </c:pt>
                <c:pt idx="266">
                  <c:v>44798</c:v>
                </c:pt>
                <c:pt idx="267">
                  <c:v>44797</c:v>
                </c:pt>
                <c:pt idx="268">
                  <c:v>44796</c:v>
                </c:pt>
                <c:pt idx="269">
                  <c:v>44795</c:v>
                </c:pt>
                <c:pt idx="270">
                  <c:v>44792</c:v>
                </c:pt>
                <c:pt idx="271">
                  <c:v>44791</c:v>
                </c:pt>
                <c:pt idx="272">
                  <c:v>44790</c:v>
                </c:pt>
                <c:pt idx="273">
                  <c:v>44789</c:v>
                </c:pt>
                <c:pt idx="274">
                  <c:v>44788</c:v>
                </c:pt>
                <c:pt idx="275">
                  <c:v>44785</c:v>
                </c:pt>
                <c:pt idx="276">
                  <c:v>44784</c:v>
                </c:pt>
                <c:pt idx="277">
                  <c:v>44783</c:v>
                </c:pt>
                <c:pt idx="278">
                  <c:v>44778</c:v>
                </c:pt>
                <c:pt idx="279">
                  <c:v>44777</c:v>
                </c:pt>
                <c:pt idx="280">
                  <c:v>44776</c:v>
                </c:pt>
                <c:pt idx="281">
                  <c:v>44775</c:v>
                </c:pt>
                <c:pt idx="282">
                  <c:v>44774</c:v>
                </c:pt>
                <c:pt idx="283">
                  <c:v>44771</c:v>
                </c:pt>
                <c:pt idx="284">
                  <c:v>44770</c:v>
                </c:pt>
                <c:pt idx="285">
                  <c:v>44769</c:v>
                </c:pt>
                <c:pt idx="286">
                  <c:v>44768</c:v>
                </c:pt>
                <c:pt idx="287">
                  <c:v>44767</c:v>
                </c:pt>
                <c:pt idx="288">
                  <c:v>44764</c:v>
                </c:pt>
                <c:pt idx="289">
                  <c:v>44763</c:v>
                </c:pt>
                <c:pt idx="290">
                  <c:v>44762</c:v>
                </c:pt>
                <c:pt idx="291">
                  <c:v>44761</c:v>
                </c:pt>
                <c:pt idx="292">
                  <c:v>44760</c:v>
                </c:pt>
                <c:pt idx="293">
                  <c:v>44757</c:v>
                </c:pt>
                <c:pt idx="294">
                  <c:v>44756</c:v>
                </c:pt>
                <c:pt idx="295">
                  <c:v>44755</c:v>
                </c:pt>
                <c:pt idx="296">
                  <c:v>44749</c:v>
                </c:pt>
                <c:pt idx="297">
                  <c:v>44748</c:v>
                </c:pt>
                <c:pt idx="298">
                  <c:v>44747</c:v>
                </c:pt>
                <c:pt idx="299">
                  <c:v>44746</c:v>
                </c:pt>
                <c:pt idx="300">
                  <c:v>44743</c:v>
                </c:pt>
                <c:pt idx="301">
                  <c:v>44742</c:v>
                </c:pt>
                <c:pt idx="302">
                  <c:v>44741</c:v>
                </c:pt>
                <c:pt idx="303">
                  <c:v>44740</c:v>
                </c:pt>
                <c:pt idx="304">
                  <c:v>44739</c:v>
                </c:pt>
                <c:pt idx="305">
                  <c:v>44736</c:v>
                </c:pt>
                <c:pt idx="306">
                  <c:v>44735</c:v>
                </c:pt>
                <c:pt idx="307">
                  <c:v>44734</c:v>
                </c:pt>
                <c:pt idx="308">
                  <c:v>44733</c:v>
                </c:pt>
                <c:pt idx="309">
                  <c:v>44732</c:v>
                </c:pt>
                <c:pt idx="310">
                  <c:v>44729</c:v>
                </c:pt>
                <c:pt idx="311">
                  <c:v>44728</c:v>
                </c:pt>
                <c:pt idx="312">
                  <c:v>44727</c:v>
                </c:pt>
                <c:pt idx="313">
                  <c:v>44726</c:v>
                </c:pt>
                <c:pt idx="314">
                  <c:v>44725</c:v>
                </c:pt>
                <c:pt idx="315">
                  <c:v>44722</c:v>
                </c:pt>
                <c:pt idx="316">
                  <c:v>44721</c:v>
                </c:pt>
                <c:pt idx="317">
                  <c:v>44720</c:v>
                </c:pt>
                <c:pt idx="318">
                  <c:v>44719</c:v>
                </c:pt>
                <c:pt idx="319">
                  <c:v>44718</c:v>
                </c:pt>
                <c:pt idx="320">
                  <c:v>44715</c:v>
                </c:pt>
                <c:pt idx="321">
                  <c:v>44714</c:v>
                </c:pt>
                <c:pt idx="322">
                  <c:v>44713</c:v>
                </c:pt>
                <c:pt idx="323">
                  <c:v>44712</c:v>
                </c:pt>
                <c:pt idx="324">
                  <c:v>44711</c:v>
                </c:pt>
                <c:pt idx="325">
                  <c:v>44708</c:v>
                </c:pt>
                <c:pt idx="326">
                  <c:v>44707</c:v>
                </c:pt>
                <c:pt idx="327">
                  <c:v>44706</c:v>
                </c:pt>
                <c:pt idx="328">
                  <c:v>44705</c:v>
                </c:pt>
                <c:pt idx="329">
                  <c:v>44704</c:v>
                </c:pt>
                <c:pt idx="330">
                  <c:v>44701</c:v>
                </c:pt>
                <c:pt idx="331">
                  <c:v>44700</c:v>
                </c:pt>
                <c:pt idx="332">
                  <c:v>44699</c:v>
                </c:pt>
                <c:pt idx="333">
                  <c:v>44698</c:v>
                </c:pt>
                <c:pt idx="334">
                  <c:v>44697</c:v>
                </c:pt>
                <c:pt idx="335">
                  <c:v>44694</c:v>
                </c:pt>
                <c:pt idx="336">
                  <c:v>44693</c:v>
                </c:pt>
                <c:pt idx="337">
                  <c:v>44692</c:v>
                </c:pt>
                <c:pt idx="338">
                  <c:v>44691</c:v>
                </c:pt>
                <c:pt idx="339">
                  <c:v>44690</c:v>
                </c:pt>
                <c:pt idx="340">
                  <c:v>44687</c:v>
                </c:pt>
                <c:pt idx="341">
                  <c:v>44679</c:v>
                </c:pt>
                <c:pt idx="342">
                  <c:v>44678</c:v>
                </c:pt>
                <c:pt idx="343">
                  <c:v>44677</c:v>
                </c:pt>
                <c:pt idx="344">
                  <c:v>44676</c:v>
                </c:pt>
                <c:pt idx="345">
                  <c:v>44673</c:v>
                </c:pt>
                <c:pt idx="346">
                  <c:v>44672</c:v>
                </c:pt>
                <c:pt idx="347">
                  <c:v>44671</c:v>
                </c:pt>
                <c:pt idx="348">
                  <c:v>44670</c:v>
                </c:pt>
                <c:pt idx="349">
                  <c:v>44669</c:v>
                </c:pt>
                <c:pt idx="350">
                  <c:v>44666</c:v>
                </c:pt>
                <c:pt idx="351">
                  <c:v>44665</c:v>
                </c:pt>
                <c:pt idx="352">
                  <c:v>44664</c:v>
                </c:pt>
                <c:pt idx="353">
                  <c:v>44663</c:v>
                </c:pt>
                <c:pt idx="354">
                  <c:v>44662</c:v>
                </c:pt>
                <c:pt idx="355">
                  <c:v>44659</c:v>
                </c:pt>
                <c:pt idx="356">
                  <c:v>44658</c:v>
                </c:pt>
                <c:pt idx="357">
                  <c:v>44657</c:v>
                </c:pt>
                <c:pt idx="358">
                  <c:v>44656</c:v>
                </c:pt>
                <c:pt idx="359">
                  <c:v>44655</c:v>
                </c:pt>
                <c:pt idx="360">
                  <c:v>44652</c:v>
                </c:pt>
                <c:pt idx="361">
                  <c:v>44651</c:v>
                </c:pt>
                <c:pt idx="362">
                  <c:v>44650</c:v>
                </c:pt>
                <c:pt idx="363">
                  <c:v>44649</c:v>
                </c:pt>
                <c:pt idx="364">
                  <c:v>44648</c:v>
                </c:pt>
                <c:pt idx="365">
                  <c:v>44645</c:v>
                </c:pt>
                <c:pt idx="366">
                  <c:v>44644</c:v>
                </c:pt>
                <c:pt idx="367">
                  <c:v>44642</c:v>
                </c:pt>
                <c:pt idx="368">
                  <c:v>44641</c:v>
                </c:pt>
                <c:pt idx="369">
                  <c:v>44638</c:v>
                </c:pt>
                <c:pt idx="370">
                  <c:v>44637</c:v>
                </c:pt>
                <c:pt idx="371">
                  <c:v>44636</c:v>
                </c:pt>
                <c:pt idx="372">
                  <c:v>44635</c:v>
                </c:pt>
                <c:pt idx="373">
                  <c:v>44634</c:v>
                </c:pt>
                <c:pt idx="374">
                  <c:v>44631</c:v>
                </c:pt>
                <c:pt idx="375">
                  <c:v>44630</c:v>
                </c:pt>
                <c:pt idx="376">
                  <c:v>44629</c:v>
                </c:pt>
                <c:pt idx="377">
                  <c:v>44628</c:v>
                </c:pt>
                <c:pt idx="378">
                  <c:v>44627</c:v>
                </c:pt>
                <c:pt idx="379">
                  <c:v>44624</c:v>
                </c:pt>
                <c:pt idx="380">
                  <c:v>44623</c:v>
                </c:pt>
                <c:pt idx="381">
                  <c:v>44622</c:v>
                </c:pt>
                <c:pt idx="382">
                  <c:v>44621</c:v>
                </c:pt>
                <c:pt idx="383">
                  <c:v>44620</c:v>
                </c:pt>
                <c:pt idx="384">
                  <c:v>44617</c:v>
                </c:pt>
                <c:pt idx="385">
                  <c:v>44616</c:v>
                </c:pt>
                <c:pt idx="386">
                  <c:v>44615</c:v>
                </c:pt>
                <c:pt idx="387">
                  <c:v>44614</c:v>
                </c:pt>
                <c:pt idx="388">
                  <c:v>44613</c:v>
                </c:pt>
                <c:pt idx="389">
                  <c:v>44610</c:v>
                </c:pt>
                <c:pt idx="390">
                  <c:v>44609</c:v>
                </c:pt>
                <c:pt idx="391">
                  <c:v>44608</c:v>
                </c:pt>
                <c:pt idx="392">
                  <c:v>44607</c:v>
                </c:pt>
                <c:pt idx="393">
                  <c:v>44606</c:v>
                </c:pt>
                <c:pt idx="394">
                  <c:v>44603</c:v>
                </c:pt>
                <c:pt idx="395">
                  <c:v>44602</c:v>
                </c:pt>
                <c:pt idx="396">
                  <c:v>44601</c:v>
                </c:pt>
                <c:pt idx="397">
                  <c:v>44600</c:v>
                </c:pt>
                <c:pt idx="398">
                  <c:v>44599</c:v>
                </c:pt>
                <c:pt idx="399">
                  <c:v>44596</c:v>
                </c:pt>
                <c:pt idx="400">
                  <c:v>44595</c:v>
                </c:pt>
                <c:pt idx="401">
                  <c:v>44594</c:v>
                </c:pt>
                <c:pt idx="402">
                  <c:v>44593</c:v>
                </c:pt>
                <c:pt idx="403">
                  <c:v>44589</c:v>
                </c:pt>
                <c:pt idx="404">
                  <c:v>44588</c:v>
                </c:pt>
                <c:pt idx="405">
                  <c:v>44587</c:v>
                </c:pt>
                <c:pt idx="406">
                  <c:v>44586</c:v>
                </c:pt>
                <c:pt idx="407">
                  <c:v>44585</c:v>
                </c:pt>
                <c:pt idx="408">
                  <c:v>44582</c:v>
                </c:pt>
                <c:pt idx="409">
                  <c:v>44581</c:v>
                </c:pt>
                <c:pt idx="410">
                  <c:v>44580</c:v>
                </c:pt>
                <c:pt idx="411">
                  <c:v>44579</c:v>
                </c:pt>
                <c:pt idx="412">
                  <c:v>44578</c:v>
                </c:pt>
                <c:pt idx="413">
                  <c:v>44575</c:v>
                </c:pt>
                <c:pt idx="414">
                  <c:v>44574</c:v>
                </c:pt>
                <c:pt idx="415">
                  <c:v>44573</c:v>
                </c:pt>
                <c:pt idx="416">
                  <c:v>44572</c:v>
                </c:pt>
                <c:pt idx="417">
                  <c:v>44571</c:v>
                </c:pt>
                <c:pt idx="418">
                  <c:v>44568</c:v>
                </c:pt>
                <c:pt idx="419">
                  <c:v>44567</c:v>
                </c:pt>
                <c:pt idx="420">
                  <c:v>44566</c:v>
                </c:pt>
                <c:pt idx="421">
                  <c:v>44565</c:v>
                </c:pt>
                <c:pt idx="422">
                  <c:v>44564</c:v>
                </c:pt>
                <c:pt idx="423">
                  <c:v>44561</c:v>
                </c:pt>
                <c:pt idx="424">
                  <c:v>44560</c:v>
                </c:pt>
                <c:pt idx="425">
                  <c:v>44559</c:v>
                </c:pt>
                <c:pt idx="426">
                  <c:v>44558</c:v>
                </c:pt>
                <c:pt idx="427">
                  <c:v>44557</c:v>
                </c:pt>
                <c:pt idx="428">
                  <c:v>44554</c:v>
                </c:pt>
                <c:pt idx="429">
                  <c:v>44553</c:v>
                </c:pt>
                <c:pt idx="430">
                  <c:v>44552</c:v>
                </c:pt>
                <c:pt idx="431">
                  <c:v>44551</c:v>
                </c:pt>
                <c:pt idx="432">
                  <c:v>44550</c:v>
                </c:pt>
                <c:pt idx="433">
                  <c:v>44547</c:v>
                </c:pt>
                <c:pt idx="434">
                  <c:v>44546</c:v>
                </c:pt>
                <c:pt idx="435">
                  <c:v>44545</c:v>
                </c:pt>
                <c:pt idx="436">
                  <c:v>44544</c:v>
                </c:pt>
                <c:pt idx="437">
                  <c:v>44543</c:v>
                </c:pt>
                <c:pt idx="438">
                  <c:v>44540</c:v>
                </c:pt>
                <c:pt idx="439">
                  <c:v>44539</c:v>
                </c:pt>
                <c:pt idx="440">
                  <c:v>44538</c:v>
                </c:pt>
                <c:pt idx="441">
                  <c:v>44537</c:v>
                </c:pt>
                <c:pt idx="442">
                  <c:v>44536</c:v>
                </c:pt>
                <c:pt idx="443">
                  <c:v>44533</c:v>
                </c:pt>
                <c:pt idx="444">
                  <c:v>44532</c:v>
                </c:pt>
                <c:pt idx="445">
                  <c:v>44531</c:v>
                </c:pt>
                <c:pt idx="446">
                  <c:v>44530</c:v>
                </c:pt>
                <c:pt idx="447">
                  <c:v>44529</c:v>
                </c:pt>
                <c:pt idx="448">
                  <c:v>44526</c:v>
                </c:pt>
                <c:pt idx="449">
                  <c:v>44525</c:v>
                </c:pt>
                <c:pt idx="450">
                  <c:v>44524</c:v>
                </c:pt>
                <c:pt idx="451">
                  <c:v>44523</c:v>
                </c:pt>
                <c:pt idx="452">
                  <c:v>44522</c:v>
                </c:pt>
                <c:pt idx="453">
                  <c:v>44519</c:v>
                </c:pt>
                <c:pt idx="454">
                  <c:v>44518</c:v>
                </c:pt>
                <c:pt idx="455">
                  <c:v>44517</c:v>
                </c:pt>
                <c:pt idx="456">
                  <c:v>44516</c:v>
                </c:pt>
                <c:pt idx="457">
                  <c:v>44515</c:v>
                </c:pt>
                <c:pt idx="458">
                  <c:v>44512</c:v>
                </c:pt>
                <c:pt idx="459">
                  <c:v>44511</c:v>
                </c:pt>
                <c:pt idx="460">
                  <c:v>44510</c:v>
                </c:pt>
                <c:pt idx="461">
                  <c:v>44509</c:v>
                </c:pt>
                <c:pt idx="462">
                  <c:v>44508</c:v>
                </c:pt>
                <c:pt idx="463">
                  <c:v>44505</c:v>
                </c:pt>
                <c:pt idx="464">
                  <c:v>44504</c:v>
                </c:pt>
                <c:pt idx="465">
                  <c:v>44503</c:v>
                </c:pt>
                <c:pt idx="466">
                  <c:v>44502</c:v>
                </c:pt>
                <c:pt idx="467">
                  <c:v>44501</c:v>
                </c:pt>
                <c:pt idx="468">
                  <c:v>44498</c:v>
                </c:pt>
                <c:pt idx="469">
                  <c:v>44497</c:v>
                </c:pt>
                <c:pt idx="470">
                  <c:v>44496</c:v>
                </c:pt>
                <c:pt idx="471">
                  <c:v>44495</c:v>
                </c:pt>
                <c:pt idx="472">
                  <c:v>44494</c:v>
                </c:pt>
                <c:pt idx="473">
                  <c:v>44491</c:v>
                </c:pt>
                <c:pt idx="474">
                  <c:v>44490</c:v>
                </c:pt>
                <c:pt idx="475">
                  <c:v>44489</c:v>
                </c:pt>
                <c:pt idx="476">
                  <c:v>44487</c:v>
                </c:pt>
                <c:pt idx="477">
                  <c:v>44484</c:v>
                </c:pt>
                <c:pt idx="478">
                  <c:v>44483</c:v>
                </c:pt>
                <c:pt idx="479">
                  <c:v>44482</c:v>
                </c:pt>
                <c:pt idx="480">
                  <c:v>44481</c:v>
                </c:pt>
                <c:pt idx="481">
                  <c:v>44480</c:v>
                </c:pt>
                <c:pt idx="482">
                  <c:v>44477</c:v>
                </c:pt>
                <c:pt idx="483">
                  <c:v>44476</c:v>
                </c:pt>
                <c:pt idx="484">
                  <c:v>44475</c:v>
                </c:pt>
                <c:pt idx="485">
                  <c:v>44474</c:v>
                </c:pt>
                <c:pt idx="486">
                  <c:v>44473</c:v>
                </c:pt>
                <c:pt idx="487">
                  <c:v>44470</c:v>
                </c:pt>
                <c:pt idx="488">
                  <c:v>44469</c:v>
                </c:pt>
                <c:pt idx="489">
                  <c:v>44468</c:v>
                </c:pt>
                <c:pt idx="490">
                  <c:v>44467</c:v>
                </c:pt>
                <c:pt idx="491">
                  <c:v>44466</c:v>
                </c:pt>
                <c:pt idx="492">
                  <c:v>44463</c:v>
                </c:pt>
                <c:pt idx="493">
                  <c:v>44462</c:v>
                </c:pt>
                <c:pt idx="494">
                  <c:v>44461</c:v>
                </c:pt>
                <c:pt idx="495">
                  <c:v>44460</c:v>
                </c:pt>
                <c:pt idx="496">
                  <c:v>44459</c:v>
                </c:pt>
                <c:pt idx="497">
                  <c:v>44456</c:v>
                </c:pt>
                <c:pt idx="498">
                  <c:v>44455</c:v>
                </c:pt>
                <c:pt idx="499">
                  <c:v>44454</c:v>
                </c:pt>
                <c:pt idx="500">
                  <c:v>44453</c:v>
                </c:pt>
                <c:pt idx="501">
                  <c:v>44452</c:v>
                </c:pt>
                <c:pt idx="502">
                  <c:v>44449</c:v>
                </c:pt>
                <c:pt idx="503">
                  <c:v>44448</c:v>
                </c:pt>
                <c:pt idx="504">
                  <c:v>44447</c:v>
                </c:pt>
                <c:pt idx="505">
                  <c:v>44446</c:v>
                </c:pt>
                <c:pt idx="506">
                  <c:v>44445</c:v>
                </c:pt>
                <c:pt idx="507">
                  <c:v>44442</c:v>
                </c:pt>
                <c:pt idx="508">
                  <c:v>44441</c:v>
                </c:pt>
                <c:pt idx="509">
                  <c:v>44440</c:v>
                </c:pt>
                <c:pt idx="510">
                  <c:v>44439</c:v>
                </c:pt>
                <c:pt idx="511">
                  <c:v>44438</c:v>
                </c:pt>
                <c:pt idx="512">
                  <c:v>44435</c:v>
                </c:pt>
                <c:pt idx="513">
                  <c:v>44434</c:v>
                </c:pt>
                <c:pt idx="514">
                  <c:v>44433</c:v>
                </c:pt>
                <c:pt idx="515">
                  <c:v>44432</c:v>
                </c:pt>
                <c:pt idx="516">
                  <c:v>44431</c:v>
                </c:pt>
                <c:pt idx="517">
                  <c:v>44428</c:v>
                </c:pt>
                <c:pt idx="518">
                  <c:v>44425</c:v>
                </c:pt>
                <c:pt idx="519">
                  <c:v>44424</c:v>
                </c:pt>
                <c:pt idx="520">
                  <c:v>44421</c:v>
                </c:pt>
                <c:pt idx="521">
                  <c:v>44420</c:v>
                </c:pt>
                <c:pt idx="522">
                  <c:v>44419</c:v>
                </c:pt>
                <c:pt idx="523">
                  <c:v>44418</c:v>
                </c:pt>
                <c:pt idx="524">
                  <c:v>44417</c:v>
                </c:pt>
                <c:pt idx="525">
                  <c:v>44414</c:v>
                </c:pt>
                <c:pt idx="526">
                  <c:v>44413</c:v>
                </c:pt>
                <c:pt idx="527">
                  <c:v>44412</c:v>
                </c:pt>
                <c:pt idx="528">
                  <c:v>44411</c:v>
                </c:pt>
                <c:pt idx="529">
                  <c:v>44410</c:v>
                </c:pt>
                <c:pt idx="530">
                  <c:v>44407</c:v>
                </c:pt>
                <c:pt idx="531">
                  <c:v>44406</c:v>
                </c:pt>
                <c:pt idx="532">
                  <c:v>44405</c:v>
                </c:pt>
                <c:pt idx="533">
                  <c:v>44404</c:v>
                </c:pt>
                <c:pt idx="534">
                  <c:v>44403</c:v>
                </c:pt>
                <c:pt idx="535">
                  <c:v>44400</c:v>
                </c:pt>
                <c:pt idx="536">
                  <c:v>44396</c:v>
                </c:pt>
                <c:pt idx="537">
                  <c:v>44393</c:v>
                </c:pt>
                <c:pt idx="538">
                  <c:v>44392</c:v>
                </c:pt>
                <c:pt idx="539">
                  <c:v>44391</c:v>
                </c:pt>
                <c:pt idx="540">
                  <c:v>44390</c:v>
                </c:pt>
                <c:pt idx="541">
                  <c:v>44389</c:v>
                </c:pt>
                <c:pt idx="542">
                  <c:v>44386</c:v>
                </c:pt>
                <c:pt idx="543">
                  <c:v>44385</c:v>
                </c:pt>
                <c:pt idx="544">
                  <c:v>44384</c:v>
                </c:pt>
                <c:pt idx="545">
                  <c:v>44383</c:v>
                </c:pt>
                <c:pt idx="546">
                  <c:v>44382</c:v>
                </c:pt>
                <c:pt idx="547">
                  <c:v>44379</c:v>
                </c:pt>
                <c:pt idx="548">
                  <c:v>44378</c:v>
                </c:pt>
                <c:pt idx="549">
                  <c:v>44377</c:v>
                </c:pt>
                <c:pt idx="550">
                  <c:v>44376</c:v>
                </c:pt>
                <c:pt idx="551">
                  <c:v>44375</c:v>
                </c:pt>
                <c:pt idx="552">
                  <c:v>44372</c:v>
                </c:pt>
                <c:pt idx="553">
                  <c:v>44371</c:v>
                </c:pt>
                <c:pt idx="554">
                  <c:v>44370</c:v>
                </c:pt>
                <c:pt idx="555">
                  <c:v>44369</c:v>
                </c:pt>
                <c:pt idx="556">
                  <c:v>44368</c:v>
                </c:pt>
                <c:pt idx="557">
                  <c:v>44365</c:v>
                </c:pt>
                <c:pt idx="558">
                  <c:v>44364</c:v>
                </c:pt>
                <c:pt idx="559">
                  <c:v>44363</c:v>
                </c:pt>
                <c:pt idx="560">
                  <c:v>44362</c:v>
                </c:pt>
                <c:pt idx="561">
                  <c:v>44361</c:v>
                </c:pt>
                <c:pt idx="562">
                  <c:v>44358</c:v>
                </c:pt>
                <c:pt idx="563">
                  <c:v>44357</c:v>
                </c:pt>
                <c:pt idx="564">
                  <c:v>44356</c:v>
                </c:pt>
                <c:pt idx="565">
                  <c:v>44355</c:v>
                </c:pt>
                <c:pt idx="566">
                  <c:v>44354</c:v>
                </c:pt>
                <c:pt idx="567">
                  <c:v>44351</c:v>
                </c:pt>
                <c:pt idx="568">
                  <c:v>44350</c:v>
                </c:pt>
                <c:pt idx="569">
                  <c:v>44349</c:v>
                </c:pt>
                <c:pt idx="570">
                  <c:v>44348</c:v>
                </c:pt>
                <c:pt idx="571">
                  <c:v>44347</c:v>
                </c:pt>
                <c:pt idx="572">
                  <c:v>44344</c:v>
                </c:pt>
                <c:pt idx="573">
                  <c:v>44343</c:v>
                </c:pt>
                <c:pt idx="574">
                  <c:v>44342</c:v>
                </c:pt>
                <c:pt idx="575">
                  <c:v>44341</c:v>
                </c:pt>
                <c:pt idx="576">
                  <c:v>44340</c:v>
                </c:pt>
                <c:pt idx="577">
                  <c:v>44337</c:v>
                </c:pt>
                <c:pt idx="578">
                  <c:v>44336</c:v>
                </c:pt>
                <c:pt idx="579">
                  <c:v>44335</c:v>
                </c:pt>
                <c:pt idx="580">
                  <c:v>44334</c:v>
                </c:pt>
                <c:pt idx="581">
                  <c:v>44333</c:v>
                </c:pt>
                <c:pt idx="582">
                  <c:v>44322</c:v>
                </c:pt>
                <c:pt idx="583">
                  <c:v>44321</c:v>
                </c:pt>
                <c:pt idx="584">
                  <c:v>44320</c:v>
                </c:pt>
                <c:pt idx="585">
                  <c:v>44319</c:v>
                </c:pt>
                <c:pt idx="586">
                  <c:v>44316</c:v>
                </c:pt>
                <c:pt idx="587">
                  <c:v>44315</c:v>
                </c:pt>
                <c:pt idx="588">
                  <c:v>44314</c:v>
                </c:pt>
                <c:pt idx="589">
                  <c:v>44313</c:v>
                </c:pt>
                <c:pt idx="590">
                  <c:v>44312</c:v>
                </c:pt>
                <c:pt idx="591">
                  <c:v>44309</c:v>
                </c:pt>
                <c:pt idx="592">
                  <c:v>44308</c:v>
                </c:pt>
                <c:pt idx="593">
                  <c:v>44307</c:v>
                </c:pt>
                <c:pt idx="594">
                  <c:v>44306</c:v>
                </c:pt>
                <c:pt idx="595">
                  <c:v>44305</c:v>
                </c:pt>
                <c:pt idx="596">
                  <c:v>44302</c:v>
                </c:pt>
                <c:pt idx="597">
                  <c:v>44301</c:v>
                </c:pt>
                <c:pt idx="598">
                  <c:v>44300</c:v>
                </c:pt>
                <c:pt idx="599">
                  <c:v>44299</c:v>
                </c:pt>
                <c:pt idx="600">
                  <c:v>44298</c:v>
                </c:pt>
                <c:pt idx="601">
                  <c:v>44295</c:v>
                </c:pt>
                <c:pt idx="602">
                  <c:v>44294</c:v>
                </c:pt>
                <c:pt idx="603">
                  <c:v>44293</c:v>
                </c:pt>
                <c:pt idx="604">
                  <c:v>44292</c:v>
                </c:pt>
                <c:pt idx="605">
                  <c:v>44291</c:v>
                </c:pt>
                <c:pt idx="606">
                  <c:v>44288</c:v>
                </c:pt>
                <c:pt idx="607">
                  <c:v>44287</c:v>
                </c:pt>
                <c:pt idx="608">
                  <c:v>44286</c:v>
                </c:pt>
                <c:pt idx="609">
                  <c:v>44285</c:v>
                </c:pt>
                <c:pt idx="610">
                  <c:v>44284</c:v>
                </c:pt>
                <c:pt idx="611">
                  <c:v>44281</c:v>
                </c:pt>
                <c:pt idx="612">
                  <c:v>44280</c:v>
                </c:pt>
                <c:pt idx="613">
                  <c:v>44279</c:v>
                </c:pt>
                <c:pt idx="614">
                  <c:v>44277</c:v>
                </c:pt>
                <c:pt idx="615">
                  <c:v>44274</c:v>
                </c:pt>
                <c:pt idx="616">
                  <c:v>44273</c:v>
                </c:pt>
                <c:pt idx="617">
                  <c:v>44272</c:v>
                </c:pt>
                <c:pt idx="618">
                  <c:v>44271</c:v>
                </c:pt>
                <c:pt idx="619">
                  <c:v>44270</c:v>
                </c:pt>
                <c:pt idx="620">
                  <c:v>44267</c:v>
                </c:pt>
                <c:pt idx="621">
                  <c:v>44266</c:v>
                </c:pt>
                <c:pt idx="622">
                  <c:v>44265</c:v>
                </c:pt>
                <c:pt idx="623">
                  <c:v>44264</c:v>
                </c:pt>
                <c:pt idx="624">
                  <c:v>44263</c:v>
                </c:pt>
                <c:pt idx="625">
                  <c:v>44260</c:v>
                </c:pt>
                <c:pt idx="626">
                  <c:v>44259</c:v>
                </c:pt>
                <c:pt idx="627">
                  <c:v>44258</c:v>
                </c:pt>
                <c:pt idx="628">
                  <c:v>44257</c:v>
                </c:pt>
                <c:pt idx="629">
                  <c:v>44256</c:v>
                </c:pt>
                <c:pt idx="630">
                  <c:v>44253</c:v>
                </c:pt>
                <c:pt idx="631">
                  <c:v>44252</c:v>
                </c:pt>
                <c:pt idx="632">
                  <c:v>44251</c:v>
                </c:pt>
                <c:pt idx="633">
                  <c:v>44250</c:v>
                </c:pt>
                <c:pt idx="634">
                  <c:v>44249</c:v>
                </c:pt>
                <c:pt idx="635">
                  <c:v>44246</c:v>
                </c:pt>
                <c:pt idx="636">
                  <c:v>44245</c:v>
                </c:pt>
                <c:pt idx="637">
                  <c:v>44244</c:v>
                </c:pt>
                <c:pt idx="638">
                  <c:v>44243</c:v>
                </c:pt>
                <c:pt idx="639">
                  <c:v>44242</c:v>
                </c:pt>
                <c:pt idx="640">
                  <c:v>44239</c:v>
                </c:pt>
                <c:pt idx="641">
                  <c:v>44238</c:v>
                </c:pt>
                <c:pt idx="642">
                  <c:v>44237</c:v>
                </c:pt>
                <c:pt idx="643">
                  <c:v>44236</c:v>
                </c:pt>
                <c:pt idx="644">
                  <c:v>44235</c:v>
                </c:pt>
                <c:pt idx="645">
                  <c:v>44231</c:v>
                </c:pt>
                <c:pt idx="646">
                  <c:v>44230</c:v>
                </c:pt>
                <c:pt idx="647">
                  <c:v>44229</c:v>
                </c:pt>
                <c:pt idx="648">
                  <c:v>44228</c:v>
                </c:pt>
                <c:pt idx="649">
                  <c:v>44225</c:v>
                </c:pt>
                <c:pt idx="650">
                  <c:v>44224</c:v>
                </c:pt>
                <c:pt idx="651">
                  <c:v>44223</c:v>
                </c:pt>
                <c:pt idx="652">
                  <c:v>44222</c:v>
                </c:pt>
                <c:pt idx="653">
                  <c:v>44221</c:v>
                </c:pt>
                <c:pt idx="654">
                  <c:v>44218</c:v>
                </c:pt>
                <c:pt idx="655">
                  <c:v>44217</c:v>
                </c:pt>
                <c:pt idx="656">
                  <c:v>44216</c:v>
                </c:pt>
                <c:pt idx="657">
                  <c:v>44215</c:v>
                </c:pt>
                <c:pt idx="658">
                  <c:v>44214</c:v>
                </c:pt>
                <c:pt idx="659">
                  <c:v>44211</c:v>
                </c:pt>
                <c:pt idx="660">
                  <c:v>44210</c:v>
                </c:pt>
                <c:pt idx="661">
                  <c:v>44209</c:v>
                </c:pt>
                <c:pt idx="662">
                  <c:v>44208</c:v>
                </c:pt>
                <c:pt idx="663">
                  <c:v>44207</c:v>
                </c:pt>
                <c:pt idx="664">
                  <c:v>44204</c:v>
                </c:pt>
                <c:pt idx="665">
                  <c:v>44203</c:v>
                </c:pt>
                <c:pt idx="666">
                  <c:v>44202</c:v>
                </c:pt>
                <c:pt idx="667">
                  <c:v>44201</c:v>
                </c:pt>
                <c:pt idx="668">
                  <c:v>44200</c:v>
                </c:pt>
                <c:pt idx="669">
                  <c:v>44197</c:v>
                </c:pt>
                <c:pt idx="670">
                  <c:v>44196</c:v>
                </c:pt>
                <c:pt idx="671">
                  <c:v>44195</c:v>
                </c:pt>
                <c:pt idx="672">
                  <c:v>44194</c:v>
                </c:pt>
                <c:pt idx="673">
                  <c:v>44193</c:v>
                </c:pt>
                <c:pt idx="674">
                  <c:v>44189</c:v>
                </c:pt>
                <c:pt idx="675">
                  <c:v>44188</c:v>
                </c:pt>
                <c:pt idx="676">
                  <c:v>44187</c:v>
                </c:pt>
                <c:pt idx="677">
                  <c:v>44186</c:v>
                </c:pt>
                <c:pt idx="678">
                  <c:v>44183</c:v>
                </c:pt>
                <c:pt idx="679">
                  <c:v>44182</c:v>
                </c:pt>
                <c:pt idx="680">
                  <c:v>44181</c:v>
                </c:pt>
                <c:pt idx="681">
                  <c:v>44180</c:v>
                </c:pt>
                <c:pt idx="682">
                  <c:v>44179</c:v>
                </c:pt>
                <c:pt idx="683">
                  <c:v>44176</c:v>
                </c:pt>
                <c:pt idx="684">
                  <c:v>44175</c:v>
                </c:pt>
                <c:pt idx="685">
                  <c:v>44174</c:v>
                </c:pt>
                <c:pt idx="686">
                  <c:v>44173</c:v>
                </c:pt>
                <c:pt idx="687">
                  <c:v>44172</c:v>
                </c:pt>
                <c:pt idx="688">
                  <c:v>44169</c:v>
                </c:pt>
                <c:pt idx="689">
                  <c:v>44168</c:v>
                </c:pt>
                <c:pt idx="690">
                  <c:v>44167</c:v>
                </c:pt>
                <c:pt idx="691">
                  <c:v>44166</c:v>
                </c:pt>
                <c:pt idx="692">
                  <c:v>44165</c:v>
                </c:pt>
                <c:pt idx="693">
                  <c:v>44162</c:v>
                </c:pt>
                <c:pt idx="694">
                  <c:v>44161</c:v>
                </c:pt>
                <c:pt idx="695">
                  <c:v>44160</c:v>
                </c:pt>
                <c:pt idx="696">
                  <c:v>44159</c:v>
                </c:pt>
                <c:pt idx="697">
                  <c:v>44158</c:v>
                </c:pt>
                <c:pt idx="698">
                  <c:v>44155</c:v>
                </c:pt>
                <c:pt idx="699">
                  <c:v>44154</c:v>
                </c:pt>
                <c:pt idx="700">
                  <c:v>44153</c:v>
                </c:pt>
                <c:pt idx="701">
                  <c:v>44152</c:v>
                </c:pt>
                <c:pt idx="702">
                  <c:v>44151</c:v>
                </c:pt>
                <c:pt idx="703">
                  <c:v>44148</c:v>
                </c:pt>
                <c:pt idx="704">
                  <c:v>44147</c:v>
                </c:pt>
                <c:pt idx="705">
                  <c:v>44146</c:v>
                </c:pt>
                <c:pt idx="706">
                  <c:v>44145</c:v>
                </c:pt>
                <c:pt idx="707">
                  <c:v>44144</c:v>
                </c:pt>
                <c:pt idx="708">
                  <c:v>44141</c:v>
                </c:pt>
                <c:pt idx="709">
                  <c:v>44140</c:v>
                </c:pt>
                <c:pt idx="710">
                  <c:v>44139</c:v>
                </c:pt>
                <c:pt idx="711">
                  <c:v>44138</c:v>
                </c:pt>
                <c:pt idx="712">
                  <c:v>44137</c:v>
                </c:pt>
                <c:pt idx="713">
                  <c:v>44133</c:v>
                </c:pt>
                <c:pt idx="714">
                  <c:v>44132</c:v>
                </c:pt>
                <c:pt idx="715">
                  <c:v>44131</c:v>
                </c:pt>
                <c:pt idx="716">
                  <c:v>44130</c:v>
                </c:pt>
                <c:pt idx="717">
                  <c:v>44127</c:v>
                </c:pt>
                <c:pt idx="718">
                  <c:v>44126</c:v>
                </c:pt>
                <c:pt idx="719">
                  <c:v>44125</c:v>
                </c:pt>
                <c:pt idx="720">
                  <c:v>44124</c:v>
                </c:pt>
                <c:pt idx="721">
                  <c:v>44123</c:v>
                </c:pt>
                <c:pt idx="722">
                  <c:v>44120</c:v>
                </c:pt>
                <c:pt idx="723">
                  <c:v>44119</c:v>
                </c:pt>
                <c:pt idx="724">
                  <c:v>44118</c:v>
                </c:pt>
                <c:pt idx="725">
                  <c:v>44117</c:v>
                </c:pt>
                <c:pt idx="726">
                  <c:v>44116</c:v>
                </c:pt>
                <c:pt idx="727">
                  <c:v>44113</c:v>
                </c:pt>
                <c:pt idx="728">
                  <c:v>44112</c:v>
                </c:pt>
                <c:pt idx="729">
                  <c:v>44111</c:v>
                </c:pt>
                <c:pt idx="730">
                  <c:v>44110</c:v>
                </c:pt>
                <c:pt idx="731">
                  <c:v>44109</c:v>
                </c:pt>
                <c:pt idx="732">
                  <c:v>44106</c:v>
                </c:pt>
                <c:pt idx="733">
                  <c:v>44105</c:v>
                </c:pt>
                <c:pt idx="734">
                  <c:v>44104</c:v>
                </c:pt>
                <c:pt idx="735">
                  <c:v>44103</c:v>
                </c:pt>
                <c:pt idx="736">
                  <c:v>44102</c:v>
                </c:pt>
                <c:pt idx="737">
                  <c:v>44099</c:v>
                </c:pt>
                <c:pt idx="738">
                  <c:v>44098</c:v>
                </c:pt>
                <c:pt idx="739">
                  <c:v>44097</c:v>
                </c:pt>
                <c:pt idx="740">
                  <c:v>44096</c:v>
                </c:pt>
                <c:pt idx="741">
                  <c:v>44095</c:v>
                </c:pt>
                <c:pt idx="742">
                  <c:v>44092</c:v>
                </c:pt>
                <c:pt idx="743">
                  <c:v>44091</c:v>
                </c:pt>
                <c:pt idx="744">
                  <c:v>44090</c:v>
                </c:pt>
                <c:pt idx="745">
                  <c:v>44089</c:v>
                </c:pt>
                <c:pt idx="746">
                  <c:v>44088</c:v>
                </c:pt>
                <c:pt idx="747">
                  <c:v>44085</c:v>
                </c:pt>
                <c:pt idx="748">
                  <c:v>44084</c:v>
                </c:pt>
                <c:pt idx="749">
                  <c:v>44083</c:v>
                </c:pt>
                <c:pt idx="750">
                  <c:v>44082</c:v>
                </c:pt>
                <c:pt idx="751">
                  <c:v>44081</c:v>
                </c:pt>
                <c:pt idx="752">
                  <c:v>44078</c:v>
                </c:pt>
                <c:pt idx="753">
                  <c:v>44077</c:v>
                </c:pt>
                <c:pt idx="754">
                  <c:v>44076</c:v>
                </c:pt>
                <c:pt idx="755">
                  <c:v>44075</c:v>
                </c:pt>
                <c:pt idx="756">
                  <c:v>44074</c:v>
                </c:pt>
                <c:pt idx="757">
                  <c:v>44071</c:v>
                </c:pt>
                <c:pt idx="758">
                  <c:v>44070</c:v>
                </c:pt>
                <c:pt idx="759">
                  <c:v>44069</c:v>
                </c:pt>
                <c:pt idx="760">
                  <c:v>44068</c:v>
                </c:pt>
                <c:pt idx="761">
                  <c:v>44067</c:v>
                </c:pt>
                <c:pt idx="762">
                  <c:v>44064</c:v>
                </c:pt>
                <c:pt idx="763">
                  <c:v>44063</c:v>
                </c:pt>
                <c:pt idx="764">
                  <c:v>44062</c:v>
                </c:pt>
                <c:pt idx="765">
                  <c:v>44061</c:v>
                </c:pt>
                <c:pt idx="766">
                  <c:v>44060</c:v>
                </c:pt>
                <c:pt idx="767">
                  <c:v>44056</c:v>
                </c:pt>
                <c:pt idx="768">
                  <c:v>44055</c:v>
                </c:pt>
                <c:pt idx="769">
                  <c:v>44054</c:v>
                </c:pt>
                <c:pt idx="770">
                  <c:v>44053</c:v>
                </c:pt>
                <c:pt idx="771">
                  <c:v>44050</c:v>
                </c:pt>
                <c:pt idx="772">
                  <c:v>44049</c:v>
                </c:pt>
                <c:pt idx="773">
                  <c:v>44048</c:v>
                </c:pt>
                <c:pt idx="774">
                  <c:v>44047</c:v>
                </c:pt>
                <c:pt idx="775">
                  <c:v>44046</c:v>
                </c:pt>
                <c:pt idx="776">
                  <c:v>44042</c:v>
                </c:pt>
                <c:pt idx="777">
                  <c:v>44041</c:v>
                </c:pt>
                <c:pt idx="778">
                  <c:v>44040</c:v>
                </c:pt>
                <c:pt idx="779">
                  <c:v>44039</c:v>
                </c:pt>
                <c:pt idx="780">
                  <c:v>44036</c:v>
                </c:pt>
                <c:pt idx="781">
                  <c:v>44035</c:v>
                </c:pt>
                <c:pt idx="782">
                  <c:v>44034</c:v>
                </c:pt>
                <c:pt idx="783">
                  <c:v>44033</c:v>
                </c:pt>
                <c:pt idx="784">
                  <c:v>44032</c:v>
                </c:pt>
                <c:pt idx="785">
                  <c:v>44029</c:v>
                </c:pt>
                <c:pt idx="786">
                  <c:v>44028</c:v>
                </c:pt>
                <c:pt idx="787">
                  <c:v>44027</c:v>
                </c:pt>
                <c:pt idx="788">
                  <c:v>44026</c:v>
                </c:pt>
                <c:pt idx="789">
                  <c:v>44025</c:v>
                </c:pt>
                <c:pt idx="790">
                  <c:v>44022</c:v>
                </c:pt>
                <c:pt idx="791">
                  <c:v>44021</c:v>
                </c:pt>
                <c:pt idx="792">
                  <c:v>44020</c:v>
                </c:pt>
                <c:pt idx="793">
                  <c:v>44019</c:v>
                </c:pt>
                <c:pt idx="794">
                  <c:v>44018</c:v>
                </c:pt>
                <c:pt idx="795">
                  <c:v>44015</c:v>
                </c:pt>
                <c:pt idx="796">
                  <c:v>44014</c:v>
                </c:pt>
                <c:pt idx="797">
                  <c:v>44013</c:v>
                </c:pt>
                <c:pt idx="798">
                  <c:v>44012</c:v>
                </c:pt>
                <c:pt idx="799">
                  <c:v>44011</c:v>
                </c:pt>
                <c:pt idx="800">
                  <c:v>44008</c:v>
                </c:pt>
                <c:pt idx="801">
                  <c:v>44007</c:v>
                </c:pt>
                <c:pt idx="802">
                  <c:v>44006</c:v>
                </c:pt>
                <c:pt idx="803">
                  <c:v>44005</c:v>
                </c:pt>
                <c:pt idx="804">
                  <c:v>44004</c:v>
                </c:pt>
                <c:pt idx="805">
                  <c:v>44001</c:v>
                </c:pt>
                <c:pt idx="806">
                  <c:v>44000</c:v>
                </c:pt>
                <c:pt idx="807">
                  <c:v>43999</c:v>
                </c:pt>
                <c:pt idx="808">
                  <c:v>43998</c:v>
                </c:pt>
                <c:pt idx="809">
                  <c:v>43997</c:v>
                </c:pt>
                <c:pt idx="810">
                  <c:v>43994</c:v>
                </c:pt>
                <c:pt idx="811">
                  <c:v>43993</c:v>
                </c:pt>
                <c:pt idx="812">
                  <c:v>43992</c:v>
                </c:pt>
                <c:pt idx="813">
                  <c:v>43991</c:v>
                </c:pt>
                <c:pt idx="814">
                  <c:v>43990</c:v>
                </c:pt>
                <c:pt idx="815">
                  <c:v>43987</c:v>
                </c:pt>
                <c:pt idx="816">
                  <c:v>43986</c:v>
                </c:pt>
                <c:pt idx="817">
                  <c:v>43985</c:v>
                </c:pt>
                <c:pt idx="818">
                  <c:v>43984</c:v>
                </c:pt>
                <c:pt idx="819">
                  <c:v>43983</c:v>
                </c:pt>
                <c:pt idx="820">
                  <c:v>43980</c:v>
                </c:pt>
                <c:pt idx="821">
                  <c:v>43979</c:v>
                </c:pt>
                <c:pt idx="822">
                  <c:v>43972</c:v>
                </c:pt>
                <c:pt idx="823">
                  <c:v>43971</c:v>
                </c:pt>
                <c:pt idx="824">
                  <c:v>43970</c:v>
                </c:pt>
                <c:pt idx="825">
                  <c:v>43969</c:v>
                </c:pt>
                <c:pt idx="826">
                  <c:v>43966</c:v>
                </c:pt>
                <c:pt idx="827">
                  <c:v>43965</c:v>
                </c:pt>
                <c:pt idx="828">
                  <c:v>43964</c:v>
                </c:pt>
                <c:pt idx="829">
                  <c:v>43963</c:v>
                </c:pt>
                <c:pt idx="830">
                  <c:v>43962</c:v>
                </c:pt>
                <c:pt idx="831">
                  <c:v>43959</c:v>
                </c:pt>
                <c:pt idx="832">
                  <c:v>43958</c:v>
                </c:pt>
                <c:pt idx="833">
                  <c:v>43957</c:v>
                </c:pt>
                <c:pt idx="834">
                  <c:v>43956</c:v>
                </c:pt>
                <c:pt idx="835">
                  <c:v>43955</c:v>
                </c:pt>
                <c:pt idx="836">
                  <c:v>43951</c:v>
                </c:pt>
                <c:pt idx="837">
                  <c:v>43950</c:v>
                </c:pt>
                <c:pt idx="838">
                  <c:v>43949</c:v>
                </c:pt>
                <c:pt idx="839">
                  <c:v>43948</c:v>
                </c:pt>
                <c:pt idx="840">
                  <c:v>43945</c:v>
                </c:pt>
                <c:pt idx="841">
                  <c:v>43944</c:v>
                </c:pt>
                <c:pt idx="842">
                  <c:v>43943</c:v>
                </c:pt>
                <c:pt idx="843">
                  <c:v>43942</c:v>
                </c:pt>
                <c:pt idx="844">
                  <c:v>43941</c:v>
                </c:pt>
                <c:pt idx="845">
                  <c:v>43938</c:v>
                </c:pt>
                <c:pt idx="846">
                  <c:v>43937</c:v>
                </c:pt>
                <c:pt idx="847">
                  <c:v>43936</c:v>
                </c:pt>
                <c:pt idx="848">
                  <c:v>43935</c:v>
                </c:pt>
                <c:pt idx="849">
                  <c:v>43934</c:v>
                </c:pt>
                <c:pt idx="850">
                  <c:v>43931</c:v>
                </c:pt>
                <c:pt idx="851">
                  <c:v>43930</c:v>
                </c:pt>
                <c:pt idx="852">
                  <c:v>43929</c:v>
                </c:pt>
                <c:pt idx="853">
                  <c:v>43928</c:v>
                </c:pt>
                <c:pt idx="854">
                  <c:v>43927</c:v>
                </c:pt>
                <c:pt idx="855">
                  <c:v>43924</c:v>
                </c:pt>
                <c:pt idx="856">
                  <c:v>43923</c:v>
                </c:pt>
                <c:pt idx="857">
                  <c:v>43922</c:v>
                </c:pt>
                <c:pt idx="858">
                  <c:v>43921</c:v>
                </c:pt>
                <c:pt idx="859">
                  <c:v>43920</c:v>
                </c:pt>
                <c:pt idx="860">
                  <c:v>43917</c:v>
                </c:pt>
                <c:pt idx="861">
                  <c:v>43916</c:v>
                </c:pt>
                <c:pt idx="862">
                  <c:v>43915</c:v>
                </c:pt>
                <c:pt idx="863">
                  <c:v>43914</c:v>
                </c:pt>
                <c:pt idx="864">
                  <c:v>43910</c:v>
                </c:pt>
                <c:pt idx="865">
                  <c:v>43909</c:v>
                </c:pt>
                <c:pt idx="866">
                  <c:v>43908</c:v>
                </c:pt>
                <c:pt idx="867">
                  <c:v>43907</c:v>
                </c:pt>
                <c:pt idx="868">
                  <c:v>43906</c:v>
                </c:pt>
                <c:pt idx="869">
                  <c:v>43903</c:v>
                </c:pt>
                <c:pt idx="870">
                  <c:v>43902</c:v>
                </c:pt>
                <c:pt idx="871">
                  <c:v>43901</c:v>
                </c:pt>
                <c:pt idx="872">
                  <c:v>43900</c:v>
                </c:pt>
                <c:pt idx="873">
                  <c:v>43899</c:v>
                </c:pt>
                <c:pt idx="874">
                  <c:v>43896</c:v>
                </c:pt>
                <c:pt idx="875">
                  <c:v>43895</c:v>
                </c:pt>
                <c:pt idx="876">
                  <c:v>43894</c:v>
                </c:pt>
                <c:pt idx="877">
                  <c:v>43893</c:v>
                </c:pt>
                <c:pt idx="878">
                  <c:v>43892</c:v>
                </c:pt>
                <c:pt idx="879">
                  <c:v>43889</c:v>
                </c:pt>
                <c:pt idx="880">
                  <c:v>43888</c:v>
                </c:pt>
                <c:pt idx="881">
                  <c:v>43887</c:v>
                </c:pt>
                <c:pt idx="882">
                  <c:v>43886</c:v>
                </c:pt>
                <c:pt idx="883">
                  <c:v>43885</c:v>
                </c:pt>
                <c:pt idx="884">
                  <c:v>43882</c:v>
                </c:pt>
                <c:pt idx="885">
                  <c:v>43881</c:v>
                </c:pt>
                <c:pt idx="886">
                  <c:v>43880</c:v>
                </c:pt>
                <c:pt idx="887">
                  <c:v>43879</c:v>
                </c:pt>
                <c:pt idx="888">
                  <c:v>43878</c:v>
                </c:pt>
                <c:pt idx="889">
                  <c:v>43875</c:v>
                </c:pt>
                <c:pt idx="890">
                  <c:v>43874</c:v>
                </c:pt>
                <c:pt idx="891">
                  <c:v>43873</c:v>
                </c:pt>
                <c:pt idx="892">
                  <c:v>43872</c:v>
                </c:pt>
                <c:pt idx="893">
                  <c:v>43871</c:v>
                </c:pt>
                <c:pt idx="894">
                  <c:v>43868</c:v>
                </c:pt>
                <c:pt idx="895">
                  <c:v>43867</c:v>
                </c:pt>
                <c:pt idx="896">
                  <c:v>43865</c:v>
                </c:pt>
                <c:pt idx="897">
                  <c:v>43864</c:v>
                </c:pt>
                <c:pt idx="898">
                  <c:v>43861</c:v>
                </c:pt>
                <c:pt idx="899">
                  <c:v>43860</c:v>
                </c:pt>
                <c:pt idx="900">
                  <c:v>43859</c:v>
                </c:pt>
                <c:pt idx="901">
                  <c:v>43858</c:v>
                </c:pt>
                <c:pt idx="902">
                  <c:v>43857</c:v>
                </c:pt>
                <c:pt idx="903">
                  <c:v>43854</c:v>
                </c:pt>
                <c:pt idx="904">
                  <c:v>43853</c:v>
                </c:pt>
                <c:pt idx="905">
                  <c:v>43852</c:v>
                </c:pt>
                <c:pt idx="906">
                  <c:v>43851</c:v>
                </c:pt>
                <c:pt idx="907">
                  <c:v>43850</c:v>
                </c:pt>
                <c:pt idx="908">
                  <c:v>43847</c:v>
                </c:pt>
                <c:pt idx="909">
                  <c:v>43846</c:v>
                </c:pt>
                <c:pt idx="910">
                  <c:v>43845</c:v>
                </c:pt>
                <c:pt idx="911">
                  <c:v>43844</c:v>
                </c:pt>
                <c:pt idx="912">
                  <c:v>43843</c:v>
                </c:pt>
                <c:pt idx="913">
                  <c:v>43840</c:v>
                </c:pt>
                <c:pt idx="914">
                  <c:v>43839</c:v>
                </c:pt>
                <c:pt idx="915">
                  <c:v>43838</c:v>
                </c:pt>
                <c:pt idx="916">
                  <c:v>43837</c:v>
                </c:pt>
                <c:pt idx="917">
                  <c:v>43836</c:v>
                </c:pt>
                <c:pt idx="918">
                  <c:v>43833</c:v>
                </c:pt>
                <c:pt idx="919">
                  <c:v>43832</c:v>
                </c:pt>
                <c:pt idx="920">
                  <c:v>43831</c:v>
                </c:pt>
                <c:pt idx="921">
                  <c:v>43830</c:v>
                </c:pt>
                <c:pt idx="922">
                  <c:v>43829</c:v>
                </c:pt>
                <c:pt idx="923">
                  <c:v>43826</c:v>
                </c:pt>
                <c:pt idx="924">
                  <c:v>43825</c:v>
                </c:pt>
                <c:pt idx="925">
                  <c:v>43823</c:v>
                </c:pt>
                <c:pt idx="926">
                  <c:v>43822</c:v>
                </c:pt>
                <c:pt idx="927">
                  <c:v>43819</c:v>
                </c:pt>
                <c:pt idx="928">
                  <c:v>43818</c:v>
                </c:pt>
                <c:pt idx="929">
                  <c:v>43817</c:v>
                </c:pt>
                <c:pt idx="930">
                  <c:v>43816</c:v>
                </c:pt>
                <c:pt idx="931">
                  <c:v>43815</c:v>
                </c:pt>
                <c:pt idx="932">
                  <c:v>43812</c:v>
                </c:pt>
                <c:pt idx="933">
                  <c:v>43811</c:v>
                </c:pt>
                <c:pt idx="934">
                  <c:v>43810</c:v>
                </c:pt>
                <c:pt idx="935">
                  <c:v>43809</c:v>
                </c:pt>
                <c:pt idx="936">
                  <c:v>43808</c:v>
                </c:pt>
                <c:pt idx="937">
                  <c:v>43805</c:v>
                </c:pt>
                <c:pt idx="938">
                  <c:v>43804</c:v>
                </c:pt>
                <c:pt idx="939">
                  <c:v>43803</c:v>
                </c:pt>
                <c:pt idx="940">
                  <c:v>43802</c:v>
                </c:pt>
                <c:pt idx="941">
                  <c:v>43801</c:v>
                </c:pt>
                <c:pt idx="942">
                  <c:v>43798</c:v>
                </c:pt>
                <c:pt idx="943">
                  <c:v>43797</c:v>
                </c:pt>
                <c:pt idx="944">
                  <c:v>43796</c:v>
                </c:pt>
                <c:pt idx="945">
                  <c:v>43795</c:v>
                </c:pt>
                <c:pt idx="946">
                  <c:v>43794</c:v>
                </c:pt>
                <c:pt idx="947">
                  <c:v>43791</c:v>
                </c:pt>
                <c:pt idx="948">
                  <c:v>43790</c:v>
                </c:pt>
                <c:pt idx="949">
                  <c:v>43789</c:v>
                </c:pt>
                <c:pt idx="950">
                  <c:v>43788</c:v>
                </c:pt>
                <c:pt idx="951">
                  <c:v>43787</c:v>
                </c:pt>
                <c:pt idx="952">
                  <c:v>43784</c:v>
                </c:pt>
                <c:pt idx="953">
                  <c:v>43783</c:v>
                </c:pt>
                <c:pt idx="954">
                  <c:v>43782</c:v>
                </c:pt>
                <c:pt idx="955">
                  <c:v>43781</c:v>
                </c:pt>
                <c:pt idx="956">
                  <c:v>43780</c:v>
                </c:pt>
                <c:pt idx="957">
                  <c:v>43777</c:v>
                </c:pt>
                <c:pt idx="958">
                  <c:v>43776</c:v>
                </c:pt>
                <c:pt idx="959">
                  <c:v>43775</c:v>
                </c:pt>
                <c:pt idx="960">
                  <c:v>43774</c:v>
                </c:pt>
                <c:pt idx="961">
                  <c:v>43773</c:v>
                </c:pt>
                <c:pt idx="962">
                  <c:v>43770</c:v>
                </c:pt>
                <c:pt idx="963">
                  <c:v>43769</c:v>
                </c:pt>
                <c:pt idx="964">
                  <c:v>43768</c:v>
                </c:pt>
                <c:pt idx="965">
                  <c:v>43767</c:v>
                </c:pt>
                <c:pt idx="966">
                  <c:v>43766</c:v>
                </c:pt>
                <c:pt idx="967">
                  <c:v>43763</c:v>
                </c:pt>
                <c:pt idx="968">
                  <c:v>43762</c:v>
                </c:pt>
                <c:pt idx="969">
                  <c:v>43761</c:v>
                </c:pt>
                <c:pt idx="970">
                  <c:v>43760</c:v>
                </c:pt>
                <c:pt idx="971">
                  <c:v>43759</c:v>
                </c:pt>
                <c:pt idx="972">
                  <c:v>43756</c:v>
                </c:pt>
                <c:pt idx="973">
                  <c:v>43755</c:v>
                </c:pt>
                <c:pt idx="974">
                  <c:v>43754</c:v>
                </c:pt>
                <c:pt idx="975">
                  <c:v>43753</c:v>
                </c:pt>
                <c:pt idx="976">
                  <c:v>43752</c:v>
                </c:pt>
                <c:pt idx="977">
                  <c:v>43749</c:v>
                </c:pt>
                <c:pt idx="978">
                  <c:v>43748</c:v>
                </c:pt>
                <c:pt idx="979">
                  <c:v>43747</c:v>
                </c:pt>
                <c:pt idx="980">
                  <c:v>43746</c:v>
                </c:pt>
                <c:pt idx="981">
                  <c:v>43745</c:v>
                </c:pt>
                <c:pt idx="982">
                  <c:v>43742</c:v>
                </c:pt>
                <c:pt idx="983">
                  <c:v>43741</c:v>
                </c:pt>
                <c:pt idx="984">
                  <c:v>43740</c:v>
                </c:pt>
                <c:pt idx="985">
                  <c:v>43739</c:v>
                </c:pt>
                <c:pt idx="986">
                  <c:v>43738</c:v>
                </c:pt>
                <c:pt idx="987">
                  <c:v>43735</c:v>
                </c:pt>
                <c:pt idx="988">
                  <c:v>43734</c:v>
                </c:pt>
                <c:pt idx="989">
                  <c:v>43733</c:v>
                </c:pt>
                <c:pt idx="990">
                  <c:v>43732</c:v>
                </c:pt>
                <c:pt idx="991">
                  <c:v>43731</c:v>
                </c:pt>
                <c:pt idx="992">
                  <c:v>43728</c:v>
                </c:pt>
                <c:pt idx="993">
                  <c:v>43727</c:v>
                </c:pt>
                <c:pt idx="994">
                  <c:v>43726</c:v>
                </c:pt>
                <c:pt idx="995">
                  <c:v>43725</c:v>
                </c:pt>
                <c:pt idx="996">
                  <c:v>43724</c:v>
                </c:pt>
                <c:pt idx="997">
                  <c:v>43721</c:v>
                </c:pt>
                <c:pt idx="998">
                  <c:v>43720</c:v>
                </c:pt>
                <c:pt idx="999">
                  <c:v>43719</c:v>
                </c:pt>
                <c:pt idx="1000">
                  <c:v>43714</c:v>
                </c:pt>
                <c:pt idx="1001">
                  <c:v>43713</c:v>
                </c:pt>
                <c:pt idx="1002">
                  <c:v>43712</c:v>
                </c:pt>
                <c:pt idx="1003">
                  <c:v>43711</c:v>
                </c:pt>
                <c:pt idx="1004">
                  <c:v>43710</c:v>
                </c:pt>
                <c:pt idx="1005">
                  <c:v>43707</c:v>
                </c:pt>
                <c:pt idx="1006">
                  <c:v>43706</c:v>
                </c:pt>
                <c:pt idx="1007">
                  <c:v>43705</c:v>
                </c:pt>
                <c:pt idx="1008">
                  <c:v>43704</c:v>
                </c:pt>
                <c:pt idx="1009">
                  <c:v>43703</c:v>
                </c:pt>
                <c:pt idx="1010">
                  <c:v>43700</c:v>
                </c:pt>
                <c:pt idx="1011">
                  <c:v>43699</c:v>
                </c:pt>
                <c:pt idx="1012">
                  <c:v>43698</c:v>
                </c:pt>
                <c:pt idx="1013">
                  <c:v>43697</c:v>
                </c:pt>
                <c:pt idx="1014">
                  <c:v>43696</c:v>
                </c:pt>
                <c:pt idx="1015">
                  <c:v>43693</c:v>
                </c:pt>
                <c:pt idx="1016">
                  <c:v>43686</c:v>
                </c:pt>
                <c:pt idx="1017">
                  <c:v>43685</c:v>
                </c:pt>
                <c:pt idx="1018">
                  <c:v>43684</c:v>
                </c:pt>
                <c:pt idx="1019">
                  <c:v>43683</c:v>
                </c:pt>
                <c:pt idx="1020">
                  <c:v>43682</c:v>
                </c:pt>
                <c:pt idx="1021">
                  <c:v>43679</c:v>
                </c:pt>
                <c:pt idx="1022">
                  <c:v>43678</c:v>
                </c:pt>
                <c:pt idx="1023">
                  <c:v>43677</c:v>
                </c:pt>
                <c:pt idx="1024">
                  <c:v>43676</c:v>
                </c:pt>
                <c:pt idx="1025">
                  <c:v>43675</c:v>
                </c:pt>
                <c:pt idx="1026">
                  <c:v>43672</c:v>
                </c:pt>
                <c:pt idx="1027">
                  <c:v>43671</c:v>
                </c:pt>
                <c:pt idx="1028">
                  <c:v>43670</c:v>
                </c:pt>
                <c:pt idx="1029">
                  <c:v>43669</c:v>
                </c:pt>
                <c:pt idx="1030">
                  <c:v>43668</c:v>
                </c:pt>
                <c:pt idx="1031">
                  <c:v>43665</c:v>
                </c:pt>
                <c:pt idx="1032">
                  <c:v>43664</c:v>
                </c:pt>
                <c:pt idx="1033">
                  <c:v>43663</c:v>
                </c:pt>
                <c:pt idx="1034">
                  <c:v>43662</c:v>
                </c:pt>
                <c:pt idx="1035">
                  <c:v>43661</c:v>
                </c:pt>
                <c:pt idx="1036">
                  <c:v>43658</c:v>
                </c:pt>
                <c:pt idx="1037">
                  <c:v>43657</c:v>
                </c:pt>
                <c:pt idx="1038">
                  <c:v>43656</c:v>
                </c:pt>
                <c:pt idx="1039">
                  <c:v>43655</c:v>
                </c:pt>
                <c:pt idx="1040">
                  <c:v>43654</c:v>
                </c:pt>
                <c:pt idx="1041">
                  <c:v>43651</c:v>
                </c:pt>
                <c:pt idx="1042">
                  <c:v>43650</c:v>
                </c:pt>
                <c:pt idx="1043">
                  <c:v>43649</c:v>
                </c:pt>
                <c:pt idx="1044">
                  <c:v>43648</c:v>
                </c:pt>
                <c:pt idx="1045">
                  <c:v>43647</c:v>
                </c:pt>
                <c:pt idx="1046">
                  <c:v>43644</c:v>
                </c:pt>
                <c:pt idx="1047">
                  <c:v>43643</c:v>
                </c:pt>
              </c:numCache>
            </c:numRef>
          </c:cat>
          <c:val>
            <c:numRef>
              <c:f>'high and low'!$D$8:$D$1055</c:f>
              <c:numCache>
                <c:formatCode>0.0</c:formatCode>
                <c:ptCount val="1048"/>
                <c:pt idx="0">
                  <c:v>203.5</c:v>
                </c:pt>
                <c:pt idx="1">
                  <c:v>203</c:v>
                </c:pt>
                <c:pt idx="2">
                  <c:v>203</c:v>
                </c:pt>
                <c:pt idx="3">
                  <c:v>203</c:v>
                </c:pt>
                <c:pt idx="4">
                  <c:v>203</c:v>
                </c:pt>
                <c:pt idx="5">
                  <c:v>203</c:v>
                </c:pt>
                <c:pt idx="6">
                  <c:v>210</c:v>
                </c:pt>
                <c:pt idx="7">
                  <c:v>210</c:v>
                </c:pt>
                <c:pt idx="8">
                  <c:v>210</c:v>
                </c:pt>
                <c:pt idx="9">
                  <c:v>210</c:v>
                </c:pt>
                <c:pt idx="10">
                  <c:v>210</c:v>
                </c:pt>
                <c:pt idx="11">
                  <c:v>210</c:v>
                </c:pt>
                <c:pt idx="12">
                  <c:v>210</c:v>
                </c:pt>
                <c:pt idx="13">
                  <c:v>202.51</c:v>
                </c:pt>
                <c:pt idx="14">
                  <c:v>210.08</c:v>
                </c:pt>
                <c:pt idx="15">
                  <c:v>210.08</c:v>
                </c:pt>
                <c:pt idx="16">
                  <c:v>215.05</c:v>
                </c:pt>
                <c:pt idx="17">
                  <c:v>215.05</c:v>
                </c:pt>
                <c:pt idx="18">
                  <c:v>215.05</c:v>
                </c:pt>
                <c:pt idx="19">
                  <c:v>216</c:v>
                </c:pt>
                <c:pt idx="20">
                  <c:v>216</c:v>
                </c:pt>
                <c:pt idx="21">
                  <c:v>216</c:v>
                </c:pt>
                <c:pt idx="22">
                  <c:v>233.5</c:v>
                </c:pt>
                <c:pt idx="23">
                  <c:v>221.25</c:v>
                </c:pt>
                <c:pt idx="24">
                  <c:v>215.2</c:v>
                </c:pt>
                <c:pt idx="25">
                  <c:v>217</c:v>
                </c:pt>
                <c:pt idx="26">
                  <c:v>220</c:v>
                </c:pt>
                <c:pt idx="27">
                  <c:v>221</c:v>
                </c:pt>
                <c:pt idx="28">
                  <c:v>230</c:v>
                </c:pt>
                <c:pt idx="29">
                  <c:v>228.99</c:v>
                </c:pt>
                <c:pt idx="30">
                  <c:v>220.18</c:v>
                </c:pt>
                <c:pt idx="31">
                  <c:v>225</c:v>
                </c:pt>
                <c:pt idx="32">
                  <c:v>225</c:v>
                </c:pt>
                <c:pt idx="33">
                  <c:v>230</c:v>
                </c:pt>
                <c:pt idx="34">
                  <c:v>225.1</c:v>
                </c:pt>
                <c:pt idx="35">
                  <c:v>231</c:v>
                </c:pt>
                <c:pt idx="36">
                  <c:v>228</c:v>
                </c:pt>
                <c:pt idx="37">
                  <c:v>235</c:v>
                </c:pt>
                <c:pt idx="38">
                  <c:v>223.13</c:v>
                </c:pt>
                <c:pt idx="39">
                  <c:v>225.19</c:v>
                </c:pt>
                <c:pt idx="40">
                  <c:v>235</c:v>
                </c:pt>
                <c:pt idx="41">
                  <c:v>235</c:v>
                </c:pt>
                <c:pt idx="42">
                  <c:v>241</c:v>
                </c:pt>
                <c:pt idx="43">
                  <c:v>241</c:v>
                </c:pt>
                <c:pt idx="44">
                  <c:v>239.99</c:v>
                </c:pt>
                <c:pt idx="45">
                  <c:v>232.2</c:v>
                </c:pt>
                <c:pt idx="46">
                  <c:v>237.26</c:v>
                </c:pt>
                <c:pt idx="47">
                  <c:v>236.42</c:v>
                </c:pt>
                <c:pt idx="48">
                  <c:v>239.95</c:v>
                </c:pt>
                <c:pt idx="49">
                  <c:v>234.5</c:v>
                </c:pt>
                <c:pt idx="50">
                  <c:v>234.5</c:v>
                </c:pt>
                <c:pt idx="51">
                  <c:v>229.2</c:v>
                </c:pt>
                <c:pt idx="52">
                  <c:v>229.2</c:v>
                </c:pt>
                <c:pt idx="53">
                  <c:v>226</c:v>
                </c:pt>
                <c:pt idx="54">
                  <c:v>234</c:v>
                </c:pt>
                <c:pt idx="55">
                  <c:v>225.7</c:v>
                </c:pt>
                <c:pt idx="56">
                  <c:v>233</c:v>
                </c:pt>
                <c:pt idx="57">
                  <c:v>238.5</c:v>
                </c:pt>
                <c:pt idx="58">
                  <c:v>248.48</c:v>
                </c:pt>
                <c:pt idx="59">
                  <c:v>248.48</c:v>
                </c:pt>
                <c:pt idx="60">
                  <c:v>244.06</c:v>
                </c:pt>
                <c:pt idx="61">
                  <c:v>244.06</c:v>
                </c:pt>
                <c:pt idx="62">
                  <c:v>260.18</c:v>
                </c:pt>
                <c:pt idx="63">
                  <c:v>268.83999999999997</c:v>
                </c:pt>
                <c:pt idx="64">
                  <c:v>285.91000000000003</c:v>
                </c:pt>
                <c:pt idx="65">
                  <c:v>285.91000000000003</c:v>
                </c:pt>
                <c:pt idx="66">
                  <c:v>309</c:v>
                </c:pt>
                <c:pt idx="67">
                  <c:v>302.49</c:v>
                </c:pt>
                <c:pt idx="68">
                  <c:v>281.39</c:v>
                </c:pt>
                <c:pt idx="69">
                  <c:v>261.76</c:v>
                </c:pt>
                <c:pt idx="70">
                  <c:v>489.99</c:v>
                </c:pt>
                <c:pt idx="71">
                  <c:v>478.99</c:v>
                </c:pt>
                <c:pt idx="72">
                  <c:v>470.69</c:v>
                </c:pt>
                <c:pt idx="73">
                  <c:v>437.85</c:v>
                </c:pt>
                <c:pt idx="74">
                  <c:v>407.3</c:v>
                </c:pt>
                <c:pt idx="75">
                  <c:v>378.88</c:v>
                </c:pt>
                <c:pt idx="76">
                  <c:v>352.45</c:v>
                </c:pt>
                <c:pt idx="77">
                  <c:v>327.86</c:v>
                </c:pt>
                <c:pt idx="78">
                  <c:v>304.99</c:v>
                </c:pt>
                <c:pt idx="79">
                  <c:v>295.01</c:v>
                </c:pt>
                <c:pt idx="80">
                  <c:v>295.01</c:v>
                </c:pt>
                <c:pt idx="81">
                  <c:v>295.01</c:v>
                </c:pt>
                <c:pt idx="82">
                  <c:v>295.01</c:v>
                </c:pt>
                <c:pt idx="83">
                  <c:v>295.01</c:v>
                </c:pt>
                <c:pt idx="84">
                  <c:v>295.01</c:v>
                </c:pt>
                <c:pt idx="85">
                  <c:v>295.01</c:v>
                </c:pt>
                <c:pt idx="86">
                  <c:v>295.01</c:v>
                </c:pt>
                <c:pt idx="87">
                  <c:v>295.10000000000002</c:v>
                </c:pt>
                <c:pt idx="88">
                  <c:v>295.10000000000002</c:v>
                </c:pt>
                <c:pt idx="89">
                  <c:v>300</c:v>
                </c:pt>
                <c:pt idx="90">
                  <c:v>300</c:v>
                </c:pt>
                <c:pt idx="91">
                  <c:v>300</c:v>
                </c:pt>
                <c:pt idx="92">
                  <c:v>300</c:v>
                </c:pt>
                <c:pt idx="93">
                  <c:v>302.51</c:v>
                </c:pt>
                <c:pt idx="94">
                  <c:v>302.51</c:v>
                </c:pt>
                <c:pt idx="95">
                  <c:v>326.76</c:v>
                </c:pt>
                <c:pt idx="96">
                  <c:v>303.99</c:v>
                </c:pt>
                <c:pt idx="97">
                  <c:v>285.48</c:v>
                </c:pt>
                <c:pt idx="98">
                  <c:v>266.01</c:v>
                </c:pt>
                <c:pt idx="99">
                  <c:v>272.57</c:v>
                </c:pt>
                <c:pt idx="100">
                  <c:v>274.48</c:v>
                </c:pt>
                <c:pt idx="101">
                  <c:v>255.34</c:v>
                </c:pt>
                <c:pt idx="102">
                  <c:v>251.25</c:v>
                </c:pt>
                <c:pt idx="103">
                  <c:v>265.10000000000002</c:v>
                </c:pt>
                <c:pt idx="104">
                  <c:v>251.11</c:v>
                </c:pt>
                <c:pt idx="105">
                  <c:v>251.11</c:v>
                </c:pt>
                <c:pt idx="106">
                  <c:v>251.1</c:v>
                </c:pt>
                <c:pt idx="107">
                  <c:v>259.83</c:v>
                </c:pt>
                <c:pt idx="108">
                  <c:v>259.83</c:v>
                </c:pt>
                <c:pt idx="109">
                  <c:v>259.83</c:v>
                </c:pt>
                <c:pt idx="110">
                  <c:v>257.13</c:v>
                </c:pt>
                <c:pt idx="111">
                  <c:v>257.10000000000002</c:v>
                </c:pt>
                <c:pt idx="112">
                  <c:v>257.10000000000002</c:v>
                </c:pt>
                <c:pt idx="113">
                  <c:v>270.51</c:v>
                </c:pt>
                <c:pt idx="114">
                  <c:v>270.5</c:v>
                </c:pt>
                <c:pt idx="115">
                  <c:v>285</c:v>
                </c:pt>
                <c:pt idx="116">
                  <c:v>265.12</c:v>
                </c:pt>
                <c:pt idx="117">
                  <c:v>285.2</c:v>
                </c:pt>
                <c:pt idx="118">
                  <c:v>300.01</c:v>
                </c:pt>
                <c:pt idx="119">
                  <c:v>313.10000000000002</c:v>
                </c:pt>
                <c:pt idx="120">
                  <c:v>313.10000000000002</c:v>
                </c:pt>
                <c:pt idx="121">
                  <c:v>313.10000000000002</c:v>
                </c:pt>
                <c:pt idx="122">
                  <c:v>328</c:v>
                </c:pt>
                <c:pt idx="123">
                  <c:v>329.89</c:v>
                </c:pt>
                <c:pt idx="124">
                  <c:v>337.9</c:v>
                </c:pt>
                <c:pt idx="125">
                  <c:v>323.73</c:v>
                </c:pt>
                <c:pt idx="126">
                  <c:v>349.95</c:v>
                </c:pt>
                <c:pt idx="127">
                  <c:v>349.95</c:v>
                </c:pt>
                <c:pt idx="128">
                  <c:v>349.95</c:v>
                </c:pt>
                <c:pt idx="129">
                  <c:v>340</c:v>
                </c:pt>
                <c:pt idx="130">
                  <c:v>324.99</c:v>
                </c:pt>
                <c:pt idx="131">
                  <c:v>305.5</c:v>
                </c:pt>
                <c:pt idx="132">
                  <c:v>305</c:v>
                </c:pt>
                <c:pt idx="133">
                  <c:v>309.99</c:v>
                </c:pt>
                <c:pt idx="134">
                  <c:v>292.5</c:v>
                </c:pt>
                <c:pt idx="135">
                  <c:v>285.38</c:v>
                </c:pt>
                <c:pt idx="136">
                  <c:v>291.51</c:v>
                </c:pt>
                <c:pt idx="137">
                  <c:v>315</c:v>
                </c:pt>
                <c:pt idx="138">
                  <c:v>315</c:v>
                </c:pt>
                <c:pt idx="139">
                  <c:v>315</c:v>
                </c:pt>
                <c:pt idx="140">
                  <c:v>315</c:v>
                </c:pt>
                <c:pt idx="141">
                  <c:v>340.01</c:v>
                </c:pt>
                <c:pt idx="142">
                  <c:v>340.01</c:v>
                </c:pt>
                <c:pt idx="143">
                  <c:v>351.49</c:v>
                </c:pt>
                <c:pt idx="144">
                  <c:v>379.98</c:v>
                </c:pt>
                <c:pt idx="145">
                  <c:v>369.9</c:v>
                </c:pt>
                <c:pt idx="146">
                  <c:v>356.99</c:v>
                </c:pt>
                <c:pt idx="147">
                  <c:v>333.25</c:v>
                </c:pt>
                <c:pt idx="148">
                  <c:v>310</c:v>
                </c:pt>
                <c:pt idx="149">
                  <c:v>310</c:v>
                </c:pt>
                <c:pt idx="150">
                  <c:v>310</c:v>
                </c:pt>
                <c:pt idx="151">
                  <c:v>310</c:v>
                </c:pt>
                <c:pt idx="152">
                  <c:v>309.8</c:v>
                </c:pt>
                <c:pt idx="153">
                  <c:v>306.69</c:v>
                </c:pt>
                <c:pt idx="154">
                  <c:v>300.01</c:v>
                </c:pt>
                <c:pt idx="155">
                  <c:v>317.23</c:v>
                </c:pt>
                <c:pt idx="156">
                  <c:v>295.10000000000002</c:v>
                </c:pt>
                <c:pt idx="157">
                  <c:v>314.12</c:v>
                </c:pt>
                <c:pt idx="158">
                  <c:v>314.12</c:v>
                </c:pt>
                <c:pt idx="159">
                  <c:v>302.83999999999997</c:v>
                </c:pt>
                <c:pt idx="160">
                  <c:v>302.83999999999997</c:v>
                </c:pt>
                <c:pt idx="161">
                  <c:v>300.10000000000002</c:v>
                </c:pt>
                <c:pt idx="162">
                  <c:v>300.10000000000002</c:v>
                </c:pt>
                <c:pt idx="163">
                  <c:v>300.10000000000002</c:v>
                </c:pt>
                <c:pt idx="164">
                  <c:v>310.10000000000002</c:v>
                </c:pt>
                <c:pt idx="165">
                  <c:v>320.01</c:v>
                </c:pt>
                <c:pt idx="166">
                  <c:v>332.5</c:v>
                </c:pt>
                <c:pt idx="167">
                  <c:v>332.5</c:v>
                </c:pt>
                <c:pt idx="168">
                  <c:v>309.31</c:v>
                </c:pt>
                <c:pt idx="169">
                  <c:v>302.10000000000002</c:v>
                </c:pt>
                <c:pt idx="170">
                  <c:v>325.01</c:v>
                </c:pt>
                <c:pt idx="171">
                  <c:v>325.01</c:v>
                </c:pt>
                <c:pt idx="172">
                  <c:v>340</c:v>
                </c:pt>
                <c:pt idx="173">
                  <c:v>340</c:v>
                </c:pt>
                <c:pt idx="174">
                  <c:v>330.01</c:v>
                </c:pt>
                <c:pt idx="175">
                  <c:v>330.01</c:v>
                </c:pt>
                <c:pt idx="176">
                  <c:v>330.01</c:v>
                </c:pt>
                <c:pt idx="177">
                  <c:v>330.01</c:v>
                </c:pt>
                <c:pt idx="178">
                  <c:v>340</c:v>
                </c:pt>
                <c:pt idx="179">
                  <c:v>361</c:v>
                </c:pt>
                <c:pt idx="180">
                  <c:v>390</c:v>
                </c:pt>
                <c:pt idx="181">
                  <c:v>390</c:v>
                </c:pt>
                <c:pt idx="182">
                  <c:v>390</c:v>
                </c:pt>
                <c:pt idx="183">
                  <c:v>390</c:v>
                </c:pt>
                <c:pt idx="184">
                  <c:v>390</c:v>
                </c:pt>
                <c:pt idx="185">
                  <c:v>379.9</c:v>
                </c:pt>
                <c:pt idx="186">
                  <c:v>354.64</c:v>
                </c:pt>
                <c:pt idx="187">
                  <c:v>331.01</c:v>
                </c:pt>
                <c:pt idx="188">
                  <c:v>331.01</c:v>
                </c:pt>
                <c:pt idx="189">
                  <c:v>340</c:v>
                </c:pt>
                <c:pt idx="190">
                  <c:v>340</c:v>
                </c:pt>
                <c:pt idx="191">
                  <c:v>340.77</c:v>
                </c:pt>
                <c:pt idx="192">
                  <c:v>340.77</c:v>
                </c:pt>
                <c:pt idx="193">
                  <c:v>340.77</c:v>
                </c:pt>
                <c:pt idx="194">
                  <c:v>340.77</c:v>
                </c:pt>
                <c:pt idx="195">
                  <c:v>340.77</c:v>
                </c:pt>
                <c:pt idx="196">
                  <c:v>317</c:v>
                </c:pt>
                <c:pt idx="197">
                  <c:v>335.01</c:v>
                </c:pt>
                <c:pt idx="198">
                  <c:v>352.06</c:v>
                </c:pt>
                <c:pt idx="199">
                  <c:v>327.5</c:v>
                </c:pt>
                <c:pt idx="200">
                  <c:v>353.4</c:v>
                </c:pt>
                <c:pt idx="201">
                  <c:v>382</c:v>
                </c:pt>
                <c:pt idx="202">
                  <c:v>382</c:v>
                </c:pt>
                <c:pt idx="203">
                  <c:v>374</c:v>
                </c:pt>
                <c:pt idx="204">
                  <c:v>372.5</c:v>
                </c:pt>
                <c:pt idx="205">
                  <c:v>379.5</c:v>
                </c:pt>
                <c:pt idx="206">
                  <c:v>356.1</c:v>
                </c:pt>
                <c:pt idx="207">
                  <c:v>384</c:v>
                </c:pt>
                <c:pt idx="208">
                  <c:v>414.06</c:v>
                </c:pt>
                <c:pt idx="209">
                  <c:v>430</c:v>
                </c:pt>
                <c:pt idx="210">
                  <c:v>430</c:v>
                </c:pt>
                <c:pt idx="211">
                  <c:v>401.99</c:v>
                </c:pt>
                <c:pt idx="212">
                  <c:v>401.99</c:v>
                </c:pt>
                <c:pt idx="213">
                  <c:v>386.99</c:v>
                </c:pt>
                <c:pt idx="214">
                  <c:v>402</c:v>
                </c:pt>
                <c:pt idx="215">
                  <c:v>404.99</c:v>
                </c:pt>
                <c:pt idx="216">
                  <c:v>404.99</c:v>
                </c:pt>
                <c:pt idx="217">
                  <c:v>397.5</c:v>
                </c:pt>
                <c:pt idx="218">
                  <c:v>382.7</c:v>
                </c:pt>
                <c:pt idx="219">
                  <c:v>356.04</c:v>
                </c:pt>
                <c:pt idx="220">
                  <c:v>346.5</c:v>
                </c:pt>
                <c:pt idx="221">
                  <c:v>374.54</c:v>
                </c:pt>
                <c:pt idx="222">
                  <c:v>404.9</c:v>
                </c:pt>
                <c:pt idx="223">
                  <c:v>377.95</c:v>
                </c:pt>
                <c:pt idx="224">
                  <c:v>384.8</c:v>
                </c:pt>
                <c:pt idx="225">
                  <c:v>416</c:v>
                </c:pt>
                <c:pt idx="226">
                  <c:v>389</c:v>
                </c:pt>
                <c:pt idx="227">
                  <c:v>400</c:v>
                </c:pt>
                <c:pt idx="228">
                  <c:v>394</c:v>
                </c:pt>
                <c:pt idx="229">
                  <c:v>375.69</c:v>
                </c:pt>
                <c:pt idx="230">
                  <c:v>349.48</c:v>
                </c:pt>
                <c:pt idx="231">
                  <c:v>325.10000000000002</c:v>
                </c:pt>
                <c:pt idx="232">
                  <c:v>325.10000000000002</c:v>
                </c:pt>
                <c:pt idx="233">
                  <c:v>350.15</c:v>
                </c:pt>
                <c:pt idx="234">
                  <c:v>378.5</c:v>
                </c:pt>
                <c:pt idx="235">
                  <c:v>409</c:v>
                </c:pt>
                <c:pt idx="236">
                  <c:v>409</c:v>
                </c:pt>
                <c:pt idx="237">
                  <c:v>408.9</c:v>
                </c:pt>
                <c:pt idx="238">
                  <c:v>381</c:v>
                </c:pt>
                <c:pt idx="239">
                  <c:v>354.5</c:v>
                </c:pt>
                <c:pt idx="240">
                  <c:v>331.1</c:v>
                </c:pt>
                <c:pt idx="241">
                  <c:v>325.10000000000002</c:v>
                </c:pt>
                <c:pt idx="242">
                  <c:v>350</c:v>
                </c:pt>
                <c:pt idx="243">
                  <c:v>351</c:v>
                </c:pt>
                <c:pt idx="244">
                  <c:v>333.2</c:v>
                </c:pt>
                <c:pt idx="245">
                  <c:v>333.2</c:v>
                </c:pt>
                <c:pt idx="246">
                  <c:v>333.2</c:v>
                </c:pt>
                <c:pt idx="247">
                  <c:v>333.2</c:v>
                </c:pt>
                <c:pt idx="248">
                  <c:v>333.2</c:v>
                </c:pt>
                <c:pt idx="249">
                  <c:v>360</c:v>
                </c:pt>
                <c:pt idx="250">
                  <c:v>336.01</c:v>
                </c:pt>
                <c:pt idx="251">
                  <c:v>350</c:v>
                </c:pt>
                <c:pt idx="252">
                  <c:v>350.01</c:v>
                </c:pt>
                <c:pt idx="253">
                  <c:v>370.01</c:v>
                </c:pt>
                <c:pt idx="254">
                  <c:v>370.01</c:v>
                </c:pt>
                <c:pt idx="255">
                  <c:v>396.74</c:v>
                </c:pt>
                <c:pt idx="256">
                  <c:v>428.9</c:v>
                </c:pt>
                <c:pt idx="257">
                  <c:v>399.99</c:v>
                </c:pt>
                <c:pt idx="258">
                  <c:v>375.3</c:v>
                </c:pt>
                <c:pt idx="259">
                  <c:v>402.15</c:v>
                </c:pt>
                <c:pt idx="260">
                  <c:v>402.15</c:v>
                </c:pt>
                <c:pt idx="261">
                  <c:v>374.1</c:v>
                </c:pt>
                <c:pt idx="262">
                  <c:v>348</c:v>
                </c:pt>
                <c:pt idx="263">
                  <c:v>376.1</c:v>
                </c:pt>
                <c:pt idx="264">
                  <c:v>371.96</c:v>
                </c:pt>
                <c:pt idx="265">
                  <c:v>346.01</c:v>
                </c:pt>
                <c:pt idx="266">
                  <c:v>370</c:v>
                </c:pt>
                <c:pt idx="267">
                  <c:v>370</c:v>
                </c:pt>
                <c:pt idx="268">
                  <c:v>371.01</c:v>
                </c:pt>
                <c:pt idx="269">
                  <c:v>400</c:v>
                </c:pt>
                <c:pt idx="270">
                  <c:v>400</c:v>
                </c:pt>
                <c:pt idx="271">
                  <c:v>381.35</c:v>
                </c:pt>
                <c:pt idx="272">
                  <c:v>354.77</c:v>
                </c:pt>
                <c:pt idx="273">
                  <c:v>354.77</c:v>
                </c:pt>
                <c:pt idx="274">
                  <c:v>330.02</c:v>
                </c:pt>
                <c:pt idx="275">
                  <c:v>340.01</c:v>
                </c:pt>
                <c:pt idx="276">
                  <c:v>361.1</c:v>
                </c:pt>
                <c:pt idx="277">
                  <c:v>387.5</c:v>
                </c:pt>
                <c:pt idx="278">
                  <c:v>388</c:v>
                </c:pt>
                <c:pt idx="279">
                  <c:v>361</c:v>
                </c:pt>
                <c:pt idx="280">
                  <c:v>370.1</c:v>
                </c:pt>
                <c:pt idx="281">
                  <c:v>400</c:v>
                </c:pt>
                <c:pt idx="282">
                  <c:v>400</c:v>
                </c:pt>
                <c:pt idx="283">
                  <c:v>400</c:v>
                </c:pt>
                <c:pt idx="284">
                  <c:v>400</c:v>
                </c:pt>
                <c:pt idx="285">
                  <c:v>400</c:v>
                </c:pt>
                <c:pt idx="286">
                  <c:v>400</c:v>
                </c:pt>
                <c:pt idx="287">
                  <c:v>400</c:v>
                </c:pt>
                <c:pt idx="288">
                  <c:v>400</c:v>
                </c:pt>
                <c:pt idx="289">
                  <c:v>400</c:v>
                </c:pt>
                <c:pt idx="290">
                  <c:v>400</c:v>
                </c:pt>
                <c:pt idx="291">
                  <c:v>400</c:v>
                </c:pt>
                <c:pt idx="292">
                  <c:v>400</c:v>
                </c:pt>
                <c:pt idx="293">
                  <c:v>400</c:v>
                </c:pt>
                <c:pt idx="294">
                  <c:v>400</c:v>
                </c:pt>
                <c:pt idx="295">
                  <c:v>400</c:v>
                </c:pt>
                <c:pt idx="296">
                  <c:v>400</c:v>
                </c:pt>
                <c:pt idx="297">
                  <c:v>429.19</c:v>
                </c:pt>
                <c:pt idx="298">
                  <c:v>444</c:v>
                </c:pt>
                <c:pt idx="299">
                  <c:v>444</c:v>
                </c:pt>
                <c:pt idx="300">
                  <c:v>444</c:v>
                </c:pt>
                <c:pt idx="301">
                  <c:v>415</c:v>
                </c:pt>
                <c:pt idx="302">
                  <c:v>402.37</c:v>
                </c:pt>
                <c:pt idx="303">
                  <c:v>434.99</c:v>
                </c:pt>
                <c:pt idx="304">
                  <c:v>434.99</c:v>
                </c:pt>
                <c:pt idx="305">
                  <c:v>438</c:v>
                </c:pt>
                <c:pt idx="306">
                  <c:v>419.99</c:v>
                </c:pt>
                <c:pt idx="307">
                  <c:v>400</c:v>
                </c:pt>
                <c:pt idx="308">
                  <c:v>406</c:v>
                </c:pt>
                <c:pt idx="309">
                  <c:v>410.75</c:v>
                </c:pt>
                <c:pt idx="310">
                  <c:v>434.99</c:v>
                </c:pt>
                <c:pt idx="311">
                  <c:v>416.25</c:v>
                </c:pt>
                <c:pt idx="312">
                  <c:v>450</c:v>
                </c:pt>
                <c:pt idx="313">
                  <c:v>418.95</c:v>
                </c:pt>
                <c:pt idx="314">
                  <c:v>418.95</c:v>
                </c:pt>
                <c:pt idx="315">
                  <c:v>425</c:v>
                </c:pt>
                <c:pt idx="316">
                  <c:v>419.99</c:v>
                </c:pt>
                <c:pt idx="317">
                  <c:v>399.13</c:v>
                </c:pt>
                <c:pt idx="318">
                  <c:v>400</c:v>
                </c:pt>
                <c:pt idx="319">
                  <c:v>400</c:v>
                </c:pt>
                <c:pt idx="320">
                  <c:v>400</c:v>
                </c:pt>
                <c:pt idx="321">
                  <c:v>400</c:v>
                </c:pt>
                <c:pt idx="322">
                  <c:v>400</c:v>
                </c:pt>
                <c:pt idx="323">
                  <c:v>387.4</c:v>
                </c:pt>
                <c:pt idx="324">
                  <c:v>399.67</c:v>
                </c:pt>
                <c:pt idx="325">
                  <c:v>400.01</c:v>
                </c:pt>
                <c:pt idx="326">
                  <c:v>404.01</c:v>
                </c:pt>
                <c:pt idx="327">
                  <c:v>404.67</c:v>
                </c:pt>
                <c:pt idx="328">
                  <c:v>434.99</c:v>
                </c:pt>
                <c:pt idx="329">
                  <c:v>407</c:v>
                </c:pt>
                <c:pt idx="330">
                  <c:v>439.99</c:v>
                </c:pt>
                <c:pt idx="331">
                  <c:v>415.1</c:v>
                </c:pt>
                <c:pt idx="332">
                  <c:v>448.75</c:v>
                </c:pt>
                <c:pt idx="333">
                  <c:v>419.99</c:v>
                </c:pt>
                <c:pt idx="334">
                  <c:v>419.99</c:v>
                </c:pt>
                <c:pt idx="335">
                  <c:v>419.99</c:v>
                </c:pt>
                <c:pt idx="336">
                  <c:v>410.33</c:v>
                </c:pt>
                <c:pt idx="337">
                  <c:v>382.8</c:v>
                </c:pt>
                <c:pt idx="338">
                  <c:v>356.1</c:v>
                </c:pt>
                <c:pt idx="339">
                  <c:v>375.01</c:v>
                </c:pt>
                <c:pt idx="340">
                  <c:v>392.01</c:v>
                </c:pt>
                <c:pt idx="341">
                  <c:v>418.97</c:v>
                </c:pt>
                <c:pt idx="342">
                  <c:v>452.94</c:v>
                </c:pt>
                <c:pt idx="343">
                  <c:v>452.94</c:v>
                </c:pt>
                <c:pt idx="344">
                  <c:v>489.66</c:v>
                </c:pt>
                <c:pt idx="345">
                  <c:v>489.66</c:v>
                </c:pt>
                <c:pt idx="346">
                  <c:v>489.66</c:v>
                </c:pt>
                <c:pt idx="347">
                  <c:v>489.66</c:v>
                </c:pt>
                <c:pt idx="348">
                  <c:v>462.5</c:v>
                </c:pt>
                <c:pt idx="349">
                  <c:v>462.5</c:v>
                </c:pt>
                <c:pt idx="350">
                  <c:v>494.99</c:v>
                </c:pt>
                <c:pt idx="351">
                  <c:v>464.9</c:v>
                </c:pt>
                <c:pt idx="352">
                  <c:v>470</c:v>
                </c:pt>
                <c:pt idx="353">
                  <c:v>470</c:v>
                </c:pt>
                <c:pt idx="354">
                  <c:v>471.67</c:v>
                </c:pt>
                <c:pt idx="355">
                  <c:v>501.9</c:v>
                </c:pt>
                <c:pt idx="356">
                  <c:v>485.63</c:v>
                </c:pt>
                <c:pt idx="357">
                  <c:v>525</c:v>
                </c:pt>
                <c:pt idx="358">
                  <c:v>525</c:v>
                </c:pt>
                <c:pt idx="359">
                  <c:v>525</c:v>
                </c:pt>
                <c:pt idx="360">
                  <c:v>525</c:v>
                </c:pt>
                <c:pt idx="361">
                  <c:v>488.9</c:v>
                </c:pt>
                <c:pt idx="362">
                  <c:v>489.99</c:v>
                </c:pt>
                <c:pt idx="363">
                  <c:v>489.99</c:v>
                </c:pt>
                <c:pt idx="364">
                  <c:v>494.83</c:v>
                </c:pt>
                <c:pt idx="365">
                  <c:v>489.99</c:v>
                </c:pt>
                <c:pt idx="366">
                  <c:v>480.53</c:v>
                </c:pt>
                <c:pt idx="367">
                  <c:v>447.01</c:v>
                </c:pt>
                <c:pt idx="368">
                  <c:v>419.25</c:v>
                </c:pt>
                <c:pt idx="369">
                  <c:v>419.25</c:v>
                </c:pt>
                <c:pt idx="370">
                  <c:v>390</c:v>
                </c:pt>
                <c:pt idx="371">
                  <c:v>390</c:v>
                </c:pt>
                <c:pt idx="372">
                  <c:v>420.13</c:v>
                </c:pt>
                <c:pt idx="373">
                  <c:v>435</c:v>
                </c:pt>
                <c:pt idx="374">
                  <c:v>458.55</c:v>
                </c:pt>
                <c:pt idx="375">
                  <c:v>458.55</c:v>
                </c:pt>
                <c:pt idx="376">
                  <c:v>426.56</c:v>
                </c:pt>
                <c:pt idx="377">
                  <c:v>455.1</c:v>
                </c:pt>
                <c:pt idx="378">
                  <c:v>490.25</c:v>
                </c:pt>
                <c:pt idx="379">
                  <c:v>490.25</c:v>
                </c:pt>
                <c:pt idx="380">
                  <c:v>529.99</c:v>
                </c:pt>
                <c:pt idx="381">
                  <c:v>529.99</c:v>
                </c:pt>
                <c:pt idx="382">
                  <c:v>529.99</c:v>
                </c:pt>
                <c:pt idx="383">
                  <c:v>529.99</c:v>
                </c:pt>
                <c:pt idx="384">
                  <c:v>529.99</c:v>
                </c:pt>
                <c:pt idx="385">
                  <c:v>494.9</c:v>
                </c:pt>
                <c:pt idx="386">
                  <c:v>484.87</c:v>
                </c:pt>
                <c:pt idx="387">
                  <c:v>460</c:v>
                </c:pt>
                <c:pt idx="388">
                  <c:v>461.5</c:v>
                </c:pt>
                <c:pt idx="389">
                  <c:v>461.5</c:v>
                </c:pt>
                <c:pt idx="390">
                  <c:v>461.5</c:v>
                </c:pt>
                <c:pt idx="391">
                  <c:v>461.5</c:v>
                </c:pt>
                <c:pt idx="392">
                  <c:v>461.5</c:v>
                </c:pt>
                <c:pt idx="393">
                  <c:v>496</c:v>
                </c:pt>
                <c:pt idx="394">
                  <c:v>496</c:v>
                </c:pt>
                <c:pt idx="395">
                  <c:v>498</c:v>
                </c:pt>
                <c:pt idx="396">
                  <c:v>498</c:v>
                </c:pt>
                <c:pt idx="397">
                  <c:v>498</c:v>
                </c:pt>
                <c:pt idx="398">
                  <c:v>498</c:v>
                </c:pt>
                <c:pt idx="399">
                  <c:v>498</c:v>
                </c:pt>
                <c:pt idx="400">
                  <c:v>467.01</c:v>
                </c:pt>
                <c:pt idx="401">
                  <c:v>480.01</c:v>
                </c:pt>
                <c:pt idx="402">
                  <c:v>480</c:v>
                </c:pt>
                <c:pt idx="403">
                  <c:v>480</c:v>
                </c:pt>
                <c:pt idx="404">
                  <c:v>506.81</c:v>
                </c:pt>
                <c:pt idx="405">
                  <c:v>506.81</c:v>
                </c:pt>
                <c:pt idx="406">
                  <c:v>506.81</c:v>
                </c:pt>
                <c:pt idx="407">
                  <c:v>506.81</c:v>
                </c:pt>
                <c:pt idx="408">
                  <c:v>506.81</c:v>
                </c:pt>
                <c:pt idx="409">
                  <c:v>506.81</c:v>
                </c:pt>
                <c:pt idx="410">
                  <c:v>547.9</c:v>
                </c:pt>
                <c:pt idx="411">
                  <c:v>547.9</c:v>
                </c:pt>
                <c:pt idx="412">
                  <c:v>547.9</c:v>
                </c:pt>
                <c:pt idx="413">
                  <c:v>513.99</c:v>
                </c:pt>
                <c:pt idx="414">
                  <c:v>513.99</c:v>
                </c:pt>
                <c:pt idx="415">
                  <c:v>513.99</c:v>
                </c:pt>
                <c:pt idx="416">
                  <c:v>534.99</c:v>
                </c:pt>
                <c:pt idx="417">
                  <c:v>523.55999999999995</c:v>
                </c:pt>
                <c:pt idx="418">
                  <c:v>566</c:v>
                </c:pt>
                <c:pt idx="419">
                  <c:v>539.99</c:v>
                </c:pt>
                <c:pt idx="420">
                  <c:v>546.99</c:v>
                </c:pt>
                <c:pt idx="421">
                  <c:v>520.6</c:v>
                </c:pt>
                <c:pt idx="422">
                  <c:v>520.6</c:v>
                </c:pt>
                <c:pt idx="423">
                  <c:v>520.6</c:v>
                </c:pt>
                <c:pt idx="424">
                  <c:v>484.28</c:v>
                </c:pt>
                <c:pt idx="425">
                  <c:v>450.5</c:v>
                </c:pt>
                <c:pt idx="426">
                  <c:v>450.2</c:v>
                </c:pt>
                <c:pt idx="427">
                  <c:v>479.45</c:v>
                </c:pt>
                <c:pt idx="428">
                  <c:v>446</c:v>
                </c:pt>
                <c:pt idx="429">
                  <c:v>481</c:v>
                </c:pt>
                <c:pt idx="430">
                  <c:v>520</c:v>
                </c:pt>
                <c:pt idx="431">
                  <c:v>504.15</c:v>
                </c:pt>
                <c:pt idx="432">
                  <c:v>470</c:v>
                </c:pt>
                <c:pt idx="433">
                  <c:v>474</c:v>
                </c:pt>
                <c:pt idx="434">
                  <c:v>511.9</c:v>
                </c:pt>
                <c:pt idx="435">
                  <c:v>514.45000000000005</c:v>
                </c:pt>
                <c:pt idx="436">
                  <c:v>485.62</c:v>
                </c:pt>
                <c:pt idx="437">
                  <c:v>524.99</c:v>
                </c:pt>
                <c:pt idx="438">
                  <c:v>490.77</c:v>
                </c:pt>
                <c:pt idx="439">
                  <c:v>530.54999999999995</c:v>
                </c:pt>
                <c:pt idx="440">
                  <c:v>533.84</c:v>
                </c:pt>
                <c:pt idx="441">
                  <c:v>553</c:v>
                </c:pt>
                <c:pt idx="442">
                  <c:v>516.29999999999995</c:v>
                </c:pt>
                <c:pt idx="443">
                  <c:v>516.29999999999995</c:v>
                </c:pt>
                <c:pt idx="444">
                  <c:v>516.29999999999995</c:v>
                </c:pt>
                <c:pt idx="445">
                  <c:v>520.32000000000005</c:v>
                </c:pt>
                <c:pt idx="446">
                  <c:v>562.5</c:v>
                </c:pt>
                <c:pt idx="447">
                  <c:v>532.79999999999995</c:v>
                </c:pt>
                <c:pt idx="448">
                  <c:v>576</c:v>
                </c:pt>
                <c:pt idx="449">
                  <c:v>543.99</c:v>
                </c:pt>
                <c:pt idx="450">
                  <c:v>546.6</c:v>
                </c:pt>
                <c:pt idx="451">
                  <c:v>508.47</c:v>
                </c:pt>
                <c:pt idx="452">
                  <c:v>473</c:v>
                </c:pt>
                <c:pt idx="453">
                  <c:v>440</c:v>
                </c:pt>
                <c:pt idx="454">
                  <c:v>475</c:v>
                </c:pt>
                <c:pt idx="455">
                  <c:v>490.07</c:v>
                </c:pt>
                <c:pt idx="456">
                  <c:v>529.79999999999995</c:v>
                </c:pt>
                <c:pt idx="457">
                  <c:v>529.79999999999995</c:v>
                </c:pt>
                <c:pt idx="458">
                  <c:v>516.15</c:v>
                </c:pt>
                <c:pt idx="459">
                  <c:v>516.15</c:v>
                </c:pt>
                <c:pt idx="460">
                  <c:v>516.15</c:v>
                </c:pt>
                <c:pt idx="461">
                  <c:v>558</c:v>
                </c:pt>
                <c:pt idx="462">
                  <c:v>520</c:v>
                </c:pt>
                <c:pt idx="463">
                  <c:v>483.75</c:v>
                </c:pt>
                <c:pt idx="464">
                  <c:v>450</c:v>
                </c:pt>
                <c:pt idx="465">
                  <c:v>463.1</c:v>
                </c:pt>
                <c:pt idx="466">
                  <c:v>500.55</c:v>
                </c:pt>
                <c:pt idx="467">
                  <c:v>541.13</c:v>
                </c:pt>
                <c:pt idx="468">
                  <c:v>541.13</c:v>
                </c:pt>
                <c:pt idx="469">
                  <c:v>541.13</c:v>
                </c:pt>
                <c:pt idx="470">
                  <c:v>541.13</c:v>
                </c:pt>
                <c:pt idx="471">
                  <c:v>541.13</c:v>
                </c:pt>
                <c:pt idx="472">
                  <c:v>541.13</c:v>
                </c:pt>
                <c:pt idx="473">
                  <c:v>585</c:v>
                </c:pt>
                <c:pt idx="474">
                  <c:v>549.66</c:v>
                </c:pt>
                <c:pt idx="475">
                  <c:v>518.91999999999996</c:v>
                </c:pt>
                <c:pt idx="476">
                  <c:v>554.70000000000005</c:v>
                </c:pt>
                <c:pt idx="477">
                  <c:v>554.70000000000005</c:v>
                </c:pt>
                <c:pt idx="478">
                  <c:v>554.70000000000005</c:v>
                </c:pt>
                <c:pt idx="479">
                  <c:v>516</c:v>
                </c:pt>
                <c:pt idx="480">
                  <c:v>516</c:v>
                </c:pt>
                <c:pt idx="481">
                  <c:v>516</c:v>
                </c:pt>
                <c:pt idx="482">
                  <c:v>480</c:v>
                </c:pt>
                <c:pt idx="483">
                  <c:v>480</c:v>
                </c:pt>
                <c:pt idx="484">
                  <c:v>467.62</c:v>
                </c:pt>
                <c:pt idx="485">
                  <c:v>435</c:v>
                </c:pt>
                <c:pt idx="486">
                  <c:v>470</c:v>
                </c:pt>
                <c:pt idx="487">
                  <c:v>505</c:v>
                </c:pt>
                <c:pt idx="488">
                  <c:v>474.07</c:v>
                </c:pt>
                <c:pt idx="489">
                  <c:v>441</c:v>
                </c:pt>
                <c:pt idx="490">
                  <c:v>476.38</c:v>
                </c:pt>
                <c:pt idx="491">
                  <c:v>476.38</c:v>
                </c:pt>
                <c:pt idx="492">
                  <c:v>476.38</c:v>
                </c:pt>
                <c:pt idx="493">
                  <c:v>476.38</c:v>
                </c:pt>
                <c:pt idx="494">
                  <c:v>515</c:v>
                </c:pt>
                <c:pt idx="495">
                  <c:v>480.01</c:v>
                </c:pt>
                <c:pt idx="496">
                  <c:v>513</c:v>
                </c:pt>
                <c:pt idx="497">
                  <c:v>527.5</c:v>
                </c:pt>
                <c:pt idx="498">
                  <c:v>491.18</c:v>
                </c:pt>
                <c:pt idx="499">
                  <c:v>491.18</c:v>
                </c:pt>
                <c:pt idx="500">
                  <c:v>491.18</c:v>
                </c:pt>
                <c:pt idx="501">
                  <c:v>531</c:v>
                </c:pt>
                <c:pt idx="502">
                  <c:v>498</c:v>
                </c:pt>
                <c:pt idx="503">
                  <c:v>480.01</c:v>
                </c:pt>
                <c:pt idx="504">
                  <c:v>518.9</c:v>
                </c:pt>
                <c:pt idx="505">
                  <c:v>514</c:v>
                </c:pt>
                <c:pt idx="506">
                  <c:v>516.22</c:v>
                </c:pt>
                <c:pt idx="507">
                  <c:v>557.9</c:v>
                </c:pt>
                <c:pt idx="508">
                  <c:v>520</c:v>
                </c:pt>
                <c:pt idx="509">
                  <c:v>519.99</c:v>
                </c:pt>
                <c:pt idx="510">
                  <c:v>519.99</c:v>
                </c:pt>
                <c:pt idx="511">
                  <c:v>500</c:v>
                </c:pt>
                <c:pt idx="512">
                  <c:v>490</c:v>
                </c:pt>
                <c:pt idx="513">
                  <c:v>490</c:v>
                </c:pt>
                <c:pt idx="514">
                  <c:v>514</c:v>
                </c:pt>
                <c:pt idx="515">
                  <c:v>484.1</c:v>
                </c:pt>
                <c:pt idx="516">
                  <c:v>484.1</c:v>
                </c:pt>
                <c:pt idx="517">
                  <c:v>484.1</c:v>
                </c:pt>
                <c:pt idx="518">
                  <c:v>450.33</c:v>
                </c:pt>
                <c:pt idx="519">
                  <c:v>450.33</c:v>
                </c:pt>
                <c:pt idx="520">
                  <c:v>448</c:v>
                </c:pt>
                <c:pt idx="521">
                  <c:v>483.5</c:v>
                </c:pt>
                <c:pt idx="522">
                  <c:v>483.5</c:v>
                </c:pt>
                <c:pt idx="523">
                  <c:v>483.5</c:v>
                </c:pt>
                <c:pt idx="524">
                  <c:v>483.5</c:v>
                </c:pt>
                <c:pt idx="525">
                  <c:v>483.5</c:v>
                </c:pt>
                <c:pt idx="526">
                  <c:v>521</c:v>
                </c:pt>
                <c:pt idx="527">
                  <c:v>520</c:v>
                </c:pt>
                <c:pt idx="528">
                  <c:v>488.04</c:v>
                </c:pt>
                <c:pt idx="529">
                  <c:v>454</c:v>
                </c:pt>
                <c:pt idx="530">
                  <c:v>490.01</c:v>
                </c:pt>
                <c:pt idx="531">
                  <c:v>520.78</c:v>
                </c:pt>
                <c:pt idx="532">
                  <c:v>563</c:v>
                </c:pt>
                <c:pt idx="533">
                  <c:v>527.5</c:v>
                </c:pt>
                <c:pt idx="534">
                  <c:v>490.7</c:v>
                </c:pt>
                <c:pt idx="535">
                  <c:v>490.7</c:v>
                </c:pt>
                <c:pt idx="536">
                  <c:v>456.47</c:v>
                </c:pt>
                <c:pt idx="537">
                  <c:v>456.47</c:v>
                </c:pt>
                <c:pt idx="538">
                  <c:v>456.47</c:v>
                </c:pt>
                <c:pt idx="539">
                  <c:v>451.1</c:v>
                </c:pt>
                <c:pt idx="540">
                  <c:v>457.34</c:v>
                </c:pt>
                <c:pt idx="541">
                  <c:v>445</c:v>
                </c:pt>
                <c:pt idx="542">
                  <c:v>473.1</c:v>
                </c:pt>
                <c:pt idx="543">
                  <c:v>510.78</c:v>
                </c:pt>
                <c:pt idx="544">
                  <c:v>475.15</c:v>
                </c:pt>
                <c:pt idx="545">
                  <c:v>442</c:v>
                </c:pt>
                <c:pt idx="546">
                  <c:v>442</c:v>
                </c:pt>
                <c:pt idx="547">
                  <c:v>442</c:v>
                </c:pt>
                <c:pt idx="548">
                  <c:v>475.2</c:v>
                </c:pt>
                <c:pt idx="549">
                  <c:v>475.2</c:v>
                </c:pt>
                <c:pt idx="550">
                  <c:v>501.1</c:v>
                </c:pt>
                <c:pt idx="551">
                  <c:v>536.5</c:v>
                </c:pt>
                <c:pt idx="552">
                  <c:v>580</c:v>
                </c:pt>
                <c:pt idx="553">
                  <c:v>539.99</c:v>
                </c:pt>
                <c:pt idx="554">
                  <c:v>539.98</c:v>
                </c:pt>
                <c:pt idx="555">
                  <c:v>545</c:v>
                </c:pt>
                <c:pt idx="556">
                  <c:v>520</c:v>
                </c:pt>
                <c:pt idx="557">
                  <c:v>520</c:v>
                </c:pt>
                <c:pt idx="558">
                  <c:v>560.99</c:v>
                </c:pt>
                <c:pt idx="559">
                  <c:v>560.99</c:v>
                </c:pt>
                <c:pt idx="560">
                  <c:v>560.99</c:v>
                </c:pt>
                <c:pt idx="561">
                  <c:v>560.99</c:v>
                </c:pt>
                <c:pt idx="562">
                  <c:v>522.22</c:v>
                </c:pt>
                <c:pt idx="563">
                  <c:v>485.9</c:v>
                </c:pt>
                <c:pt idx="564">
                  <c:v>485.9</c:v>
                </c:pt>
                <c:pt idx="565">
                  <c:v>485.9</c:v>
                </c:pt>
                <c:pt idx="566">
                  <c:v>485.9</c:v>
                </c:pt>
                <c:pt idx="567">
                  <c:v>452</c:v>
                </c:pt>
                <c:pt idx="568">
                  <c:v>452</c:v>
                </c:pt>
                <c:pt idx="569">
                  <c:v>452</c:v>
                </c:pt>
                <c:pt idx="570">
                  <c:v>452</c:v>
                </c:pt>
                <c:pt idx="571">
                  <c:v>486.5</c:v>
                </c:pt>
                <c:pt idx="572">
                  <c:v>453.02</c:v>
                </c:pt>
                <c:pt idx="573">
                  <c:v>480.56</c:v>
                </c:pt>
                <c:pt idx="574">
                  <c:v>447.04</c:v>
                </c:pt>
                <c:pt idx="575">
                  <c:v>437.98</c:v>
                </c:pt>
                <c:pt idx="576">
                  <c:v>437.98</c:v>
                </c:pt>
                <c:pt idx="577">
                  <c:v>425.5</c:v>
                </c:pt>
                <c:pt idx="578">
                  <c:v>425.5</c:v>
                </c:pt>
                <c:pt idx="579">
                  <c:v>456.17</c:v>
                </c:pt>
                <c:pt idx="580">
                  <c:v>456.17</c:v>
                </c:pt>
                <c:pt idx="581">
                  <c:v>475.02</c:v>
                </c:pt>
                <c:pt idx="582">
                  <c:v>511.75</c:v>
                </c:pt>
                <c:pt idx="583">
                  <c:v>539</c:v>
                </c:pt>
                <c:pt idx="584">
                  <c:v>528</c:v>
                </c:pt>
                <c:pt idx="585">
                  <c:v>570</c:v>
                </c:pt>
                <c:pt idx="586">
                  <c:v>539</c:v>
                </c:pt>
                <c:pt idx="587">
                  <c:v>509</c:v>
                </c:pt>
                <c:pt idx="588">
                  <c:v>475.5</c:v>
                </c:pt>
                <c:pt idx="589">
                  <c:v>467.5</c:v>
                </c:pt>
                <c:pt idx="590">
                  <c:v>475.01</c:v>
                </c:pt>
                <c:pt idx="591">
                  <c:v>478.08</c:v>
                </c:pt>
                <c:pt idx="592">
                  <c:v>444.73</c:v>
                </c:pt>
                <c:pt idx="593">
                  <c:v>469.95</c:v>
                </c:pt>
                <c:pt idx="594">
                  <c:v>441.01</c:v>
                </c:pt>
                <c:pt idx="595">
                  <c:v>441.01</c:v>
                </c:pt>
                <c:pt idx="596">
                  <c:v>476</c:v>
                </c:pt>
                <c:pt idx="597">
                  <c:v>476</c:v>
                </c:pt>
                <c:pt idx="598">
                  <c:v>476</c:v>
                </c:pt>
                <c:pt idx="599">
                  <c:v>512.41999999999996</c:v>
                </c:pt>
                <c:pt idx="600">
                  <c:v>553.96</c:v>
                </c:pt>
                <c:pt idx="601">
                  <c:v>575.04</c:v>
                </c:pt>
                <c:pt idx="602">
                  <c:v>575.04</c:v>
                </c:pt>
                <c:pt idx="603">
                  <c:v>582</c:v>
                </c:pt>
                <c:pt idx="604">
                  <c:v>572.37</c:v>
                </c:pt>
                <c:pt idx="605">
                  <c:v>579.99</c:v>
                </c:pt>
                <c:pt idx="606">
                  <c:v>579.99</c:v>
                </c:pt>
                <c:pt idx="607">
                  <c:v>579.99</c:v>
                </c:pt>
                <c:pt idx="608">
                  <c:v>549.99</c:v>
                </c:pt>
                <c:pt idx="609">
                  <c:v>537.51</c:v>
                </c:pt>
                <c:pt idx="610">
                  <c:v>500.01</c:v>
                </c:pt>
                <c:pt idx="611">
                  <c:v>539</c:v>
                </c:pt>
                <c:pt idx="612">
                  <c:v>539</c:v>
                </c:pt>
                <c:pt idx="613">
                  <c:v>539</c:v>
                </c:pt>
                <c:pt idx="614">
                  <c:v>501.67</c:v>
                </c:pt>
                <c:pt idx="615">
                  <c:v>501.67</c:v>
                </c:pt>
                <c:pt idx="616">
                  <c:v>501.67</c:v>
                </c:pt>
                <c:pt idx="617">
                  <c:v>500</c:v>
                </c:pt>
                <c:pt idx="618">
                  <c:v>516</c:v>
                </c:pt>
                <c:pt idx="619">
                  <c:v>516</c:v>
                </c:pt>
                <c:pt idx="620">
                  <c:v>480</c:v>
                </c:pt>
                <c:pt idx="621">
                  <c:v>506</c:v>
                </c:pt>
                <c:pt idx="622">
                  <c:v>503.88</c:v>
                </c:pt>
                <c:pt idx="623">
                  <c:v>503.88</c:v>
                </c:pt>
                <c:pt idx="624">
                  <c:v>544.73</c:v>
                </c:pt>
                <c:pt idx="625">
                  <c:v>588.89</c:v>
                </c:pt>
                <c:pt idx="626">
                  <c:v>589.99</c:v>
                </c:pt>
                <c:pt idx="627">
                  <c:v>550</c:v>
                </c:pt>
                <c:pt idx="628">
                  <c:v>545.75</c:v>
                </c:pt>
                <c:pt idx="629">
                  <c:v>589.99</c:v>
                </c:pt>
                <c:pt idx="630">
                  <c:v>550</c:v>
                </c:pt>
                <c:pt idx="631">
                  <c:v>564.99</c:v>
                </c:pt>
                <c:pt idx="632">
                  <c:v>532.5</c:v>
                </c:pt>
                <c:pt idx="633">
                  <c:v>574.89</c:v>
                </c:pt>
                <c:pt idx="634">
                  <c:v>573.5</c:v>
                </c:pt>
                <c:pt idx="635">
                  <c:v>619.99</c:v>
                </c:pt>
                <c:pt idx="636">
                  <c:v>619.99</c:v>
                </c:pt>
                <c:pt idx="637">
                  <c:v>619.99</c:v>
                </c:pt>
                <c:pt idx="638">
                  <c:v>600</c:v>
                </c:pt>
                <c:pt idx="639">
                  <c:v>574</c:v>
                </c:pt>
                <c:pt idx="640">
                  <c:v>534.58000000000004</c:v>
                </c:pt>
                <c:pt idx="641">
                  <c:v>500.1</c:v>
                </c:pt>
                <c:pt idx="642">
                  <c:v>500.1</c:v>
                </c:pt>
                <c:pt idx="643">
                  <c:v>500.1</c:v>
                </c:pt>
                <c:pt idx="644">
                  <c:v>537.51</c:v>
                </c:pt>
                <c:pt idx="645">
                  <c:v>500.01</c:v>
                </c:pt>
                <c:pt idx="646">
                  <c:v>535.01</c:v>
                </c:pt>
                <c:pt idx="647">
                  <c:v>528</c:v>
                </c:pt>
                <c:pt idx="648">
                  <c:v>528</c:v>
                </c:pt>
                <c:pt idx="649">
                  <c:v>570</c:v>
                </c:pt>
                <c:pt idx="650">
                  <c:v>570</c:v>
                </c:pt>
                <c:pt idx="651">
                  <c:v>555</c:v>
                </c:pt>
                <c:pt idx="652">
                  <c:v>600</c:v>
                </c:pt>
                <c:pt idx="653">
                  <c:v>600</c:v>
                </c:pt>
                <c:pt idx="654">
                  <c:v>600</c:v>
                </c:pt>
                <c:pt idx="655">
                  <c:v>600</c:v>
                </c:pt>
                <c:pt idx="656">
                  <c:v>619.99</c:v>
                </c:pt>
                <c:pt idx="657">
                  <c:v>603</c:v>
                </c:pt>
                <c:pt idx="658">
                  <c:v>603</c:v>
                </c:pt>
                <c:pt idx="659">
                  <c:v>603</c:v>
                </c:pt>
                <c:pt idx="660">
                  <c:v>603</c:v>
                </c:pt>
                <c:pt idx="661">
                  <c:v>561.82000000000005</c:v>
                </c:pt>
                <c:pt idx="662">
                  <c:v>522.63</c:v>
                </c:pt>
                <c:pt idx="663">
                  <c:v>565</c:v>
                </c:pt>
                <c:pt idx="664">
                  <c:v>546</c:v>
                </c:pt>
                <c:pt idx="665">
                  <c:v>590</c:v>
                </c:pt>
                <c:pt idx="666">
                  <c:v>590</c:v>
                </c:pt>
                <c:pt idx="667">
                  <c:v>590</c:v>
                </c:pt>
                <c:pt idx="668">
                  <c:v>620</c:v>
                </c:pt>
                <c:pt idx="669">
                  <c:v>620</c:v>
                </c:pt>
                <c:pt idx="670">
                  <c:v>620</c:v>
                </c:pt>
                <c:pt idx="671">
                  <c:v>620</c:v>
                </c:pt>
                <c:pt idx="672">
                  <c:v>618.99</c:v>
                </c:pt>
                <c:pt idx="673">
                  <c:v>632.99</c:v>
                </c:pt>
                <c:pt idx="674">
                  <c:v>632.99</c:v>
                </c:pt>
                <c:pt idx="675">
                  <c:v>632.99</c:v>
                </c:pt>
                <c:pt idx="676">
                  <c:v>632.99</c:v>
                </c:pt>
                <c:pt idx="677">
                  <c:v>632.99</c:v>
                </c:pt>
                <c:pt idx="678">
                  <c:v>638.9</c:v>
                </c:pt>
                <c:pt idx="679">
                  <c:v>638.9</c:v>
                </c:pt>
                <c:pt idx="680">
                  <c:v>619.74</c:v>
                </c:pt>
                <c:pt idx="681">
                  <c:v>576.51</c:v>
                </c:pt>
                <c:pt idx="682">
                  <c:v>537.52</c:v>
                </c:pt>
                <c:pt idx="683">
                  <c:v>537.52</c:v>
                </c:pt>
                <c:pt idx="684">
                  <c:v>500.02</c:v>
                </c:pt>
                <c:pt idx="685">
                  <c:v>537.5</c:v>
                </c:pt>
                <c:pt idx="686">
                  <c:v>537.5</c:v>
                </c:pt>
                <c:pt idx="687">
                  <c:v>500.01</c:v>
                </c:pt>
                <c:pt idx="688">
                  <c:v>525.01</c:v>
                </c:pt>
                <c:pt idx="689">
                  <c:v>555.01</c:v>
                </c:pt>
                <c:pt idx="690">
                  <c:v>600</c:v>
                </c:pt>
                <c:pt idx="691">
                  <c:v>600</c:v>
                </c:pt>
                <c:pt idx="692">
                  <c:v>620</c:v>
                </c:pt>
                <c:pt idx="693">
                  <c:v>620</c:v>
                </c:pt>
                <c:pt idx="694">
                  <c:v>620</c:v>
                </c:pt>
                <c:pt idx="695">
                  <c:v>620</c:v>
                </c:pt>
                <c:pt idx="696">
                  <c:v>620</c:v>
                </c:pt>
                <c:pt idx="697">
                  <c:v>620</c:v>
                </c:pt>
                <c:pt idx="698">
                  <c:v>620</c:v>
                </c:pt>
                <c:pt idx="699">
                  <c:v>620</c:v>
                </c:pt>
                <c:pt idx="700">
                  <c:v>620</c:v>
                </c:pt>
                <c:pt idx="701">
                  <c:v>620</c:v>
                </c:pt>
                <c:pt idx="702">
                  <c:v>620</c:v>
                </c:pt>
                <c:pt idx="703">
                  <c:v>620</c:v>
                </c:pt>
                <c:pt idx="704">
                  <c:v>620</c:v>
                </c:pt>
                <c:pt idx="705">
                  <c:v>620</c:v>
                </c:pt>
                <c:pt idx="706">
                  <c:v>620</c:v>
                </c:pt>
                <c:pt idx="707">
                  <c:v>620</c:v>
                </c:pt>
                <c:pt idx="708">
                  <c:v>603</c:v>
                </c:pt>
                <c:pt idx="709">
                  <c:v>602</c:v>
                </c:pt>
                <c:pt idx="710">
                  <c:v>602</c:v>
                </c:pt>
                <c:pt idx="711">
                  <c:v>602</c:v>
                </c:pt>
                <c:pt idx="712">
                  <c:v>602</c:v>
                </c:pt>
                <c:pt idx="713">
                  <c:v>650.1</c:v>
                </c:pt>
                <c:pt idx="714">
                  <c:v>650.1</c:v>
                </c:pt>
                <c:pt idx="715">
                  <c:v>650.1</c:v>
                </c:pt>
                <c:pt idx="716">
                  <c:v>696</c:v>
                </c:pt>
                <c:pt idx="717">
                  <c:v>648</c:v>
                </c:pt>
                <c:pt idx="718">
                  <c:v>700</c:v>
                </c:pt>
                <c:pt idx="719">
                  <c:v>660</c:v>
                </c:pt>
                <c:pt idx="720">
                  <c:v>699</c:v>
                </c:pt>
                <c:pt idx="721">
                  <c:v>699</c:v>
                </c:pt>
                <c:pt idx="722">
                  <c:v>699</c:v>
                </c:pt>
                <c:pt idx="723">
                  <c:v>699</c:v>
                </c:pt>
                <c:pt idx="724">
                  <c:v>668.67</c:v>
                </c:pt>
                <c:pt idx="725">
                  <c:v>668.67</c:v>
                </c:pt>
                <c:pt idx="726">
                  <c:v>668.67</c:v>
                </c:pt>
                <c:pt idx="727">
                  <c:v>668.67</c:v>
                </c:pt>
                <c:pt idx="728">
                  <c:v>668.67</c:v>
                </c:pt>
                <c:pt idx="729">
                  <c:v>667</c:v>
                </c:pt>
                <c:pt idx="730">
                  <c:v>667</c:v>
                </c:pt>
                <c:pt idx="731">
                  <c:v>667</c:v>
                </c:pt>
                <c:pt idx="732">
                  <c:v>667</c:v>
                </c:pt>
                <c:pt idx="733">
                  <c:v>667</c:v>
                </c:pt>
                <c:pt idx="734">
                  <c:v>667</c:v>
                </c:pt>
                <c:pt idx="735">
                  <c:v>667</c:v>
                </c:pt>
                <c:pt idx="736">
                  <c:v>675</c:v>
                </c:pt>
                <c:pt idx="737">
                  <c:v>675</c:v>
                </c:pt>
                <c:pt idx="738">
                  <c:v>675</c:v>
                </c:pt>
                <c:pt idx="739">
                  <c:v>675</c:v>
                </c:pt>
                <c:pt idx="740">
                  <c:v>675</c:v>
                </c:pt>
                <c:pt idx="741">
                  <c:v>671</c:v>
                </c:pt>
                <c:pt idx="742">
                  <c:v>628.57000000000005</c:v>
                </c:pt>
                <c:pt idx="743">
                  <c:v>628.57000000000005</c:v>
                </c:pt>
                <c:pt idx="744">
                  <c:v>628.57000000000005</c:v>
                </c:pt>
                <c:pt idx="745">
                  <c:v>628.57000000000005</c:v>
                </c:pt>
                <c:pt idx="746">
                  <c:v>628.57000000000005</c:v>
                </c:pt>
                <c:pt idx="747">
                  <c:v>627.96</c:v>
                </c:pt>
                <c:pt idx="748">
                  <c:v>627.96</c:v>
                </c:pt>
                <c:pt idx="749">
                  <c:v>627.96</c:v>
                </c:pt>
                <c:pt idx="750">
                  <c:v>627.01</c:v>
                </c:pt>
                <c:pt idx="751">
                  <c:v>627.54999999999995</c:v>
                </c:pt>
                <c:pt idx="752">
                  <c:v>627.54999999999995</c:v>
                </c:pt>
                <c:pt idx="753">
                  <c:v>627.5</c:v>
                </c:pt>
                <c:pt idx="754">
                  <c:v>627.5</c:v>
                </c:pt>
                <c:pt idx="755">
                  <c:v>627.5</c:v>
                </c:pt>
                <c:pt idx="756">
                  <c:v>630</c:v>
                </c:pt>
                <c:pt idx="757">
                  <c:v>641.04999999999995</c:v>
                </c:pt>
                <c:pt idx="758">
                  <c:v>641.04999999999995</c:v>
                </c:pt>
                <c:pt idx="759">
                  <c:v>641.04999999999995</c:v>
                </c:pt>
                <c:pt idx="760">
                  <c:v>630</c:v>
                </c:pt>
                <c:pt idx="761">
                  <c:v>620.07000000000005</c:v>
                </c:pt>
                <c:pt idx="762">
                  <c:v>630</c:v>
                </c:pt>
                <c:pt idx="763">
                  <c:v>630</c:v>
                </c:pt>
                <c:pt idx="764">
                  <c:v>630</c:v>
                </c:pt>
                <c:pt idx="765">
                  <c:v>630</c:v>
                </c:pt>
                <c:pt idx="766">
                  <c:v>615</c:v>
                </c:pt>
                <c:pt idx="767">
                  <c:v>615</c:v>
                </c:pt>
                <c:pt idx="768">
                  <c:v>612</c:v>
                </c:pt>
                <c:pt idx="769">
                  <c:v>620</c:v>
                </c:pt>
                <c:pt idx="770">
                  <c:v>620</c:v>
                </c:pt>
                <c:pt idx="771">
                  <c:v>629</c:v>
                </c:pt>
                <c:pt idx="772">
                  <c:v>629</c:v>
                </c:pt>
                <c:pt idx="773">
                  <c:v>625</c:v>
                </c:pt>
                <c:pt idx="774">
                  <c:v>625</c:v>
                </c:pt>
                <c:pt idx="775">
                  <c:v>658.33</c:v>
                </c:pt>
                <c:pt idx="776">
                  <c:v>655</c:v>
                </c:pt>
                <c:pt idx="777">
                  <c:v>655</c:v>
                </c:pt>
                <c:pt idx="778">
                  <c:v>655</c:v>
                </c:pt>
                <c:pt idx="779">
                  <c:v>655</c:v>
                </c:pt>
                <c:pt idx="780">
                  <c:v>655</c:v>
                </c:pt>
                <c:pt idx="781">
                  <c:v>655</c:v>
                </c:pt>
                <c:pt idx="782">
                  <c:v>615</c:v>
                </c:pt>
                <c:pt idx="783">
                  <c:v>615</c:v>
                </c:pt>
                <c:pt idx="784">
                  <c:v>615</c:v>
                </c:pt>
                <c:pt idx="785">
                  <c:v>615</c:v>
                </c:pt>
                <c:pt idx="786">
                  <c:v>600.11</c:v>
                </c:pt>
                <c:pt idx="787">
                  <c:v>600.11</c:v>
                </c:pt>
                <c:pt idx="788">
                  <c:v>600</c:v>
                </c:pt>
                <c:pt idx="789">
                  <c:v>610</c:v>
                </c:pt>
                <c:pt idx="790">
                  <c:v>610</c:v>
                </c:pt>
                <c:pt idx="791">
                  <c:v>600</c:v>
                </c:pt>
                <c:pt idx="792">
                  <c:v>600</c:v>
                </c:pt>
                <c:pt idx="793">
                  <c:v>600</c:v>
                </c:pt>
                <c:pt idx="794">
                  <c:v>608.79999999999995</c:v>
                </c:pt>
                <c:pt idx="795">
                  <c:v>600</c:v>
                </c:pt>
                <c:pt idx="796">
                  <c:v>600</c:v>
                </c:pt>
                <c:pt idx="797">
                  <c:v>575</c:v>
                </c:pt>
                <c:pt idx="798">
                  <c:v>575.12</c:v>
                </c:pt>
                <c:pt idx="799">
                  <c:v>535</c:v>
                </c:pt>
                <c:pt idx="800">
                  <c:v>540</c:v>
                </c:pt>
                <c:pt idx="801">
                  <c:v>540</c:v>
                </c:pt>
                <c:pt idx="802">
                  <c:v>540</c:v>
                </c:pt>
                <c:pt idx="803">
                  <c:v>540</c:v>
                </c:pt>
                <c:pt idx="804">
                  <c:v>540</c:v>
                </c:pt>
                <c:pt idx="805">
                  <c:v>540</c:v>
                </c:pt>
                <c:pt idx="806">
                  <c:v>540</c:v>
                </c:pt>
                <c:pt idx="807">
                  <c:v>540</c:v>
                </c:pt>
                <c:pt idx="808">
                  <c:v>540</c:v>
                </c:pt>
                <c:pt idx="809">
                  <c:v>540</c:v>
                </c:pt>
                <c:pt idx="810">
                  <c:v>540</c:v>
                </c:pt>
                <c:pt idx="811">
                  <c:v>540</c:v>
                </c:pt>
                <c:pt idx="812">
                  <c:v>540</c:v>
                </c:pt>
                <c:pt idx="813">
                  <c:v>540</c:v>
                </c:pt>
                <c:pt idx="814">
                  <c:v>540</c:v>
                </c:pt>
                <c:pt idx="815">
                  <c:v>540</c:v>
                </c:pt>
                <c:pt idx="816">
                  <c:v>540</c:v>
                </c:pt>
                <c:pt idx="817">
                  <c:v>540</c:v>
                </c:pt>
                <c:pt idx="818">
                  <c:v>540</c:v>
                </c:pt>
                <c:pt idx="819">
                  <c:v>540</c:v>
                </c:pt>
                <c:pt idx="820">
                  <c:v>540</c:v>
                </c:pt>
                <c:pt idx="821">
                  <c:v>540</c:v>
                </c:pt>
                <c:pt idx="822">
                  <c:v>540</c:v>
                </c:pt>
                <c:pt idx="823">
                  <c:v>540</c:v>
                </c:pt>
                <c:pt idx="824">
                  <c:v>536</c:v>
                </c:pt>
                <c:pt idx="825">
                  <c:v>536</c:v>
                </c:pt>
                <c:pt idx="826">
                  <c:v>536</c:v>
                </c:pt>
                <c:pt idx="827">
                  <c:v>536</c:v>
                </c:pt>
                <c:pt idx="828">
                  <c:v>536</c:v>
                </c:pt>
                <c:pt idx="829">
                  <c:v>536</c:v>
                </c:pt>
                <c:pt idx="830">
                  <c:v>536</c:v>
                </c:pt>
                <c:pt idx="831">
                  <c:v>536</c:v>
                </c:pt>
                <c:pt idx="832">
                  <c:v>536</c:v>
                </c:pt>
                <c:pt idx="833">
                  <c:v>536</c:v>
                </c:pt>
                <c:pt idx="834">
                  <c:v>536</c:v>
                </c:pt>
                <c:pt idx="835">
                  <c:v>536</c:v>
                </c:pt>
                <c:pt idx="836">
                  <c:v>536</c:v>
                </c:pt>
                <c:pt idx="837">
                  <c:v>510</c:v>
                </c:pt>
                <c:pt idx="838">
                  <c:v>510</c:v>
                </c:pt>
                <c:pt idx="839">
                  <c:v>510</c:v>
                </c:pt>
                <c:pt idx="840">
                  <c:v>510</c:v>
                </c:pt>
                <c:pt idx="841">
                  <c:v>510</c:v>
                </c:pt>
                <c:pt idx="842">
                  <c:v>505.5</c:v>
                </c:pt>
                <c:pt idx="843">
                  <c:v>505.5</c:v>
                </c:pt>
                <c:pt idx="844">
                  <c:v>505.5</c:v>
                </c:pt>
                <c:pt idx="845">
                  <c:v>505.5</c:v>
                </c:pt>
                <c:pt idx="846">
                  <c:v>505.5</c:v>
                </c:pt>
                <c:pt idx="847">
                  <c:v>505.5</c:v>
                </c:pt>
                <c:pt idx="848">
                  <c:v>501.08</c:v>
                </c:pt>
                <c:pt idx="849">
                  <c:v>500</c:v>
                </c:pt>
                <c:pt idx="850">
                  <c:v>485.65</c:v>
                </c:pt>
                <c:pt idx="851">
                  <c:v>485.65</c:v>
                </c:pt>
                <c:pt idx="852">
                  <c:v>451.77</c:v>
                </c:pt>
                <c:pt idx="853">
                  <c:v>440.75</c:v>
                </c:pt>
                <c:pt idx="854">
                  <c:v>440.75</c:v>
                </c:pt>
                <c:pt idx="855">
                  <c:v>440.75</c:v>
                </c:pt>
                <c:pt idx="856">
                  <c:v>440.75</c:v>
                </c:pt>
                <c:pt idx="857">
                  <c:v>440.75</c:v>
                </c:pt>
                <c:pt idx="858">
                  <c:v>440.75</c:v>
                </c:pt>
                <c:pt idx="859">
                  <c:v>410</c:v>
                </c:pt>
                <c:pt idx="860">
                  <c:v>416</c:v>
                </c:pt>
                <c:pt idx="861">
                  <c:v>415</c:v>
                </c:pt>
                <c:pt idx="862">
                  <c:v>415</c:v>
                </c:pt>
                <c:pt idx="863">
                  <c:v>445</c:v>
                </c:pt>
                <c:pt idx="864">
                  <c:v>478.25</c:v>
                </c:pt>
                <c:pt idx="865">
                  <c:v>467</c:v>
                </c:pt>
                <c:pt idx="866">
                  <c:v>467</c:v>
                </c:pt>
                <c:pt idx="867">
                  <c:v>504.5</c:v>
                </c:pt>
                <c:pt idx="868">
                  <c:v>510.17</c:v>
                </c:pt>
                <c:pt idx="869">
                  <c:v>519.6</c:v>
                </c:pt>
                <c:pt idx="870">
                  <c:v>522</c:v>
                </c:pt>
                <c:pt idx="871">
                  <c:v>522</c:v>
                </c:pt>
                <c:pt idx="872">
                  <c:v>522</c:v>
                </c:pt>
                <c:pt idx="873">
                  <c:v>522</c:v>
                </c:pt>
                <c:pt idx="874">
                  <c:v>519.1</c:v>
                </c:pt>
                <c:pt idx="875">
                  <c:v>519.1</c:v>
                </c:pt>
                <c:pt idx="876">
                  <c:v>525.29999999999995</c:v>
                </c:pt>
                <c:pt idx="877">
                  <c:v>525</c:v>
                </c:pt>
                <c:pt idx="878">
                  <c:v>525</c:v>
                </c:pt>
                <c:pt idx="879">
                  <c:v>525</c:v>
                </c:pt>
                <c:pt idx="880">
                  <c:v>525</c:v>
                </c:pt>
                <c:pt idx="881">
                  <c:v>522.5</c:v>
                </c:pt>
                <c:pt idx="882">
                  <c:v>522.5</c:v>
                </c:pt>
                <c:pt idx="883">
                  <c:v>525</c:v>
                </c:pt>
                <c:pt idx="884">
                  <c:v>525</c:v>
                </c:pt>
                <c:pt idx="885">
                  <c:v>525</c:v>
                </c:pt>
                <c:pt idx="886">
                  <c:v>525</c:v>
                </c:pt>
                <c:pt idx="887">
                  <c:v>518.75</c:v>
                </c:pt>
                <c:pt idx="888">
                  <c:v>518.75</c:v>
                </c:pt>
                <c:pt idx="889">
                  <c:v>518.75</c:v>
                </c:pt>
                <c:pt idx="890">
                  <c:v>526.5</c:v>
                </c:pt>
                <c:pt idx="891">
                  <c:v>526.5</c:v>
                </c:pt>
                <c:pt idx="892">
                  <c:v>526.5</c:v>
                </c:pt>
                <c:pt idx="893">
                  <c:v>526.5</c:v>
                </c:pt>
                <c:pt idx="894">
                  <c:v>524.45000000000005</c:v>
                </c:pt>
                <c:pt idx="895">
                  <c:v>524.45000000000005</c:v>
                </c:pt>
                <c:pt idx="896">
                  <c:v>524.25</c:v>
                </c:pt>
                <c:pt idx="897">
                  <c:v>530</c:v>
                </c:pt>
                <c:pt idx="898">
                  <c:v>530</c:v>
                </c:pt>
                <c:pt idx="899">
                  <c:v>560</c:v>
                </c:pt>
                <c:pt idx="900">
                  <c:v>550</c:v>
                </c:pt>
                <c:pt idx="901">
                  <c:v>530</c:v>
                </c:pt>
                <c:pt idx="902">
                  <c:v>539</c:v>
                </c:pt>
                <c:pt idx="903">
                  <c:v>511</c:v>
                </c:pt>
                <c:pt idx="904">
                  <c:v>499</c:v>
                </c:pt>
                <c:pt idx="905">
                  <c:v>499</c:v>
                </c:pt>
                <c:pt idx="906">
                  <c:v>476.07</c:v>
                </c:pt>
                <c:pt idx="907">
                  <c:v>475</c:v>
                </c:pt>
                <c:pt idx="908">
                  <c:v>475</c:v>
                </c:pt>
                <c:pt idx="909">
                  <c:v>464.57</c:v>
                </c:pt>
                <c:pt idx="910">
                  <c:v>464.57</c:v>
                </c:pt>
                <c:pt idx="911">
                  <c:v>463.89</c:v>
                </c:pt>
                <c:pt idx="912">
                  <c:v>463.69</c:v>
                </c:pt>
                <c:pt idx="913">
                  <c:v>463.69</c:v>
                </c:pt>
                <c:pt idx="914">
                  <c:v>460.4</c:v>
                </c:pt>
                <c:pt idx="915">
                  <c:v>460.4</c:v>
                </c:pt>
                <c:pt idx="916">
                  <c:v>460</c:v>
                </c:pt>
                <c:pt idx="917">
                  <c:v>460.01</c:v>
                </c:pt>
                <c:pt idx="918">
                  <c:v>475</c:v>
                </c:pt>
                <c:pt idx="919">
                  <c:v>475</c:v>
                </c:pt>
                <c:pt idx="920">
                  <c:v>475</c:v>
                </c:pt>
                <c:pt idx="921">
                  <c:v>475</c:v>
                </c:pt>
                <c:pt idx="922">
                  <c:v>475</c:v>
                </c:pt>
                <c:pt idx="923">
                  <c:v>475</c:v>
                </c:pt>
                <c:pt idx="924">
                  <c:v>490</c:v>
                </c:pt>
                <c:pt idx="925">
                  <c:v>490</c:v>
                </c:pt>
                <c:pt idx="926">
                  <c:v>470</c:v>
                </c:pt>
                <c:pt idx="927">
                  <c:v>470</c:v>
                </c:pt>
                <c:pt idx="928">
                  <c:v>470</c:v>
                </c:pt>
                <c:pt idx="929">
                  <c:v>470</c:v>
                </c:pt>
                <c:pt idx="930">
                  <c:v>470</c:v>
                </c:pt>
                <c:pt idx="931">
                  <c:v>461.5</c:v>
                </c:pt>
                <c:pt idx="932">
                  <c:v>461.5</c:v>
                </c:pt>
                <c:pt idx="933">
                  <c:v>461.5</c:v>
                </c:pt>
                <c:pt idx="934">
                  <c:v>461.5</c:v>
                </c:pt>
                <c:pt idx="935">
                  <c:v>460</c:v>
                </c:pt>
                <c:pt idx="936">
                  <c:v>460</c:v>
                </c:pt>
                <c:pt idx="937">
                  <c:v>460</c:v>
                </c:pt>
                <c:pt idx="938">
                  <c:v>460</c:v>
                </c:pt>
                <c:pt idx="939">
                  <c:v>458.25</c:v>
                </c:pt>
                <c:pt idx="940">
                  <c:v>456</c:v>
                </c:pt>
                <c:pt idx="941">
                  <c:v>460</c:v>
                </c:pt>
                <c:pt idx="942">
                  <c:v>455</c:v>
                </c:pt>
                <c:pt idx="943">
                  <c:v>454</c:v>
                </c:pt>
                <c:pt idx="944">
                  <c:v>439</c:v>
                </c:pt>
                <c:pt idx="945">
                  <c:v>432.1</c:v>
                </c:pt>
                <c:pt idx="946">
                  <c:v>431.3</c:v>
                </c:pt>
                <c:pt idx="947">
                  <c:v>431.13</c:v>
                </c:pt>
                <c:pt idx="948">
                  <c:v>410.6</c:v>
                </c:pt>
                <c:pt idx="949">
                  <c:v>410.5</c:v>
                </c:pt>
                <c:pt idx="950">
                  <c:v>410.5</c:v>
                </c:pt>
                <c:pt idx="951">
                  <c:v>410.5</c:v>
                </c:pt>
                <c:pt idx="952">
                  <c:v>404.75</c:v>
                </c:pt>
                <c:pt idx="953">
                  <c:v>402.97</c:v>
                </c:pt>
                <c:pt idx="954">
                  <c:v>398.5</c:v>
                </c:pt>
                <c:pt idx="955">
                  <c:v>390</c:v>
                </c:pt>
                <c:pt idx="956">
                  <c:v>390</c:v>
                </c:pt>
                <c:pt idx="957">
                  <c:v>410</c:v>
                </c:pt>
                <c:pt idx="958">
                  <c:v>410</c:v>
                </c:pt>
                <c:pt idx="959">
                  <c:v>410</c:v>
                </c:pt>
                <c:pt idx="960">
                  <c:v>417.05</c:v>
                </c:pt>
                <c:pt idx="961">
                  <c:v>417.05</c:v>
                </c:pt>
                <c:pt idx="962">
                  <c:v>417.05</c:v>
                </c:pt>
                <c:pt idx="963">
                  <c:v>439</c:v>
                </c:pt>
                <c:pt idx="964">
                  <c:v>439</c:v>
                </c:pt>
                <c:pt idx="965">
                  <c:v>432.18</c:v>
                </c:pt>
                <c:pt idx="966">
                  <c:v>432.18</c:v>
                </c:pt>
                <c:pt idx="967">
                  <c:v>432.18</c:v>
                </c:pt>
                <c:pt idx="968">
                  <c:v>432.18</c:v>
                </c:pt>
                <c:pt idx="969">
                  <c:v>432.18</c:v>
                </c:pt>
                <c:pt idx="970">
                  <c:v>432.18</c:v>
                </c:pt>
                <c:pt idx="971">
                  <c:v>432.18</c:v>
                </c:pt>
                <c:pt idx="972">
                  <c:v>432.18</c:v>
                </c:pt>
                <c:pt idx="973">
                  <c:v>432.18</c:v>
                </c:pt>
                <c:pt idx="974">
                  <c:v>437</c:v>
                </c:pt>
                <c:pt idx="975">
                  <c:v>437</c:v>
                </c:pt>
                <c:pt idx="976">
                  <c:v>437</c:v>
                </c:pt>
                <c:pt idx="977">
                  <c:v>437</c:v>
                </c:pt>
                <c:pt idx="978">
                  <c:v>475</c:v>
                </c:pt>
                <c:pt idx="979">
                  <c:v>475</c:v>
                </c:pt>
                <c:pt idx="980">
                  <c:v>475</c:v>
                </c:pt>
                <c:pt idx="981">
                  <c:v>475</c:v>
                </c:pt>
                <c:pt idx="982">
                  <c:v>475</c:v>
                </c:pt>
                <c:pt idx="983">
                  <c:v>475</c:v>
                </c:pt>
                <c:pt idx="984">
                  <c:v>475</c:v>
                </c:pt>
                <c:pt idx="985">
                  <c:v>475</c:v>
                </c:pt>
                <c:pt idx="986">
                  <c:v>478</c:v>
                </c:pt>
                <c:pt idx="987">
                  <c:v>478</c:v>
                </c:pt>
                <c:pt idx="988">
                  <c:v>480</c:v>
                </c:pt>
                <c:pt idx="989">
                  <c:v>480</c:v>
                </c:pt>
                <c:pt idx="990">
                  <c:v>480</c:v>
                </c:pt>
                <c:pt idx="991">
                  <c:v>480</c:v>
                </c:pt>
                <c:pt idx="992">
                  <c:v>458</c:v>
                </c:pt>
                <c:pt idx="993">
                  <c:v>443.65</c:v>
                </c:pt>
                <c:pt idx="994">
                  <c:v>443.65</c:v>
                </c:pt>
                <c:pt idx="995">
                  <c:v>443.65</c:v>
                </c:pt>
                <c:pt idx="996">
                  <c:v>467</c:v>
                </c:pt>
                <c:pt idx="997">
                  <c:v>489.9</c:v>
                </c:pt>
                <c:pt idx="998">
                  <c:v>479.97</c:v>
                </c:pt>
                <c:pt idx="999">
                  <c:v>475</c:v>
                </c:pt>
                <c:pt idx="1000">
                  <c:v>475</c:v>
                </c:pt>
                <c:pt idx="1001">
                  <c:v>475</c:v>
                </c:pt>
                <c:pt idx="1002">
                  <c:v>475</c:v>
                </c:pt>
                <c:pt idx="1003">
                  <c:v>475</c:v>
                </c:pt>
                <c:pt idx="1004">
                  <c:v>476</c:v>
                </c:pt>
                <c:pt idx="1005">
                  <c:v>467.25</c:v>
                </c:pt>
                <c:pt idx="1006">
                  <c:v>445</c:v>
                </c:pt>
                <c:pt idx="1007">
                  <c:v>435</c:v>
                </c:pt>
                <c:pt idx="1008">
                  <c:v>422.25</c:v>
                </c:pt>
                <c:pt idx="1009">
                  <c:v>410.94</c:v>
                </c:pt>
                <c:pt idx="1010">
                  <c:v>391.38</c:v>
                </c:pt>
                <c:pt idx="1011">
                  <c:v>372.75</c:v>
                </c:pt>
                <c:pt idx="1012">
                  <c:v>355</c:v>
                </c:pt>
                <c:pt idx="1013">
                  <c:v>351.75</c:v>
                </c:pt>
                <c:pt idx="1014">
                  <c:v>335</c:v>
                </c:pt>
                <c:pt idx="1015">
                  <c:v>329.25</c:v>
                </c:pt>
                <c:pt idx="1016">
                  <c:v>329.15</c:v>
                </c:pt>
                <c:pt idx="1017">
                  <c:v>330.93</c:v>
                </c:pt>
                <c:pt idx="1018">
                  <c:v>330.25</c:v>
                </c:pt>
                <c:pt idx="1019">
                  <c:v>330.25</c:v>
                </c:pt>
                <c:pt idx="1020">
                  <c:v>329.56</c:v>
                </c:pt>
                <c:pt idx="1021">
                  <c:v>329.56</c:v>
                </c:pt>
                <c:pt idx="1022">
                  <c:v>329.56</c:v>
                </c:pt>
                <c:pt idx="1023">
                  <c:v>326</c:v>
                </c:pt>
                <c:pt idx="1024">
                  <c:v>319.63</c:v>
                </c:pt>
                <c:pt idx="1025">
                  <c:v>319.63</c:v>
                </c:pt>
                <c:pt idx="1026">
                  <c:v>314.89</c:v>
                </c:pt>
                <c:pt idx="1027">
                  <c:v>305.5</c:v>
                </c:pt>
                <c:pt idx="1028">
                  <c:v>305.49</c:v>
                </c:pt>
                <c:pt idx="1029">
                  <c:v>305.25</c:v>
                </c:pt>
                <c:pt idx="1030">
                  <c:v>305.25</c:v>
                </c:pt>
                <c:pt idx="1031">
                  <c:v>305</c:v>
                </c:pt>
                <c:pt idx="1032">
                  <c:v>305.02999999999997</c:v>
                </c:pt>
                <c:pt idx="1033">
                  <c:v>321</c:v>
                </c:pt>
                <c:pt idx="1034">
                  <c:v>321</c:v>
                </c:pt>
                <c:pt idx="1035">
                  <c:v>314</c:v>
                </c:pt>
                <c:pt idx="1036">
                  <c:v>314</c:v>
                </c:pt>
                <c:pt idx="1037">
                  <c:v>305</c:v>
                </c:pt>
                <c:pt idx="1038">
                  <c:v>306</c:v>
                </c:pt>
                <c:pt idx="1039">
                  <c:v>306</c:v>
                </c:pt>
                <c:pt idx="1040">
                  <c:v>306</c:v>
                </c:pt>
                <c:pt idx="1041">
                  <c:v>306</c:v>
                </c:pt>
                <c:pt idx="1042">
                  <c:v>296</c:v>
                </c:pt>
                <c:pt idx="1043">
                  <c:v>282.27999999999997</c:v>
                </c:pt>
                <c:pt idx="1044">
                  <c:v>290</c:v>
                </c:pt>
                <c:pt idx="1045">
                  <c:v>296.91000000000003</c:v>
                </c:pt>
                <c:pt idx="1046">
                  <c:v>282.77999999999997</c:v>
                </c:pt>
                <c:pt idx="1047">
                  <c:v>287.29000000000002</c:v>
                </c:pt>
              </c:numCache>
            </c:numRef>
          </c:val>
          <c:smooth val="0"/>
          <c:extLst>
            <c:ext xmlns:c16="http://schemas.microsoft.com/office/drawing/2014/chart" uri="{C3380CC4-5D6E-409C-BE32-E72D297353CC}">
              <c16:uniqueId val="{00000000-9FF0-4FAC-80D9-10EFE109602F}"/>
            </c:ext>
          </c:extLst>
        </c:ser>
        <c:dLbls>
          <c:showLegendKey val="0"/>
          <c:showVal val="0"/>
          <c:showCatName val="0"/>
          <c:showSerName val="0"/>
          <c:showPercent val="0"/>
          <c:showBubbleSize val="0"/>
        </c:dLbls>
        <c:smooth val="0"/>
        <c:axId val="1117846112"/>
        <c:axId val="1510023968"/>
      </c:lineChart>
      <c:dateAx>
        <c:axId val="111784611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23968"/>
        <c:crosses val="autoZero"/>
        <c:auto val="0"/>
        <c:lblOffset val="100"/>
        <c:baseTimeUnit val="days"/>
      </c:dateAx>
      <c:valAx>
        <c:axId val="1510023968"/>
        <c:scaling>
          <c:orientation val="minMax"/>
          <c:max val="750"/>
          <c:min val="10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46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HistoricalPrices!$I$3</c:f>
              <c:strCache>
                <c:ptCount val="1"/>
                <c:pt idx="0">
                  <c:v> Volume</c:v>
                </c:pt>
              </c:strCache>
            </c:strRef>
          </c:tx>
          <c:spPr>
            <a:ln w="28575" cap="rnd">
              <a:solidFill>
                <a:srgbClr val="2596BE"/>
              </a:solidFill>
              <a:round/>
            </a:ln>
            <a:effectLst/>
          </c:spPr>
          <c:marker>
            <c:symbol val="none"/>
          </c:marker>
          <c:cat>
            <c:numRef>
              <c:f>HistoricalPrices!$C$4:$C$503</c:f>
              <c:numCache>
                <c:formatCode>m/d/yyyy</c:formatCode>
                <c:ptCount val="500"/>
                <c:pt idx="0">
                  <c:v>45189</c:v>
                </c:pt>
                <c:pt idx="1">
                  <c:v>45188</c:v>
                </c:pt>
                <c:pt idx="2">
                  <c:v>45187</c:v>
                </c:pt>
                <c:pt idx="3">
                  <c:v>45182</c:v>
                </c:pt>
                <c:pt idx="4">
                  <c:v>45173</c:v>
                </c:pt>
                <c:pt idx="5">
                  <c:v>45170</c:v>
                </c:pt>
                <c:pt idx="6">
                  <c:v>45168</c:v>
                </c:pt>
                <c:pt idx="7">
                  <c:v>45162</c:v>
                </c:pt>
                <c:pt idx="8">
                  <c:v>45159</c:v>
                </c:pt>
                <c:pt idx="9">
                  <c:v>45156</c:v>
                </c:pt>
                <c:pt idx="10">
                  <c:v>45155</c:v>
                </c:pt>
                <c:pt idx="11">
                  <c:v>45154</c:v>
                </c:pt>
                <c:pt idx="12">
                  <c:v>45153</c:v>
                </c:pt>
                <c:pt idx="13">
                  <c:v>45149</c:v>
                </c:pt>
                <c:pt idx="14">
                  <c:v>45148</c:v>
                </c:pt>
                <c:pt idx="15">
                  <c:v>45147</c:v>
                </c:pt>
                <c:pt idx="16">
                  <c:v>45146</c:v>
                </c:pt>
                <c:pt idx="17">
                  <c:v>45145</c:v>
                </c:pt>
                <c:pt idx="18">
                  <c:v>45142</c:v>
                </c:pt>
                <c:pt idx="19">
                  <c:v>45141</c:v>
                </c:pt>
                <c:pt idx="20">
                  <c:v>45140</c:v>
                </c:pt>
                <c:pt idx="21">
                  <c:v>45139</c:v>
                </c:pt>
                <c:pt idx="22">
                  <c:v>45138</c:v>
                </c:pt>
                <c:pt idx="23">
                  <c:v>45134</c:v>
                </c:pt>
                <c:pt idx="24">
                  <c:v>45133</c:v>
                </c:pt>
                <c:pt idx="25">
                  <c:v>45132</c:v>
                </c:pt>
                <c:pt idx="26">
                  <c:v>45131</c:v>
                </c:pt>
                <c:pt idx="27">
                  <c:v>45128</c:v>
                </c:pt>
                <c:pt idx="28">
                  <c:v>45127</c:v>
                </c:pt>
                <c:pt idx="29">
                  <c:v>45125</c:v>
                </c:pt>
                <c:pt idx="30">
                  <c:v>45124</c:v>
                </c:pt>
                <c:pt idx="31">
                  <c:v>45121</c:v>
                </c:pt>
                <c:pt idx="32">
                  <c:v>45120</c:v>
                </c:pt>
                <c:pt idx="33">
                  <c:v>45119</c:v>
                </c:pt>
                <c:pt idx="34">
                  <c:v>45118</c:v>
                </c:pt>
                <c:pt idx="35">
                  <c:v>45117</c:v>
                </c:pt>
                <c:pt idx="36">
                  <c:v>45114</c:v>
                </c:pt>
                <c:pt idx="37">
                  <c:v>45112</c:v>
                </c:pt>
                <c:pt idx="38">
                  <c:v>45111</c:v>
                </c:pt>
                <c:pt idx="39">
                  <c:v>45110</c:v>
                </c:pt>
                <c:pt idx="40">
                  <c:v>45104</c:v>
                </c:pt>
                <c:pt idx="41">
                  <c:v>45103</c:v>
                </c:pt>
                <c:pt idx="42">
                  <c:v>45100</c:v>
                </c:pt>
                <c:pt idx="43">
                  <c:v>45098</c:v>
                </c:pt>
                <c:pt idx="44">
                  <c:v>45096</c:v>
                </c:pt>
                <c:pt idx="45">
                  <c:v>45093</c:v>
                </c:pt>
                <c:pt idx="46">
                  <c:v>45092</c:v>
                </c:pt>
                <c:pt idx="47">
                  <c:v>45090</c:v>
                </c:pt>
                <c:pt idx="48">
                  <c:v>45089</c:v>
                </c:pt>
                <c:pt idx="49">
                  <c:v>45086</c:v>
                </c:pt>
                <c:pt idx="50">
                  <c:v>45085</c:v>
                </c:pt>
                <c:pt idx="51">
                  <c:v>45084</c:v>
                </c:pt>
                <c:pt idx="52">
                  <c:v>45083</c:v>
                </c:pt>
                <c:pt idx="53">
                  <c:v>45082</c:v>
                </c:pt>
                <c:pt idx="54">
                  <c:v>45079</c:v>
                </c:pt>
                <c:pt idx="55">
                  <c:v>45078</c:v>
                </c:pt>
                <c:pt idx="56">
                  <c:v>45077</c:v>
                </c:pt>
                <c:pt idx="57">
                  <c:v>45076</c:v>
                </c:pt>
                <c:pt idx="58">
                  <c:v>45075</c:v>
                </c:pt>
                <c:pt idx="59">
                  <c:v>45072</c:v>
                </c:pt>
                <c:pt idx="60">
                  <c:v>45071</c:v>
                </c:pt>
                <c:pt idx="61">
                  <c:v>45061</c:v>
                </c:pt>
                <c:pt idx="62">
                  <c:v>45057</c:v>
                </c:pt>
                <c:pt idx="63">
                  <c:v>45051</c:v>
                </c:pt>
                <c:pt idx="64">
                  <c:v>45049</c:v>
                </c:pt>
                <c:pt idx="65">
                  <c:v>45048</c:v>
                </c:pt>
                <c:pt idx="66">
                  <c:v>45044</c:v>
                </c:pt>
                <c:pt idx="67">
                  <c:v>45043</c:v>
                </c:pt>
                <c:pt idx="68">
                  <c:v>45042</c:v>
                </c:pt>
                <c:pt idx="69">
                  <c:v>45036</c:v>
                </c:pt>
                <c:pt idx="70">
                  <c:v>45035</c:v>
                </c:pt>
                <c:pt idx="71">
                  <c:v>45033</c:v>
                </c:pt>
                <c:pt idx="72">
                  <c:v>45027</c:v>
                </c:pt>
                <c:pt idx="73">
                  <c:v>45026</c:v>
                </c:pt>
                <c:pt idx="74">
                  <c:v>45016</c:v>
                </c:pt>
                <c:pt idx="75">
                  <c:v>45015</c:v>
                </c:pt>
                <c:pt idx="76">
                  <c:v>45014</c:v>
                </c:pt>
                <c:pt idx="77">
                  <c:v>45013</c:v>
                </c:pt>
                <c:pt idx="78">
                  <c:v>45012</c:v>
                </c:pt>
                <c:pt idx="79">
                  <c:v>45009</c:v>
                </c:pt>
                <c:pt idx="80">
                  <c:v>45007</c:v>
                </c:pt>
                <c:pt idx="81">
                  <c:v>45002</c:v>
                </c:pt>
                <c:pt idx="82">
                  <c:v>45001</c:v>
                </c:pt>
                <c:pt idx="83">
                  <c:v>45000</c:v>
                </c:pt>
                <c:pt idx="84">
                  <c:v>44999</c:v>
                </c:pt>
                <c:pt idx="85">
                  <c:v>44998</c:v>
                </c:pt>
                <c:pt idx="86">
                  <c:v>44993</c:v>
                </c:pt>
                <c:pt idx="87">
                  <c:v>44992</c:v>
                </c:pt>
                <c:pt idx="88">
                  <c:v>44991</c:v>
                </c:pt>
                <c:pt idx="89">
                  <c:v>44988</c:v>
                </c:pt>
                <c:pt idx="90">
                  <c:v>44987</c:v>
                </c:pt>
                <c:pt idx="91">
                  <c:v>44986</c:v>
                </c:pt>
                <c:pt idx="92">
                  <c:v>44985</c:v>
                </c:pt>
                <c:pt idx="93">
                  <c:v>44984</c:v>
                </c:pt>
                <c:pt idx="94">
                  <c:v>44981</c:v>
                </c:pt>
                <c:pt idx="95">
                  <c:v>44979</c:v>
                </c:pt>
                <c:pt idx="96">
                  <c:v>44977</c:v>
                </c:pt>
                <c:pt idx="97">
                  <c:v>44973</c:v>
                </c:pt>
                <c:pt idx="98">
                  <c:v>44972</c:v>
                </c:pt>
                <c:pt idx="99">
                  <c:v>44971</c:v>
                </c:pt>
                <c:pt idx="100">
                  <c:v>44970</c:v>
                </c:pt>
                <c:pt idx="101">
                  <c:v>44967</c:v>
                </c:pt>
                <c:pt idx="102">
                  <c:v>44966</c:v>
                </c:pt>
                <c:pt idx="103">
                  <c:v>44957</c:v>
                </c:pt>
                <c:pt idx="104">
                  <c:v>44956</c:v>
                </c:pt>
                <c:pt idx="105">
                  <c:v>44953</c:v>
                </c:pt>
                <c:pt idx="106">
                  <c:v>44944</c:v>
                </c:pt>
                <c:pt idx="107">
                  <c:v>44943</c:v>
                </c:pt>
                <c:pt idx="108">
                  <c:v>44942</c:v>
                </c:pt>
                <c:pt idx="109">
                  <c:v>44938</c:v>
                </c:pt>
                <c:pt idx="110">
                  <c:v>44936</c:v>
                </c:pt>
                <c:pt idx="111">
                  <c:v>44932</c:v>
                </c:pt>
                <c:pt idx="112">
                  <c:v>44930</c:v>
                </c:pt>
                <c:pt idx="113">
                  <c:v>44924</c:v>
                </c:pt>
                <c:pt idx="114">
                  <c:v>44923</c:v>
                </c:pt>
                <c:pt idx="115">
                  <c:v>44922</c:v>
                </c:pt>
                <c:pt idx="116">
                  <c:v>44915</c:v>
                </c:pt>
                <c:pt idx="117">
                  <c:v>44914</c:v>
                </c:pt>
                <c:pt idx="118">
                  <c:v>44911</c:v>
                </c:pt>
                <c:pt idx="119">
                  <c:v>44909</c:v>
                </c:pt>
                <c:pt idx="120">
                  <c:v>44907</c:v>
                </c:pt>
                <c:pt idx="121">
                  <c:v>44900</c:v>
                </c:pt>
                <c:pt idx="122">
                  <c:v>44897</c:v>
                </c:pt>
                <c:pt idx="123">
                  <c:v>44896</c:v>
                </c:pt>
                <c:pt idx="124">
                  <c:v>44895</c:v>
                </c:pt>
                <c:pt idx="125">
                  <c:v>44894</c:v>
                </c:pt>
                <c:pt idx="126">
                  <c:v>44893</c:v>
                </c:pt>
                <c:pt idx="127">
                  <c:v>44889</c:v>
                </c:pt>
                <c:pt idx="128">
                  <c:v>44888</c:v>
                </c:pt>
                <c:pt idx="129">
                  <c:v>44887</c:v>
                </c:pt>
                <c:pt idx="130">
                  <c:v>44886</c:v>
                </c:pt>
                <c:pt idx="131">
                  <c:v>44883</c:v>
                </c:pt>
                <c:pt idx="132">
                  <c:v>44882</c:v>
                </c:pt>
                <c:pt idx="133">
                  <c:v>44881</c:v>
                </c:pt>
                <c:pt idx="134">
                  <c:v>44879</c:v>
                </c:pt>
                <c:pt idx="135">
                  <c:v>44875</c:v>
                </c:pt>
                <c:pt idx="136">
                  <c:v>44873</c:v>
                </c:pt>
                <c:pt idx="137">
                  <c:v>44872</c:v>
                </c:pt>
                <c:pt idx="138">
                  <c:v>44868</c:v>
                </c:pt>
                <c:pt idx="139">
                  <c:v>44867</c:v>
                </c:pt>
                <c:pt idx="140">
                  <c:v>44866</c:v>
                </c:pt>
                <c:pt idx="141">
                  <c:v>44865</c:v>
                </c:pt>
                <c:pt idx="142">
                  <c:v>44862</c:v>
                </c:pt>
                <c:pt idx="143">
                  <c:v>44861</c:v>
                </c:pt>
                <c:pt idx="144">
                  <c:v>44860</c:v>
                </c:pt>
                <c:pt idx="145">
                  <c:v>44859</c:v>
                </c:pt>
                <c:pt idx="146">
                  <c:v>44858</c:v>
                </c:pt>
                <c:pt idx="147">
                  <c:v>44855</c:v>
                </c:pt>
                <c:pt idx="148">
                  <c:v>44854</c:v>
                </c:pt>
                <c:pt idx="149">
                  <c:v>44853</c:v>
                </c:pt>
                <c:pt idx="150">
                  <c:v>44852</c:v>
                </c:pt>
                <c:pt idx="151">
                  <c:v>44851</c:v>
                </c:pt>
                <c:pt idx="152">
                  <c:v>44848</c:v>
                </c:pt>
                <c:pt idx="153">
                  <c:v>44846</c:v>
                </c:pt>
                <c:pt idx="154">
                  <c:v>44845</c:v>
                </c:pt>
                <c:pt idx="155">
                  <c:v>44844</c:v>
                </c:pt>
                <c:pt idx="156">
                  <c:v>44840</c:v>
                </c:pt>
                <c:pt idx="157">
                  <c:v>44839</c:v>
                </c:pt>
                <c:pt idx="158">
                  <c:v>44838</c:v>
                </c:pt>
                <c:pt idx="159">
                  <c:v>44837</c:v>
                </c:pt>
                <c:pt idx="160">
                  <c:v>44834</c:v>
                </c:pt>
                <c:pt idx="161">
                  <c:v>44833</c:v>
                </c:pt>
                <c:pt idx="162">
                  <c:v>44832</c:v>
                </c:pt>
                <c:pt idx="163">
                  <c:v>44831</c:v>
                </c:pt>
                <c:pt idx="164">
                  <c:v>44824</c:v>
                </c:pt>
                <c:pt idx="165">
                  <c:v>44823</c:v>
                </c:pt>
                <c:pt idx="166">
                  <c:v>44820</c:v>
                </c:pt>
                <c:pt idx="167">
                  <c:v>44819</c:v>
                </c:pt>
                <c:pt idx="168">
                  <c:v>44818</c:v>
                </c:pt>
                <c:pt idx="169">
                  <c:v>44816</c:v>
                </c:pt>
                <c:pt idx="170">
                  <c:v>44813</c:v>
                </c:pt>
                <c:pt idx="171">
                  <c:v>44812</c:v>
                </c:pt>
                <c:pt idx="172">
                  <c:v>44811</c:v>
                </c:pt>
                <c:pt idx="173">
                  <c:v>44810</c:v>
                </c:pt>
                <c:pt idx="174">
                  <c:v>44806</c:v>
                </c:pt>
                <c:pt idx="175">
                  <c:v>44805</c:v>
                </c:pt>
                <c:pt idx="176">
                  <c:v>44804</c:v>
                </c:pt>
                <c:pt idx="177">
                  <c:v>44803</c:v>
                </c:pt>
                <c:pt idx="178">
                  <c:v>44802</c:v>
                </c:pt>
                <c:pt idx="179">
                  <c:v>44799</c:v>
                </c:pt>
                <c:pt idx="180">
                  <c:v>44797</c:v>
                </c:pt>
                <c:pt idx="181">
                  <c:v>44796</c:v>
                </c:pt>
                <c:pt idx="182">
                  <c:v>44795</c:v>
                </c:pt>
                <c:pt idx="183">
                  <c:v>44792</c:v>
                </c:pt>
                <c:pt idx="184">
                  <c:v>44791</c:v>
                </c:pt>
                <c:pt idx="185">
                  <c:v>44789</c:v>
                </c:pt>
                <c:pt idx="186">
                  <c:v>44788</c:v>
                </c:pt>
                <c:pt idx="187">
                  <c:v>44785</c:v>
                </c:pt>
                <c:pt idx="188">
                  <c:v>44784</c:v>
                </c:pt>
                <c:pt idx="189">
                  <c:v>44783</c:v>
                </c:pt>
                <c:pt idx="190">
                  <c:v>44778</c:v>
                </c:pt>
                <c:pt idx="191">
                  <c:v>44777</c:v>
                </c:pt>
                <c:pt idx="192">
                  <c:v>44776</c:v>
                </c:pt>
                <c:pt idx="193">
                  <c:v>44756</c:v>
                </c:pt>
                <c:pt idx="194">
                  <c:v>44749</c:v>
                </c:pt>
                <c:pt idx="195">
                  <c:v>44743</c:v>
                </c:pt>
                <c:pt idx="196">
                  <c:v>44742</c:v>
                </c:pt>
                <c:pt idx="197">
                  <c:v>44741</c:v>
                </c:pt>
                <c:pt idx="198">
                  <c:v>44739</c:v>
                </c:pt>
                <c:pt idx="199">
                  <c:v>44736</c:v>
                </c:pt>
                <c:pt idx="200">
                  <c:v>44735</c:v>
                </c:pt>
                <c:pt idx="201">
                  <c:v>44734</c:v>
                </c:pt>
                <c:pt idx="202">
                  <c:v>44733</c:v>
                </c:pt>
                <c:pt idx="203">
                  <c:v>44732</c:v>
                </c:pt>
                <c:pt idx="204">
                  <c:v>44729</c:v>
                </c:pt>
                <c:pt idx="205">
                  <c:v>44728</c:v>
                </c:pt>
                <c:pt idx="206">
                  <c:v>44727</c:v>
                </c:pt>
                <c:pt idx="207">
                  <c:v>44725</c:v>
                </c:pt>
                <c:pt idx="208">
                  <c:v>44722</c:v>
                </c:pt>
                <c:pt idx="209">
                  <c:v>44721</c:v>
                </c:pt>
                <c:pt idx="210">
                  <c:v>44720</c:v>
                </c:pt>
                <c:pt idx="211">
                  <c:v>44715</c:v>
                </c:pt>
                <c:pt idx="212">
                  <c:v>44713</c:v>
                </c:pt>
                <c:pt idx="213">
                  <c:v>44712</c:v>
                </c:pt>
                <c:pt idx="214">
                  <c:v>44711</c:v>
                </c:pt>
                <c:pt idx="215">
                  <c:v>44708</c:v>
                </c:pt>
                <c:pt idx="216">
                  <c:v>44707</c:v>
                </c:pt>
                <c:pt idx="217">
                  <c:v>44706</c:v>
                </c:pt>
                <c:pt idx="218">
                  <c:v>44705</c:v>
                </c:pt>
                <c:pt idx="219">
                  <c:v>44704</c:v>
                </c:pt>
                <c:pt idx="220">
                  <c:v>44701</c:v>
                </c:pt>
                <c:pt idx="221">
                  <c:v>44700</c:v>
                </c:pt>
                <c:pt idx="222">
                  <c:v>44699</c:v>
                </c:pt>
                <c:pt idx="223">
                  <c:v>44694</c:v>
                </c:pt>
                <c:pt idx="224">
                  <c:v>44693</c:v>
                </c:pt>
                <c:pt idx="225">
                  <c:v>44692</c:v>
                </c:pt>
                <c:pt idx="226">
                  <c:v>44691</c:v>
                </c:pt>
                <c:pt idx="227">
                  <c:v>44690</c:v>
                </c:pt>
                <c:pt idx="228">
                  <c:v>44687</c:v>
                </c:pt>
                <c:pt idx="229">
                  <c:v>44679</c:v>
                </c:pt>
                <c:pt idx="230">
                  <c:v>44677</c:v>
                </c:pt>
                <c:pt idx="231">
                  <c:v>44676</c:v>
                </c:pt>
                <c:pt idx="232">
                  <c:v>44673</c:v>
                </c:pt>
                <c:pt idx="233">
                  <c:v>44671</c:v>
                </c:pt>
                <c:pt idx="234">
                  <c:v>44670</c:v>
                </c:pt>
                <c:pt idx="235">
                  <c:v>44669</c:v>
                </c:pt>
                <c:pt idx="236">
                  <c:v>44666</c:v>
                </c:pt>
                <c:pt idx="237">
                  <c:v>44665</c:v>
                </c:pt>
                <c:pt idx="238">
                  <c:v>44664</c:v>
                </c:pt>
                <c:pt idx="239">
                  <c:v>44663</c:v>
                </c:pt>
                <c:pt idx="240">
                  <c:v>44662</c:v>
                </c:pt>
                <c:pt idx="241">
                  <c:v>44659</c:v>
                </c:pt>
                <c:pt idx="242">
                  <c:v>44658</c:v>
                </c:pt>
                <c:pt idx="243">
                  <c:v>44656</c:v>
                </c:pt>
                <c:pt idx="244">
                  <c:v>44652</c:v>
                </c:pt>
                <c:pt idx="245">
                  <c:v>44651</c:v>
                </c:pt>
                <c:pt idx="246">
                  <c:v>44650</c:v>
                </c:pt>
                <c:pt idx="247">
                  <c:v>44649</c:v>
                </c:pt>
                <c:pt idx="248">
                  <c:v>44648</c:v>
                </c:pt>
                <c:pt idx="249">
                  <c:v>44645</c:v>
                </c:pt>
                <c:pt idx="250">
                  <c:v>44644</c:v>
                </c:pt>
                <c:pt idx="251">
                  <c:v>44642</c:v>
                </c:pt>
                <c:pt idx="252">
                  <c:v>44641</c:v>
                </c:pt>
                <c:pt idx="253">
                  <c:v>44638</c:v>
                </c:pt>
                <c:pt idx="254">
                  <c:v>44637</c:v>
                </c:pt>
                <c:pt idx="255">
                  <c:v>44636</c:v>
                </c:pt>
                <c:pt idx="256">
                  <c:v>44635</c:v>
                </c:pt>
                <c:pt idx="257">
                  <c:v>44634</c:v>
                </c:pt>
                <c:pt idx="258">
                  <c:v>44631</c:v>
                </c:pt>
                <c:pt idx="259">
                  <c:v>44630</c:v>
                </c:pt>
                <c:pt idx="260">
                  <c:v>44629</c:v>
                </c:pt>
                <c:pt idx="261">
                  <c:v>44628</c:v>
                </c:pt>
                <c:pt idx="262">
                  <c:v>44627</c:v>
                </c:pt>
                <c:pt idx="263">
                  <c:v>44624</c:v>
                </c:pt>
                <c:pt idx="264">
                  <c:v>44617</c:v>
                </c:pt>
                <c:pt idx="265">
                  <c:v>44616</c:v>
                </c:pt>
                <c:pt idx="266">
                  <c:v>44615</c:v>
                </c:pt>
                <c:pt idx="267">
                  <c:v>44614</c:v>
                </c:pt>
                <c:pt idx="268">
                  <c:v>44607</c:v>
                </c:pt>
                <c:pt idx="269">
                  <c:v>44603</c:v>
                </c:pt>
                <c:pt idx="270">
                  <c:v>44596</c:v>
                </c:pt>
                <c:pt idx="271">
                  <c:v>44595</c:v>
                </c:pt>
                <c:pt idx="272">
                  <c:v>44594</c:v>
                </c:pt>
                <c:pt idx="273">
                  <c:v>44593</c:v>
                </c:pt>
                <c:pt idx="274">
                  <c:v>44589</c:v>
                </c:pt>
                <c:pt idx="275">
                  <c:v>44581</c:v>
                </c:pt>
                <c:pt idx="276">
                  <c:v>44578</c:v>
                </c:pt>
                <c:pt idx="277">
                  <c:v>44573</c:v>
                </c:pt>
                <c:pt idx="278">
                  <c:v>44572</c:v>
                </c:pt>
                <c:pt idx="279">
                  <c:v>44571</c:v>
                </c:pt>
                <c:pt idx="280">
                  <c:v>44568</c:v>
                </c:pt>
                <c:pt idx="281">
                  <c:v>44567</c:v>
                </c:pt>
                <c:pt idx="282">
                  <c:v>44566</c:v>
                </c:pt>
                <c:pt idx="283">
                  <c:v>44561</c:v>
                </c:pt>
                <c:pt idx="284">
                  <c:v>44560</c:v>
                </c:pt>
                <c:pt idx="285">
                  <c:v>44559</c:v>
                </c:pt>
                <c:pt idx="286">
                  <c:v>44558</c:v>
                </c:pt>
                <c:pt idx="287">
                  <c:v>44557</c:v>
                </c:pt>
                <c:pt idx="288">
                  <c:v>44554</c:v>
                </c:pt>
                <c:pt idx="289">
                  <c:v>44553</c:v>
                </c:pt>
                <c:pt idx="290">
                  <c:v>44552</c:v>
                </c:pt>
                <c:pt idx="291">
                  <c:v>44551</c:v>
                </c:pt>
                <c:pt idx="292">
                  <c:v>44550</c:v>
                </c:pt>
                <c:pt idx="293">
                  <c:v>44547</c:v>
                </c:pt>
                <c:pt idx="294">
                  <c:v>44546</c:v>
                </c:pt>
                <c:pt idx="295">
                  <c:v>44545</c:v>
                </c:pt>
                <c:pt idx="296">
                  <c:v>44544</c:v>
                </c:pt>
                <c:pt idx="297">
                  <c:v>44543</c:v>
                </c:pt>
                <c:pt idx="298">
                  <c:v>44537</c:v>
                </c:pt>
                <c:pt idx="299">
                  <c:v>44531</c:v>
                </c:pt>
                <c:pt idx="300">
                  <c:v>44530</c:v>
                </c:pt>
                <c:pt idx="301">
                  <c:v>44529</c:v>
                </c:pt>
                <c:pt idx="302">
                  <c:v>44526</c:v>
                </c:pt>
                <c:pt idx="303">
                  <c:v>44525</c:v>
                </c:pt>
                <c:pt idx="304">
                  <c:v>44524</c:v>
                </c:pt>
                <c:pt idx="305">
                  <c:v>44523</c:v>
                </c:pt>
                <c:pt idx="306">
                  <c:v>44522</c:v>
                </c:pt>
                <c:pt idx="307">
                  <c:v>44519</c:v>
                </c:pt>
                <c:pt idx="308">
                  <c:v>44518</c:v>
                </c:pt>
                <c:pt idx="309">
                  <c:v>44517</c:v>
                </c:pt>
                <c:pt idx="310">
                  <c:v>44515</c:v>
                </c:pt>
                <c:pt idx="311">
                  <c:v>44510</c:v>
                </c:pt>
                <c:pt idx="312">
                  <c:v>44509</c:v>
                </c:pt>
                <c:pt idx="313">
                  <c:v>44508</c:v>
                </c:pt>
                <c:pt idx="314">
                  <c:v>44505</c:v>
                </c:pt>
                <c:pt idx="315">
                  <c:v>44504</c:v>
                </c:pt>
                <c:pt idx="316">
                  <c:v>44503</c:v>
                </c:pt>
                <c:pt idx="317">
                  <c:v>44502</c:v>
                </c:pt>
                <c:pt idx="318">
                  <c:v>44494</c:v>
                </c:pt>
                <c:pt idx="319">
                  <c:v>44491</c:v>
                </c:pt>
                <c:pt idx="320">
                  <c:v>44490</c:v>
                </c:pt>
                <c:pt idx="321">
                  <c:v>44489</c:v>
                </c:pt>
                <c:pt idx="322">
                  <c:v>44483</c:v>
                </c:pt>
                <c:pt idx="323">
                  <c:v>44480</c:v>
                </c:pt>
                <c:pt idx="324">
                  <c:v>44476</c:v>
                </c:pt>
                <c:pt idx="325">
                  <c:v>44475</c:v>
                </c:pt>
                <c:pt idx="326">
                  <c:v>44474</c:v>
                </c:pt>
                <c:pt idx="327">
                  <c:v>44473</c:v>
                </c:pt>
                <c:pt idx="328">
                  <c:v>44470</c:v>
                </c:pt>
                <c:pt idx="329">
                  <c:v>44469</c:v>
                </c:pt>
                <c:pt idx="330">
                  <c:v>44468</c:v>
                </c:pt>
                <c:pt idx="331">
                  <c:v>44462</c:v>
                </c:pt>
                <c:pt idx="332">
                  <c:v>44461</c:v>
                </c:pt>
                <c:pt idx="333">
                  <c:v>44460</c:v>
                </c:pt>
                <c:pt idx="334">
                  <c:v>44459</c:v>
                </c:pt>
                <c:pt idx="335">
                  <c:v>44456</c:v>
                </c:pt>
                <c:pt idx="336">
                  <c:v>44453</c:v>
                </c:pt>
                <c:pt idx="337">
                  <c:v>44452</c:v>
                </c:pt>
                <c:pt idx="338">
                  <c:v>44449</c:v>
                </c:pt>
                <c:pt idx="339">
                  <c:v>44448</c:v>
                </c:pt>
                <c:pt idx="340">
                  <c:v>44447</c:v>
                </c:pt>
                <c:pt idx="341">
                  <c:v>44446</c:v>
                </c:pt>
                <c:pt idx="342">
                  <c:v>44445</c:v>
                </c:pt>
                <c:pt idx="343">
                  <c:v>44442</c:v>
                </c:pt>
                <c:pt idx="344">
                  <c:v>44441</c:v>
                </c:pt>
                <c:pt idx="345">
                  <c:v>44439</c:v>
                </c:pt>
                <c:pt idx="346">
                  <c:v>44438</c:v>
                </c:pt>
                <c:pt idx="347">
                  <c:v>44434</c:v>
                </c:pt>
                <c:pt idx="348">
                  <c:v>44433</c:v>
                </c:pt>
                <c:pt idx="349">
                  <c:v>44428</c:v>
                </c:pt>
                <c:pt idx="350">
                  <c:v>44421</c:v>
                </c:pt>
                <c:pt idx="351">
                  <c:v>44414</c:v>
                </c:pt>
                <c:pt idx="352">
                  <c:v>44413</c:v>
                </c:pt>
                <c:pt idx="353">
                  <c:v>44412</c:v>
                </c:pt>
                <c:pt idx="354">
                  <c:v>44411</c:v>
                </c:pt>
                <c:pt idx="355">
                  <c:v>44410</c:v>
                </c:pt>
                <c:pt idx="356">
                  <c:v>44407</c:v>
                </c:pt>
                <c:pt idx="357">
                  <c:v>44406</c:v>
                </c:pt>
                <c:pt idx="358">
                  <c:v>44405</c:v>
                </c:pt>
                <c:pt idx="359">
                  <c:v>44404</c:v>
                </c:pt>
                <c:pt idx="360">
                  <c:v>44400</c:v>
                </c:pt>
                <c:pt idx="361">
                  <c:v>44391</c:v>
                </c:pt>
                <c:pt idx="362">
                  <c:v>44389</c:v>
                </c:pt>
                <c:pt idx="363">
                  <c:v>44386</c:v>
                </c:pt>
                <c:pt idx="364">
                  <c:v>44385</c:v>
                </c:pt>
                <c:pt idx="365">
                  <c:v>44384</c:v>
                </c:pt>
                <c:pt idx="366">
                  <c:v>44379</c:v>
                </c:pt>
                <c:pt idx="367">
                  <c:v>44377</c:v>
                </c:pt>
                <c:pt idx="368">
                  <c:v>44376</c:v>
                </c:pt>
                <c:pt idx="369">
                  <c:v>44375</c:v>
                </c:pt>
                <c:pt idx="370">
                  <c:v>44372</c:v>
                </c:pt>
                <c:pt idx="371">
                  <c:v>44371</c:v>
                </c:pt>
                <c:pt idx="372">
                  <c:v>44370</c:v>
                </c:pt>
                <c:pt idx="373">
                  <c:v>44369</c:v>
                </c:pt>
                <c:pt idx="374">
                  <c:v>44365</c:v>
                </c:pt>
                <c:pt idx="375">
                  <c:v>44361</c:v>
                </c:pt>
                <c:pt idx="376">
                  <c:v>44358</c:v>
                </c:pt>
                <c:pt idx="377">
                  <c:v>44357</c:v>
                </c:pt>
                <c:pt idx="378">
                  <c:v>44354</c:v>
                </c:pt>
                <c:pt idx="379">
                  <c:v>44350</c:v>
                </c:pt>
                <c:pt idx="380">
                  <c:v>44348</c:v>
                </c:pt>
                <c:pt idx="381">
                  <c:v>44347</c:v>
                </c:pt>
                <c:pt idx="382">
                  <c:v>44344</c:v>
                </c:pt>
                <c:pt idx="383">
                  <c:v>44343</c:v>
                </c:pt>
                <c:pt idx="384">
                  <c:v>44340</c:v>
                </c:pt>
                <c:pt idx="385">
                  <c:v>44337</c:v>
                </c:pt>
                <c:pt idx="386">
                  <c:v>44336</c:v>
                </c:pt>
                <c:pt idx="387">
                  <c:v>44334</c:v>
                </c:pt>
                <c:pt idx="388">
                  <c:v>44333</c:v>
                </c:pt>
                <c:pt idx="389">
                  <c:v>44322</c:v>
                </c:pt>
                <c:pt idx="390">
                  <c:v>44321</c:v>
                </c:pt>
                <c:pt idx="391">
                  <c:v>44320</c:v>
                </c:pt>
                <c:pt idx="392">
                  <c:v>44319</c:v>
                </c:pt>
                <c:pt idx="393">
                  <c:v>44316</c:v>
                </c:pt>
                <c:pt idx="394">
                  <c:v>44315</c:v>
                </c:pt>
                <c:pt idx="395">
                  <c:v>44314</c:v>
                </c:pt>
                <c:pt idx="396">
                  <c:v>44313</c:v>
                </c:pt>
                <c:pt idx="397">
                  <c:v>44312</c:v>
                </c:pt>
                <c:pt idx="398">
                  <c:v>44309</c:v>
                </c:pt>
                <c:pt idx="399">
                  <c:v>44308</c:v>
                </c:pt>
                <c:pt idx="400">
                  <c:v>44307</c:v>
                </c:pt>
                <c:pt idx="401">
                  <c:v>44305</c:v>
                </c:pt>
                <c:pt idx="402">
                  <c:v>44300</c:v>
                </c:pt>
                <c:pt idx="403">
                  <c:v>44299</c:v>
                </c:pt>
                <c:pt idx="404">
                  <c:v>44298</c:v>
                </c:pt>
                <c:pt idx="405">
                  <c:v>44293</c:v>
                </c:pt>
                <c:pt idx="406">
                  <c:v>44287</c:v>
                </c:pt>
                <c:pt idx="407">
                  <c:v>44286</c:v>
                </c:pt>
                <c:pt idx="408">
                  <c:v>44285</c:v>
                </c:pt>
                <c:pt idx="409">
                  <c:v>44284</c:v>
                </c:pt>
                <c:pt idx="410">
                  <c:v>44279</c:v>
                </c:pt>
                <c:pt idx="411">
                  <c:v>44277</c:v>
                </c:pt>
                <c:pt idx="412">
                  <c:v>44272</c:v>
                </c:pt>
                <c:pt idx="413">
                  <c:v>44271</c:v>
                </c:pt>
                <c:pt idx="414">
                  <c:v>44270</c:v>
                </c:pt>
                <c:pt idx="415">
                  <c:v>44267</c:v>
                </c:pt>
                <c:pt idx="416">
                  <c:v>44266</c:v>
                </c:pt>
                <c:pt idx="417">
                  <c:v>44264</c:v>
                </c:pt>
                <c:pt idx="418">
                  <c:v>44263</c:v>
                </c:pt>
                <c:pt idx="419">
                  <c:v>44259</c:v>
                </c:pt>
                <c:pt idx="420">
                  <c:v>44258</c:v>
                </c:pt>
                <c:pt idx="421">
                  <c:v>44257</c:v>
                </c:pt>
                <c:pt idx="422">
                  <c:v>44256</c:v>
                </c:pt>
                <c:pt idx="423">
                  <c:v>44253</c:v>
                </c:pt>
                <c:pt idx="424">
                  <c:v>44252</c:v>
                </c:pt>
                <c:pt idx="425">
                  <c:v>44251</c:v>
                </c:pt>
                <c:pt idx="426">
                  <c:v>44250</c:v>
                </c:pt>
                <c:pt idx="427">
                  <c:v>44249</c:v>
                </c:pt>
                <c:pt idx="428">
                  <c:v>44244</c:v>
                </c:pt>
                <c:pt idx="429">
                  <c:v>44243</c:v>
                </c:pt>
                <c:pt idx="430">
                  <c:v>44242</c:v>
                </c:pt>
                <c:pt idx="431">
                  <c:v>44239</c:v>
                </c:pt>
                <c:pt idx="432">
                  <c:v>44236</c:v>
                </c:pt>
                <c:pt idx="433">
                  <c:v>44235</c:v>
                </c:pt>
                <c:pt idx="434">
                  <c:v>44231</c:v>
                </c:pt>
                <c:pt idx="435">
                  <c:v>44230</c:v>
                </c:pt>
                <c:pt idx="436">
                  <c:v>44228</c:v>
                </c:pt>
                <c:pt idx="437">
                  <c:v>44224</c:v>
                </c:pt>
                <c:pt idx="438">
                  <c:v>44223</c:v>
                </c:pt>
                <c:pt idx="439">
                  <c:v>44217</c:v>
                </c:pt>
                <c:pt idx="440">
                  <c:v>44216</c:v>
                </c:pt>
                <c:pt idx="441">
                  <c:v>44210</c:v>
                </c:pt>
                <c:pt idx="442">
                  <c:v>44209</c:v>
                </c:pt>
                <c:pt idx="443">
                  <c:v>44208</c:v>
                </c:pt>
                <c:pt idx="444">
                  <c:v>44207</c:v>
                </c:pt>
                <c:pt idx="445">
                  <c:v>44204</c:v>
                </c:pt>
                <c:pt idx="446">
                  <c:v>44201</c:v>
                </c:pt>
                <c:pt idx="447">
                  <c:v>44195</c:v>
                </c:pt>
                <c:pt idx="448">
                  <c:v>44194</c:v>
                </c:pt>
                <c:pt idx="449">
                  <c:v>44186</c:v>
                </c:pt>
                <c:pt idx="450">
                  <c:v>44182</c:v>
                </c:pt>
                <c:pt idx="451">
                  <c:v>44181</c:v>
                </c:pt>
                <c:pt idx="452">
                  <c:v>44180</c:v>
                </c:pt>
                <c:pt idx="453">
                  <c:v>44176</c:v>
                </c:pt>
                <c:pt idx="454">
                  <c:v>44175</c:v>
                </c:pt>
                <c:pt idx="455">
                  <c:v>44173</c:v>
                </c:pt>
                <c:pt idx="456">
                  <c:v>44172</c:v>
                </c:pt>
                <c:pt idx="457">
                  <c:v>44169</c:v>
                </c:pt>
                <c:pt idx="458">
                  <c:v>44168</c:v>
                </c:pt>
                <c:pt idx="459">
                  <c:v>44166</c:v>
                </c:pt>
                <c:pt idx="460">
                  <c:v>44146</c:v>
                </c:pt>
                <c:pt idx="461">
                  <c:v>44144</c:v>
                </c:pt>
                <c:pt idx="462">
                  <c:v>44137</c:v>
                </c:pt>
                <c:pt idx="463">
                  <c:v>44131</c:v>
                </c:pt>
                <c:pt idx="464">
                  <c:v>44130</c:v>
                </c:pt>
                <c:pt idx="465">
                  <c:v>44127</c:v>
                </c:pt>
                <c:pt idx="466">
                  <c:v>44126</c:v>
                </c:pt>
                <c:pt idx="467">
                  <c:v>44125</c:v>
                </c:pt>
                <c:pt idx="468">
                  <c:v>44119</c:v>
                </c:pt>
                <c:pt idx="469">
                  <c:v>44103</c:v>
                </c:pt>
                <c:pt idx="470">
                  <c:v>44096</c:v>
                </c:pt>
                <c:pt idx="471">
                  <c:v>44095</c:v>
                </c:pt>
                <c:pt idx="472">
                  <c:v>44082</c:v>
                </c:pt>
                <c:pt idx="473">
                  <c:v>44075</c:v>
                </c:pt>
                <c:pt idx="474">
                  <c:v>44074</c:v>
                </c:pt>
                <c:pt idx="475">
                  <c:v>44069</c:v>
                </c:pt>
                <c:pt idx="476">
                  <c:v>44068</c:v>
                </c:pt>
                <c:pt idx="477">
                  <c:v>44067</c:v>
                </c:pt>
                <c:pt idx="478">
                  <c:v>44064</c:v>
                </c:pt>
                <c:pt idx="479">
                  <c:v>44063</c:v>
                </c:pt>
                <c:pt idx="480">
                  <c:v>44061</c:v>
                </c:pt>
                <c:pt idx="481">
                  <c:v>44056</c:v>
                </c:pt>
                <c:pt idx="482">
                  <c:v>44055</c:v>
                </c:pt>
                <c:pt idx="483">
                  <c:v>44053</c:v>
                </c:pt>
                <c:pt idx="484">
                  <c:v>44049</c:v>
                </c:pt>
                <c:pt idx="485">
                  <c:v>44048</c:v>
                </c:pt>
                <c:pt idx="486">
                  <c:v>44047</c:v>
                </c:pt>
                <c:pt idx="487">
                  <c:v>44046</c:v>
                </c:pt>
                <c:pt idx="488">
                  <c:v>44039</c:v>
                </c:pt>
                <c:pt idx="489">
                  <c:v>44035</c:v>
                </c:pt>
                <c:pt idx="490">
                  <c:v>44029</c:v>
                </c:pt>
                <c:pt idx="491">
                  <c:v>44026</c:v>
                </c:pt>
                <c:pt idx="492">
                  <c:v>44022</c:v>
                </c:pt>
                <c:pt idx="493">
                  <c:v>44019</c:v>
                </c:pt>
                <c:pt idx="494">
                  <c:v>44018</c:v>
                </c:pt>
                <c:pt idx="495">
                  <c:v>44014</c:v>
                </c:pt>
                <c:pt idx="496">
                  <c:v>44013</c:v>
                </c:pt>
                <c:pt idx="497">
                  <c:v>44012</c:v>
                </c:pt>
                <c:pt idx="498">
                  <c:v>44011</c:v>
                </c:pt>
                <c:pt idx="499">
                  <c:v>44005</c:v>
                </c:pt>
              </c:numCache>
            </c:numRef>
          </c:cat>
          <c:val>
            <c:numRef>
              <c:f>HistoricalPrices!$I$4:$I$503</c:f>
              <c:numCache>
                <c:formatCode>General</c:formatCode>
                <c:ptCount val="500"/>
                <c:pt idx="0">
                  <c:v>400</c:v>
                </c:pt>
                <c:pt idx="1">
                  <c:v>200</c:v>
                </c:pt>
                <c:pt idx="2">
                  <c:v>100</c:v>
                </c:pt>
                <c:pt idx="3">
                  <c:v>300</c:v>
                </c:pt>
                <c:pt idx="4">
                  <c:v>500</c:v>
                </c:pt>
                <c:pt idx="5">
                  <c:v>200</c:v>
                </c:pt>
                <c:pt idx="6">
                  <c:v>500</c:v>
                </c:pt>
                <c:pt idx="7">
                  <c:v>1700</c:v>
                </c:pt>
                <c:pt idx="8">
                  <c:v>7200</c:v>
                </c:pt>
                <c:pt idx="9">
                  <c:v>1800</c:v>
                </c:pt>
                <c:pt idx="10">
                  <c:v>2600</c:v>
                </c:pt>
                <c:pt idx="11">
                  <c:v>1200</c:v>
                </c:pt>
                <c:pt idx="12">
                  <c:v>800</c:v>
                </c:pt>
                <c:pt idx="13">
                  <c:v>500</c:v>
                </c:pt>
                <c:pt idx="14">
                  <c:v>300</c:v>
                </c:pt>
                <c:pt idx="15">
                  <c:v>600</c:v>
                </c:pt>
                <c:pt idx="16">
                  <c:v>400</c:v>
                </c:pt>
                <c:pt idx="17">
                  <c:v>500</c:v>
                </c:pt>
                <c:pt idx="18">
                  <c:v>1100</c:v>
                </c:pt>
                <c:pt idx="19">
                  <c:v>200</c:v>
                </c:pt>
                <c:pt idx="20">
                  <c:v>200</c:v>
                </c:pt>
                <c:pt idx="21">
                  <c:v>2300</c:v>
                </c:pt>
                <c:pt idx="22">
                  <c:v>1300</c:v>
                </c:pt>
                <c:pt idx="23">
                  <c:v>400</c:v>
                </c:pt>
                <c:pt idx="24">
                  <c:v>500</c:v>
                </c:pt>
                <c:pt idx="25">
                  <c:v>200</c:v>
                </c:pt>
                <c:pt idx="26">
                  <c:v>900</c:v>
                </c:pt>
                <c:pt idx="27">
                  <c:v>100</c:v>
                </c:pt>
                <c:pt idx="28">
                  <c:v>200</c:v>
                </c:pt>
                <c:pt idx="29">
                  <c:v>500</c:v>
                </c:pt>
                <c:pt idx="30">
                  <c:v>1000</c:v>
                </c:pt>
                <c:pt idx="31">
                  <c:v>200</c:v>
                </c:pt>
                <c:pt idx="32">
                  <c:v>500</c:v>
                </c:pt>
                <c:pt idx="33">
                  <c:v>500</c:v>
                </c:pt>
                <c:pt idx="34">
                  <c:v>1200</c:v>
                </c:pt>
                <c:pt idx="35">
                  <c:v>100</c:v>
                </c:pt>
                <c:pt idx="36">
                  <c:v>400</c:v>
                </c:pt>
                <c:pt idx="37">
                  <c:v>700</c:v>
                </c:pt>
                <c:pt idx="38">
                  <c:v>400</c:v>
                </c:pt>
                <c:pt idx="39">
                  <c:v>1400</c:v>
                </c:pt>
                <c:pt idx="40">
                  <c:v>500</c:v>
                </c:pt>
                <c:pt idx="41">
                  <c:v>2400</c:v>
                </c:pt>
                <c:pt idx="42">
                  <c:v>800</c:v>
                </c:pt>
                <c:pt idx="43">
                  <c:v>300</c:v>
                </c:pt>
                <c:pt idx="44">
                  <c:v>2800</c:v>
                </c:pt>
                <c:pt idx="45">
                  <c:v>200</c:v>
                </c:pt>
                <c:pt idx="46">
                  <c:v>1000</c:v>
                </c:pt>
                <c:pt idx="47">
                  <c:v>1000</c:v>
                </c:pt>
                <c:pt idx="48">
                  <c:v>2800</c:v>
                </c:pt>
                <c:pt idx="49">
                  <c:v>2700</c:v>
                </c:pt>
                <c:pt idx="50">
                  <c:v>400</c:v>
                </c:pt>
                <c:pt idx="51">
                  <c:v>2200</c:v>
                </c:pt>
                <c:pt idx="52">
                  <c:v>4000</c:v>
                </c:pt>
                <c:pt idx="53">
                  <c:v>7600</c:v>
                </c:pt>
                <c:pt idx="54">
                  <c:v>2800</c:v>
                </c:pt>
                <c:pt idx="55">
                  <c:v>3200</c:v>
                </c:pt>
                <c:pt idx="56">
                  <c:v>19400</c:v>
                </c:pt>
                <c:pt idx="57">
                  <c:v>5800</c:v>
                </c:pt>
                <c:pt idx="58">
                  <c:v>2400</c:v>
                </c:pt>
                <c:pt idx="59">
                  <c:v>2800</c:v>
                </c:pt>
                <c:pt idx="60">
                  <c:v>400</c:v>
                </c:pt>
                <c:pt idx="61">
                  <c:v>200</c:v>
                </c:pt>
                <c:pt idx="62">
                  <c:v>200</c:v>
                </c:pt>
                <c:pt idx="63">
                  <c:v>400</c:v>
                </c:pt>
                <c:pt idx="64">
                  <c:v>3400</c:v>
                </c:pt>
                <c:pt idx="65">
                  <c:v>200</c:v>
                </c:pt>
                <c:pt idx="66">
                  <c:v>200</c:v>
                </c:pt>
                <c:pt idx="67">
                  <c:v>400</c:v>
                </c:pt>
                <c:pt idx="68">
                  <c:v>600</c:v>
                </c:pt>
                <c:pt idx="69">
                  <c:v>1000</c:v>
                </c:pt>
                <c:pt idx="70">
                  <c:v>2600</c:v>
                </c:pt>
                <c:pt idx="71">
                  <c:v>200</c:v>
                </c:pt>
                <c:pt idx="72">
                  <c:v>200</c:v>
                </c:pt>
                <c:pt idx="73">
                  <c:v>400</c:v>
                </c:pt>
                <c:pt idx="74">
                  <c:v>200</c:v>
                </c:pt>
                <c:pt idx="75">
                  <c:v>200</c:v>
                </c:pt>
                <c:pt idx="76">
                  <c:v>200</c:v>
                </c:pt>
                <c:pt idx="77">
                  <c:v>400</c:v>
                </c:pt>
                <c:pt idx="78">
                  <c:v>400</c:v>
                </c:pt>
                <c:pt idx="79">
                  <c:v>200</c:v>
                </c:pt>
                <c:pt idx="80">
                  <c:v>200</c:v>
                </c:pt>
                <c:pt idx="81">
                  <c:v>400</c:v>
                </c:pt>
                <c:pt idx="82">
                  <c:v>1600</c:v>
                </c:pt>
                <c:pt idx="83">
                  <c:v>800</c:v>
                </c:pt>
                <c:pt idx="84">
                  <c:v>200</c:v>
                </c:pt>
                <c:pt idx="85">
                  <c:v>3800</c:v>
                </c:pt>
                <c:pt idx="86">
                  <c:v>400</c:v>
                </c:pt>
                <c:pt idx="87">
                  <c:v>400</c:v>
                </c:pt>
                <c:pt idx="88">
                  <c:v>600</c:v>
                </c:pt>
                <c:pt idx="89">
                  <c:v>1600</c:v>
                </c:pt>
                <c:pt idx="90">
                  <c:v>1200</c:v>
                </c:pt>
                <c:pt idx="91">
                  <c:v>3400</c:v>
                </c:pt>
                <c:pt idx="92">
                  <c:v>1000</c:v>
                </c:pt>
                <c:pt idx="93">
                  <c:v>2200</c:v>
                </c:pt>
                <c:pt idx="94">
                  <c:v>400</c:v>
                </c:pt>
                <c:pt idx="95">
                  <c:v>1400</c:v>
                </c:pt>
                <c:pt idx="96">
                  <c:v>200</c:v>
                </c:pt>
                <c:pt idx="97">
                  <c:v>200</c:v>
                </c:pt>
                <c:pt idx="98">
                  <c:v>1800</c:v>
                </c:pt>
                <c:pt idx="99">
                  <c:v>600</c:v>
                </c:pt>
                <c:pt idx="100">
                  <c:v>200</c:v>
                </c:pt>
                <c:pt idx="101">
                  <c:v>200</c:v>
                </c:pt>
                <c:pt idx="102">
                  <c:v>1800</c:v>
                </c:pt>
                <c:pt idx="103">
                  <c:v>200</c:v>
                </c:pt>
                <c:pt idx="104">
                  <c:v>1000</c:v>
                </c:pt>
                <c:pt idx="105">
                  <c:v>400</c:v>
                </c:pt>
                <c:pt idx="106">
                  <c:v>200</c:v>
                </c:pt>
                <c:pt idx="107">
                  <c:v>200</c:v>
                </c:pt>
                <c:pt idx="108">
                  <c:v>200</c:v>
                </c:pt>
                <c:pt idx="109">
                  <c:v>200</c:v>
                </c:pt>
                <c:pt idx="110">
                  <c:v>1200</c:v>
                </c:pt>
                <c:pt idx="111">
                  <c:v>200</c:v>
                </c:pt>
                <c:pt idx="112">
                  <c:v>400</c:v>
                </c:pt>
                <c:pt idx="113">
                  <c:v>200</c:v>
                </c:pt>
                <c:pt idx="114">
                  <c:v>800</c:v>
                </c:pt>
                <c:pt idx="115">
                  <c:v>1000</c:v>
                </c:pt>
                <c:pt idx="116">
                  <c:v>800</c:v>
                </c:pt>
                <c:pt idx="117">
                  <c:v>200</c:v>
                </c:pt>
                <c:pt idx="118">
                  <c:v>1600</c:v>
                </c:pt>
                <c:pt idx="119">
                  <c:v>200</c:v>
                </c:pt>
                <c:pt idx="120">
                  <c:v>600</c:v>
                </c:pt>
                <c:pt idx="121">
                  <c:v>1400</c:v>
                </c:pt>
                <c:pt idx="122">
                  <c:v>200</c:v>
                </c:pt>
                <c:pt idx="123">
                  <c:v>200</c:v>
                </c:pt>
                <c:pt idx="124">
                  <c:v>200</c:v>
                </c:pt>
                <c:pt idx="125">
                  <c:v>200</c:v>
                </c:pt>
                <c:pt idx="126">
                  <c:v>200</c:v>
                </c:pt>
                <c:pt idx="127">
                  <c:v>600</c:v>
                </c:pt>
                <c:pt idx="128">
                  <c:v>1000</c:v>
                </c:pt>
                <c:pt idx="129">
                  <c:v>4600</c:v>
                </c:pt>
                <c:pt idx="130">
                  <c:v>600</c:v>
                </c:pt>
                <c:pt idx="131">
                  <c:v>200</c:v>
                </c:pt>
                <c:pt idx="132">
                  <c:v>600</c:v>
                </c:pt>
                <c:pt idx="133">
                  <c:v>5600</c:v>
                </c:pt>
                <c:pt idx="134">
                  <c:v>200</c:v>
                </c:pt>
                <c:pt idx="135">
                  <c:v>200</c:v>
                </c:pt>
                <c:pt idx="136">
                  <c:v>1400</c:v>
                </c:pt>
                <c:pt idx="137">
                  <c:v>600</c:v>
                </c:pt>
                <c:pt idx="138">
                  <c:v>3800</c:v>
                </c:pt>
                <c:pt idx="139">
                  <c:v>600</c:v>
                </c:pt>
                <c:pt idx="140">
                  <c:v>200</c:v>
                </c:pt>
                <c:pt idx="141">
                  <c:v>4800</c:v>
                </c:pt>
                <c:pt idx="142">
                  <c:v>200</c:v>
                </c:pt>
                <c:pt idx="143">
                  <c:v>2000</c:v>
                </c:pt>
                <c:pt idx="144">
                  <c:v>200</c:v>
                </c:pt>
                <c:pt idx="145">
                  <c:v>400</c:v>
                </c:pt>
                <c:pt idx="146">
                  <c:v>200</c:v>
                </c:pt>
                <c:pt idx="147">
                  <c:v>200</c:v>
                </c:pt>
                <c:pt idx="148">
                  <c:v>1000</c:v>
                </c:pt>
                <c:pt idx="149">
                  <c:v>400</c:v>
                </c:pt>
                <c:pt idx="150">
                  <c:v>400</c:v>
                </c:pt>
                <c:pt idx="151">
                  <c:v>200</c:v>
                </c:pt>
                <c:pt idx="152">
                  <c:v>3000</c:v>
                </c:pt>
                <c:pt idx="153">
                  <c:v>200</c:v>
                </c:pt>
                <c:pt idx="154">
                  <c:v>200</c:v>
                </c:pt>
                <c:pt idx="155">
                  <c:v>1200</c:v>
                </c:pt>
                <c:pt idx="156">
                  <c:v>600</c:v>
                </c:pt>
                <c:pt idx="157">
                  <c:v>200</c:v>
                </c:pt>
                <c:pt idx="158">
                  <c:v>200</c:v>
                </c:pt>
                <c:pt idx="159">
                  <c:v>2800</c:v>
                </c:pt>
                <c:pt idx="160">
                  <c:v>400</c:v>
                </c:pt>
                <c:pt idx="161">
                  <c:v>200</c:v>
                </c:pt>
                <c:pt idx="162">
                  <c:v>600</c:v>
                </c:pt>
                <c:pt idx="163">
                  <c:v>400</c:v>
                </c:pt>
                <c:pt idx="164">
                  <c:v>200</c:v>
                </c:pt>
                <c:pt idx="165">
                  <c:v>1200</c:v>
                </c:pt>
                <c:pt idx="166">
                  <c:v>200</c:v>
                </c:pt>
                <c:pt idx="167">
                  <c:v>1000</c:v>
                </c:pt>
                <c:pt idx="168">
                  <c:v>200</c:v>
                </c:pt>
                <c:pt idx="169">
                  <c:v>200</c:v>
                </c:pt>
                <c:pt idx="170">
                  <c:v>2200</c:v>
                </c:pt>
                <c:pt idx="171">
                  <c:v>600</c:v>
                </c:pt>
                <c:pt idx="172">
                  <c:v>400</c:v>
                </c:pt>
                <c:pt idx="173">
                  <c:v>400</c:v>
                </c:pt>
                <c:pt idx="174">
                  <c:v>200</c:v>
                </c:pt>
                <c:pt idx="175">
                  <c:v>2400</c:v>
                </c:pt>
                <c:pt idx="176">
                  <c:v>200</c:v>
                </c:pt>
                <c:pt idx="177">
                  <c:v>800</c:v>
                </c:pt>
                <c:pt idx="178">
                  <c:v>200</c:v>
                </c:pt>
                <c:pt idx="179">
                  <c:v>200</c:v>
                </c:pt>
                <c:pt idx="180">
                  <c:v>400</c:v>
                </c:pt>
                <c:pt idx="181">
                  <c:v>600</c:v>
                </c:pt>
                <c:pt idx="182">
                  <c:v>200</c:v>
                </c:pt>
                <c:pt idx="183">
                  <c:v>200</c:v>
                </c:pt>
                <c:pt idx="184">
                  <c:v>400</c:v>
                </c:pt>
                <c:pt idx="185">
                  <c:v>200</c:v>
                </c:pt>
                <c:pt idx="186">
                  <c:v>200</c:v>
                </c:pt>
                <c:pt idx="187">
                  <c:v>200</c:v>
                </c:pt>
                <c:pt idx="188">
                  <c:v>200</c:v>
                </c:pt>
                <c:pt idx="189">
                  <c:v>200</c:v>
                </c:pt>
                <c:pt idx="190">
                  <c:v>200</c:v>
                </c:pt>
                <c:pt idx="191">
                  <c:v>400</c:v>
                </c:pt>
                <c:pt idx="192">
                  <c:v>600</c:v>
                </c:pt>
                <c:pt idx="193">
                  <c:v>200</c:v>
                </c:pt>
                <c:pt idx="194">
                  <c:v>200</c:v>
                </c:pt>
                <c:pt idx="195">
                  <c:v>2000</c:v>
                </c:pt>
                <c:pt idx="196">
                  <c:v>1900</c:v>
                </c:pt>
                <c:pt idx="197">
                  <c:v>1500</c:v>
                </c:pt>
                <c:pt idx="198">
                  <c:v>700</c:v>
                </c:pt>
                <c:pt idx="199">
                  <c:v>400</c:v>
                </c:pt>
                <c:pt idx="200">
                  <c:v>200</c:v>
                </c:pt>
                <c:pt idx="201">
                  <c:v>400</c:v>
                </c:pt>
                <c:pt idx="202">
                  <c:v>1000</c:v>
                </c:pt>
                <c:pt idx="203">
                  <c:v>1200</c:v>
                </c:pt>
                <c:pt idx="204">
                  <c:v>300</c:v>
                </c:pt>
                <c:pt idx="205">
                  <c:v>400</c:v>
                </c:pt>
                <c:pt idx="206">
                  <c:v>200</c:v>
                </c:pt>
                <c:pt idx="207">
                  <c:v>900</c:v>
                </c:pt>
                <c:pt idx="208">
                  <c:v>2200</c:v>
                </c:pt>
                <c:pt idx="209">
                  <c:v>600</c:v>
                </c:pt>
                <c:pt idx="210">
                  <c:v>3300</c:v>
                </c:pt>
                <c:pt idx="211">
                  <c:v>400</c:v>
                </c:pt>
                <c:pt idx="212">
                  <c:v>200</c:v>
                </c:pt>
                <c:pt idx="213">
                  <c:v>300</c:v>
                </c:pt>
                <c:pt idx="214">
                  <c:v>700</c:v>
                </c:pt>
                <c:pt idx="215">
                  <c:v>2500</c:v>
                </c:pt>
                <c:pt idx="216">
                  <c:v>2800</c:v>
                </c:pt>
                <c:pt idx="217">
                  <c:v>3600</c:v>
                </c:pt>
                <c:pt idx="218">
                  <c:v>200</c:v>
                </c:pt>
                <c:pt idx="219">
                  <c:v>900</c:v>
                </c:pt>
                <c:pt idx="220">
                  <c:v>200</c:v>
                </c:pt>
                <c:pt idx="221">
                  <c:v>1000</c:v>
                </c:pt>
                <c:pt idx="222">
                  <c:v>2000</c:v>
                </c:pt>
                <c:pt idx="223">
                  <c:v>200</c:v>
                </c:pt>
                <c:pt idx="224">
                  <c:v>300</c:v>
                </c:pt>
                <c:pt idx="225">
                  <c:v>2000</c:v>
                </c:pt>
                <c:pt idx="226">
                  <c:v>1000</c:v>
                </c:pt>
                <c:pt idx="227">
                  <c:v>4000</c:v>
                </c:pt>
                <c:pt idx="228">
                  <c:v>200</c:v>
                </c:pt>
                <c:pt idx="229">
                  <c:v>1800</c:v>
                </c:pt>
                <c:pt idx="230">
                  <c:v>1000</c:v>
                </c:pt>
                <c:pt idx="231">
                  <c:v>100</c:v>
                </c:pt>
                <c:pt idx="232">
                  <c:v>100</c:v>
                </c:pt>
                <c:pt idx="233">
                  <c:v>300</c:v>
                </c:pt>
                <c:pt idx="234">
                  <c:v>100</c:v>
                </c:pt>
                <c:pt idx="235">
                  <c:v>400</c:v>
                </c:pt>
                <c:pt idx="236">
                  <c:v>200</c:v>
                </c:pt>
                <c:pt idx="237">
                  <c:v>300</c:v>
                </c:pt>
                <c:pt idx="238">
                  <c:v>400</c:v>
                </c:pt>
                <c:pt idx="239">
                  <c:v>600</c:v>
                </c:pt>
                <c:pt idx="240">
                  <c:v>400</c:v>
                </c:pt>
                <c:pt idx="241">
                  <c:v>100</c:v>
                </c:pt>
                <c:pt idx="242">
                  <c:v>600</c:v>
                </c:pt>
                <c:pt idx="243">
                  <c:v>100</c:v>
                </c:pt>
                <c:pt idx="244">
                  <c:v>100</c:v>
                </c:pt>
                <c:pt idx="245">
                  <c:v>900</c:v>
                </c:pt>
                <c:pt idx="246">
                  <c:v>500</c:v>
                </c:pt>
                <c:pt idx="247">
                  <c:v>500</c:v>
                </c:pt>
                <c:pt idx="248">
                  <c:v>700</c:v>
                </c:pt>
                <c:pt idx="249">
                  <c:v>200</c:v>
                </c:pt>
                <c:pt idx="250">
                  <c:v>200</c:v>
                </c:pt>
                <c:pt idx="251">
                  <c:v>1900</c:v>
                </c:pt>
                <c:pt idx="252">
                  <c:v>100</c:v>
                </c:pt>
                <c:pt idx="253">
                  <c:v>200</c:v>
                </c:pt>
                <c:pt idx="254">
                  <c:v>100</c:v>
                </c:pt>
                <c:pt idx="255">
                  <c:v>200</c:v>
                </c:pt>
                <c:pt idx="256">
                  <c:v>500</c:v>
                </c:pt>
                <c:pt idx="257">
                  <c:v>2200</c:v>
                </c:pt>
                <c:pt idx="258">
                  <c:v>100</c:v>
                </c:pt>
                <c:pt idx="259">
                  <c:v>1700</c:v>
                </c:pt>
                <c:pt idx="260">
                  <c:v>300</c:v>
                </c:pt>
                <c:pt idx="261">
                  <c:v>200</c:v>
                </c:pt>
                <c:pt idx="262">
                  <c:v>200</c:v>
                </c:pt>
                <c:pt idx="263">
                  <c:v>400</c:v>
                </c:pt>
                <c:pt idx="264">
                  <c:v>200</c:v>
                </c:pt>
                <c:pt idx="265">
                  <c:v>400</c:v>
                </c:pt>
                <c:pt idx="266">
                  <c:v>500</c:v>
                </c:pt>
                <c:pt idx="267">
                  <c:v>1100</c:v>
                </c:pt>
                <c:pt idx="268">
                  <c:v>200</c:v>
                </c:pt>
                <c:pt idx="269">
                  <c:v>1600</c:v>
                </c:pt>
                <c:pt idx="270">
                  <c:v>200</c:v>
                </c:pt>
                <c:pt idx="271">
                  <c:v>2500</c:v>
                </c:pt>
                <c:pt idx="272">
                  <c:v>1900</c:v>
                </c:pt>
                <c:pt idx="273">
                  <c:v>200</c:v>
                </c:pt>
                <c:pt idx="274">
                  <c:v>2400</c:v>
                </c:pt>
                <c:pt idx="275">
                  <c:v>200</c:v>
                </c:pt>
                <c:pt idx="276">
                  <c:v>100</c:v>
                </c:pt>
                <c:pt idx="277">
                  <c:v>400</c:v>
                </c:pt>
                <c:pt idx="278">
                  <c:v>100</c:v>
                </c:pt>
                <c:pt idx="279">
                  <c:v>400</c:v>
                </c:pt>
                <c:pt idx="280">
                  <c:v>100</c:v>
                </c:pt>
                <c:pt idx="281">
                  <c:v>300</c:v>
                </c:pt>
                <c:pt idx="282">
                  <c:v>400</c:v>
                </c:pt>
                <c:pt idx="283">
                  <c:v>200</c:v>
                </c:pt>
                <c:pt idx="284">
                  <c:v>2000</c:v>
                </c:pt>
                <c:pt idx="285">
                  <c:v>600</c:v>
                </c:pt>
                <c:pt idx="286">
                  <c:v>600</c:v>
                </c:pt>
                <c:pt idx="287">
                  <c:v>400</c:v>
                </c:pt>
                <c:pt idx="288">
                  <c:v>200</c:v>
                </c:pt>
                <c:pt idx="289">
                  <c:v>200</c:v>
                </c:pt>
                <c:pt idx="290">
                  <c:v>200</c:v>
                </c:pt>
                <c:pt idx="291">
                  <c:v>1200</c:v>
                </c:pt>
                <c:pt idx="292">
                  <c:v>1000</c:v>
                </c:pt>
                <c:pt idx="293">
                  <c:v>200</c:v>
                </c:pt>
                <c:pt idx="294">
                  <c:v>600</c:v>
                </c:pt>
                <c:pt idx="295">
                  <c:v>1400</c:v>
                </c:pt>
                <c:pt idx="296">
                  <c:v>2000</c:v>
                </c:pt>
                <c:pt idx="297">
                  <c:v>600</c:v>
                </c:pt>
                <c:pt idx="298">
                  <c:v>200</c:v>
                </c:pt>
                <c:pt idx="299">
                  <c:v>200</c:v>
                </c:pt>
                <c:pt idx="300">
                  <c:v>200</c:v>
                </c:pt>
                <c:pt idx="301">
                  <c:v>200</c:v>
                </c:pt>
                <c:pt idx="302">
                  <c:v>200</c:v>
                </c:pt>
                <c:pt idx="303">
                  <c:v>1800</c:v>
                </c:pt>
                <c:pt idx="304">
                  <c:v>200</c:v>
                </c:pt>
                <c:pt idx="305">
                  <c:v>200</c:v>
                </c:pt>
                <c:pt idx="306">
                  <c:v>1600</c:v>
                </c:pt>
                <c:pt idx="307">
                  <c:v>200</c:v>
                </c:pt>
                <c:pt idx="308">
                  <c:v>800</c:v>
                </c:pt>
                <c:pt idx="309">
                  <c:v>200</c:v>
                </c:pt>
                <c:pt idx="310">
                  <c:v>200</c:v>
                </c:pt>
                <c:pt idx="311">
                  <c:v>2200</c:v>
                </c:pt>
                <c:pt idx="312">
                  <c:v>400</c:v>
                </c:pt>
                <c:pt idx="313">
                  <c:v>200</c:v>
                </c:pt>
                <c:pt idx="314">
                  <c:v>600</c:v>
                </c:pt>
                <c:pt idx="315">
                  <c:v>400</c:v>
                </c:pt>
                <c:pt idx="316">
                  <c:v>200</c:v>
                </c:pt>
                <c:pt idx="317">
                  <c:v>200</c:v>
                </c:pt>
                <c:pt idx="318">
                  <c:v>200</c:v>
                </c:pt>
                <c:pt idx="319">
                  <c:v>600</c:v>
                </c:pt>
                <c:pt idx="320">
                  <c:v>400</c:v>
                </c:pt>
                <c:pt idx="321">
                  <c:v>1200</c:v>
                </c:pt>
                <c:pt idx="322">
                  <c:v>200</c:v>
                </c:pt>
                <c:pt idx="323">
                  <c:v>600</c:v>
                </c:pt>
                <c:pt idx="324">
                  <c:v>200</c:v>
                </c:pt>
                <c:pt idx="325">
                  <c:v>600</c:v>
                </c:pt>
                <c:pt idx="326">
                  <c:v>200</c:v>
                </c:pt>
                <c:pt idx="327">
                  <c:v>800</c:v>
                </c:pt>
                <c:pt idx="328">
                  <c:v>400</c:v>
                </c:pt>
                <c:pt idx="329">
                  <c:v>200</c:v>
                </c:pt>
                <c:pt idx="330">
                  <c:v>400</c:v>
                </c:pt>
                <c:pt idx="331">
                  <c:v>400</c:v>
                </c:pt>
                <c:pt idx="332">
                  <c:v>200</c:v>
                </c:pt>
                <c:pt idx="333">
                  <c:v>200</c:v>
                </c:pt>
                <c:pt idx="334">
                  <c:v>1600</c:v>
                </c:pt>
                <c:pt idx="335">
                  <c:v>200</c:v>
                </c:pt>
                <c:pt idx="336">
                  <c:v>200</c:v>
                </c:pt>
                <c:pt idx="337">
                  <c:v>200</c:v>
                </c:pt>
                <c:pt idx="338">
                  <c:v>400</c:v>
                </c:pt>
                <c:pt idx="339">
                  <c:v>400</c:v>
                </c:pt>
                <c:pt idx="340">
                  <c:v>400</c:v>
                </c:pt>
                <c:pt idx="341">
                  <c:v>600</c:v>
                </c:pt>
                <c:pt idx="342">
                  <c:v>11000</c:v>
                </c:pt>
                <c:pt idx="343">
                  <c:v>400</c:v>
                </c:pt>
                <c:pt idx="344">
                  <c:v>200</c:v>
                </c:pt>
                <c:pt idx="345">
                  <c:v>600</c:v>
                </c:pt>
                <c:pt idx="346">
                  <c:v>400</c:v>
                </c:pt>
                <c:pt idx="347">
                  <c:v>600</c:v>
                </c:pt>
                <c:pt idx="348">
                  <c:v>400</c:v>
                </c:pt>
                <c:pt idx="349">
                  <c:v>1200</c:v>
                </c:pt>
                <c:pt idx="350">
                  <c:v>200</c:v>
                </c:pt>
                <c:pt idx="351">
                  <c:v>400</c:v>
                </c:pt>
                <c:pt idx="352">
                  <c:v>400</c:v>
                </c:pt>
                <c:pt idx="353">
                  <c:v>800</c:v>
                </c:pt>
                <c:pt idx="354">
                  <c:v>200</c:v>
                </c:pt>
                <c:pt idx="355">
                  <c:v>200</c:v>
                </c:pt>
                <c:pt idx="356">
                  <c:v>200</c:v>
                </c:pt>
                <c:pt idx="357">
                  <c:v>1400</c:v>
                </c:pt>
                <c:pt idx="358">
                  <c:v>200</c:v>
                </c:pt>
                <c:pt idx="359">
                  <c:v>400</c:v>
                </c:pt>
                <c:pt idx="360">
                  <c:v>200</c:v>
                </c:pt>
                <c:pt idx="361">
                  <c:v>600</c:v>
                </c:pt>
                <c:pt idx="362">
                  <c:v>200</c:v>
                </c:pt>
                <c:pt idx="363">
                  <c:v>200</c:v>
                </c:pt>
                <c:pt idx="364">
                  <c:v>200</c:v>
                </c:pt>
                <c:pt idx="365">
                  <c:v>200</c:v>
                </c:pt>
                <c:pt idx="366">
                  <c:v>200</c:v>
                </c:pt>
                <c:pt idx="367">
                  <c:v>400</c:v>
                </c:pt>
                <c:pt idx="368">
                  <c:v>300</c:v>
                </c:pt>
                <c:pt idx="369">
                  <c:v>900</c:v>
                </c:pt>
                <c:pt idx="370">
                  <c:v>100</c:v>
                </c:pt>
                <c:pt idx="371">
                  <c:v>1000</c:v>
                </c:pt>
                <c:pt idx="372">
                  <c:v>500</c:v>
                </c:pt>
                <c:pt idx="373">
                  <c:v>200</c:v>
                </c:pt>
                <c:pt idx="374">
                  <c:v>400</c:v>
                </c:pt>
                <c:pt idx="375">
                  <c:v>200</c:v>
                </c:pt>
                <c:pt idx="376">
                  <c:v>300</c:v>
                </c:pt>
                <c:pt idx="377">
                  <c:v>1000</c:v>
                </c:pt>
                <c:pt idx="378">
                  <c:v>200</c:v>
                </c:pt>
                <c:pt idx="379">
                  <c:v>100</c:v>
                </c:pt>
                <c:pt idx="380">
                  <c:v>200</c:v>
                </c:pt>
                <c:pt idx="381">
                  <c:v>500</c:v>
                </c:pt>
                <c:pt idx="382">
                  <c:v>300</c:v>
                </c:pt>
                <c:pt idx="383">
                  <c:v>200</c:v>
                </c:pt>
                <c:pt idx="384">
                  <c:v>100</c:v>
                </c:pt>
                <c:pt idx="385">
                  <c:v>100</c:v>
                </c:pt>
                <c:pt idx="386">
                  <c:v>200</c:v>
                </c:pt>
                <c:pt idx="387">
                  <c:v>300</c:v>
                </c:pt>
                <c:pt idx="388">
                  <c:v>200</c:v>
                </c:pt>
                <c:pt idx="389">
                  <c:v>500</c:v>
                </c:pt>
                <c:pt idx="390">
                  <c:v>700</c:v>
                </c:pt>
                <c:pt idx="391">
                  <c:v>100</c:v>
                </c:pt>
                <c:pt idx="392">
                  <c:v>200</c:v>
                </c:pt>
                <c:pt idx="393">
                  <c:v>400</c:v>
                </c:pt>
                <c:pt idx="394">
                  <c:v>300</c:v>
                </c:pt>
                <c:pt idx="395">
                  <c:v>600</c:v>
                </c:pt>
                <c:pt idx="396">
                  <c:v>700</c:v>
                </c:pt>
                <c:pt idx="397">
                  <c:v>700</c:v>
                </c:pt>
                <c:pt idx="398">
                  <c:v>600</c:v>
                </c:pt>
                <c:pt idx="399">
                  <c:v>300</c:v>
                </c:pt>
                <c:pt idx="400">
                  <c:v>200</c:v>
                </c:pt>
                <c:pt idx="401">
                  <c:v>1400</c:v>
                </c:pt>
                <c:pt idx="402">
                  <c:v>200</c:v>
                </c:pt>
                <c:pt idx="403">
                  <c:v>500</c:v>
                </c:pt>
                <c:pt idx="404">
                  <c:v>2600</c:v>
                </c:pt>
                <c:pt idx="405">
                  <c:v>100</c:v>
                </c:pt>
                <c:pt idx="406">
                  <c:v>100</c:v>
                </c:pt>
                <c:pt idx="407">
                  <c:v>100</c:v>
                </c:pt>
                <c:pt idx="408">
                  <c:v>900</c:v>
                </c:pt>
                <c:pt idx="409">
                  <c:v>100</c:v>
                </c:pt>
                <c:pt idx="410">
                  <c:v>100</c:v>
                </c:pt>
                <c:pt idx="411">
                  <c:v>200</c:v>
                </c:pt>
                <c:pt idx="412">
                  <c:v>600</c:v>
                </c:pt>
                <c:pt idx="413">
                  <c:v>100</c:v>
                </c:pt>
                <c:pt idx="414">
                  <c:v>100</c:v>
                </c:pt>
                <c:pt idx="415">
                  <c:v>200</c:v>
                </c:pt>
                <c:pt idx="416">
                  <c:v>200</c:v>
                </c:pt>
                <c:pt idx="417">
                  <c:v>600</c:v>
                </c:pt>
                <c:pt idx="418">
                  <c:v>1700</c:v>
                </c:pt>
                <c:pt idx="419">
                  <c:v>100</c:v>
                </c:pt>
                <c:pt idx="420">
                  <c:v>300</c:v>
                </c:pt>
                <c:pt idx="421">
                  <c:v>600</c:v>
                </c:pt>
                <c:pt idx="422">
                  <c:v>100</c:v>
                </c:pt>
                <c:pt idx="423">
                  <c:v>200</c:v>
                </c:pt>
                <c:pt idx="424">
                  <c:v>100</c:v>
                </c:pt>
                <c:pt idx="425">
                  <c:v>600</c:v>
                </c:pt>
                <c:pt idx="426">
                  <c:v>400</c:v>
                </c:pt>
                <c:pt idx="427">
                  <c:v>600</c:v>
                </c:pt>
                <c:pt idx="428">
                  <c:v>100</c:v>
                </c:pt>
                <c:pt idx="429">
                  <c:v>200</c:v>
                </c:pt>
                <c:pt idx="430">
                  <c:v>400</c:v>
                </c:pt>
                <c:pt idx="431">
                  <c:v>1000</c:v>
                </c:pt>
                <c:pt idx="432">
                  <c:v>100</c:v>
                </c:pt>
                <c:pt idx="433">
                  <c:v>100</c:v>
                </c:pt>
                <c:pt idx="434">
                  <c:v>100</c:v>
                </c:pt>
                <c:pt idx="435">
                  <c:v>500</c:v>
                </c:pt>
                <c:pt idx="436">
                  <c:v>500</c:v>
                </c:pt>
                <c:pt idx="437">
                  <c:v>100</c:v>
                </c:pt>
                <c:pt idx="438">
                  <c:v>100</c:v>
                </c:pt>
                <c:pt idx="439">
                  <c:v>200</c:v>
                </c:pt>
                <c:pt idx="440">
                  <c:v>100</c:v>
                </c:pt>
                <c:pt idx="441">
                  <c:v>1200</c:v>
                </c:pt>
                <c:pt idx="442">
                  <c:v>500</c:v>
                </c:pt>
                <c:pt idx="443">
                  <c:v>400</c:v>
                </c:pt>
                <c:pt idx="444">
                  <c:v>100</c:v>
                </c:pt>
                <c:pt idx="445">
                  <c:v>100</c:v>
                </c:pt>
                <c:pt idx="446">
                  <c:v>200</c:v>
                </c:pt>
                <c:pt idx="447">
                  <c:v>1400</c:v>
                </c:pt>
                <c:pt idx="448">
                  <c:v>800</c:v>
                </c:pt>
                <c:pt idx="449">
                  <c:v>600</c:v>
                </c:pt>
                <c:pt idx="450">
                  <c:v>1100</c:v>
                </c:pt>
                <c:pt idx="451">
                  <c:v>4100</c:v>
                </c:pt>
                <c:pt idx="452">
                  <c:v>1900</c:v>
                </c:pt>
                <c:pt idx="453">
                  <c:v>2400</c:v>
                </c:pt>
                <c:pt idx="454">
                  <c:v>300</c:v>
                </c:pt>
                <c:pt idx="455">
                  <c:v>200</c:v>
                </c:pt>
                <c:pt idx="456">
                  <c:v>100</c:v>
                </c:pt>
                <c:pt idx="457">
                  <c:v>100</c:v>
                </c:pt>
                <c:pt idx="458">
                  <c:v>200</c:v>
                </c:pt>
                <c:pt idx="459">
                  <c:v>400</c:v>
                </c:pt>
                <c:pt idx="460">
                  <c:v>400</c:v>
                </c:pt>
                <c:pt idx="461">
                  <c:v>600</c:v>
                </c:pt>
                <c:pt idx="462">
                  <c:v>300</c:v>
                </c:pt>
                <c:pt idx="463">
                  <c:v>600</c:v>
                </c:pt>
                <c:pt idx="464">
                  <c:v>300</c:v>
                </c:pt>
                <c:pt idx="465">
                  <c:v>300</c:v>
                </c:pt>
                <c:pt idx="466">
                  <c:v>300</c:v>
                </c:pt>
                <c:pt idx="467">
                  <c:v>100</c:v>
                </c:pt>
                <c:pt idx="468">
                  <c:v>200</c:v>
                </c:pt>
                <c:pt idx="469">
                  <c:v>200</c:v>
                </c:pt>
                <c:pt idx="470">
                  <c:v>200</c:v>
                </c:pt>
                <c:pt idx="471">
                  <c:v>1500</c:v>
                </c:pt>
                <c:pt idx="472">
                  <c:v>1100</c:v>
                </c:pt>
                <c:pt idx="473">
                  <c:v>2000</c:v>
                </c:pt>
                <c:pt idx="474">
                  <c:v>2000</c:v>
                </c:pt>
                <c:pt idx="475">
                  <c:v>4000</c:v>
                </c:pt>
                <c:pt idx="476">
                  <c:v>3800</c:v>
                </c:pt>
                <c:pt idx="477">
                  <c:v>2500</c:v>
                </c:pt>
                <c:pt idx="478">
                  <c:v>200</c:v>
                </c:pt>
                <c:pt idx="479">
                  <c:v>1200</c:v>
                </c:pt>
                <c:pt idx="480">
                  <c:v>6000</c:v>
                </c:pt>
                <c:pt idx="481">
                  <c:v>1000</c:v>
                </c:pt>
                <c:pt idx="482">
                  <c:v>1000</c:v>
                </c:pt>
                <c:pt idx="483">
                  <c:v>100</c:v>
                </c:pt>
                <c:pt idx="484">
                  <c:v>2400</c:v>
                </c:pt>
                <c:pt idx="485">
                  <c:v>100</c:v>
                </c:pt>
                <c:pt idx="486">
                  <c:v>200</c:v>
                </c:pt>
                <c:pt idx="487">
                  <c:v>1700</c:v>
                </c:pt>
                <c:pt idx="488">
                  <c:v>100</c:v>
                </c:pt>
                <c:pt idx="489">
                  <c:v>500</c:v>
                </c:pt>
                <c:pt idx="490">
                  <c:v>400</c:v>
                </c:pt>
                <c:pt idx="491">
                  <c:v>1000</c:v>
                </c:pt>
                <c:pt idx="492">
                  <c:v>1000</c:v>
                </c:pt>
                <c:pt idx="493">
                  <c:v>1000</c:v>
                </c:pt>
                <c:pt idx="494">
                  <c:v>500</c:v>
                </c:pt>
                <c:pt idx="495">
                  <c:v>1400</c:v>
                </c:pt>
                <c:pt idx="496">
                  <c:v>200</c:v>
                </c:pt>
                <c:pt idx="497">
                  <c:v>1400</c:v>
                </c:pt>
                <c:pt idx="498">
                  <c:v>200</c:v>
                </c:pt>
                <c:pt idx="499">
                  <c:v>200</c:v>
                </c:pt>
              </c:numCache>
            </c:numRef>
          </c:val>
          <c:smooth val="0"/>
          <c:extLst>
            <c:ext xmlns:c16="http://schemas.microsoft.com/office/drawing/2014/chart" uri="{C3380CC4-5D6E-409C-BE32-E72D297353CC}">
              <c16:uniqueId val="{00000000-C2AA-44C8-96B3-1249B13C5082}"/>
            </c:ext>
          </c:extLst>
        </c:ser>
        <c:dLbls>
          <c:showLegendKey val="0"/>
          <c:showVal val="0"/>
          <c:showCatName val="0"/>
          <c:showSerName val="0"/>
          <c:showPercent val="0"/>
          <c:showBubbleSize val="0"/>
        </c:dLbls>
        <c:smooth val="0"/>
        <c:axId val="1276413232"/>
        <c:axId val="1277873568"/>
      </c:lineChart>
      <c:dateAx>
        <c:axId val="127641323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73568"/>
        <c:crosses val="autoZero"/>
        <c:auto val="1"/>
        <c:lblOffset val="100"/>
        <c:baseTimeUnit val="days"/>
      </c:dateAx>
      <c:valAx>
        <c:axId val="1277873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13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81D8-4CB0-B8E2-B8220A5DC0E9}"/>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81D8-4CB0-B8E2-B8220A5DC0E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1D8-4CB0-B8E2-B8220A5DC0E9}"/>
              </c:ext>
            </c:extLst>
          </c:dPt>
          <c:dPt>
            <c:idx val="3"/>
            <c:invertIfNegative val="0"/>
            <c:bubble3D val="0"/>
            <c:spPr>
              <a:solidFill>
                <a:srgbClr val="2596BE"/>
              </a:solidFill>
              <a:ln>
                <a:noFill/>
              </a:ln>
              <a:effectLst/>
            </c:spPr>
            <c:extLst>
              <c:ext xmlns:c16="http://schemas.microsoft.com/office/drawing/2014/chart" uri="{C3380CC4-5D6E-409C-BE32-E72D297353CC}">
                <c16:uniqueId val="{00000007-81D8-4CB0-B8E2-B8220A5DC0E9}"/>
              </c:ext>
            </c:extLst>
          </c:dPt>
          <c:cat>
            <c:numRef>
              <c:f>'Altman Z score report'!$C$59:$F$59</c:f>
              <c:numCache>
                <c:formatCode>yyyy</c:formatCode>
                <c:ptCount val="4"/>
                <c:pt idx="0">
                  <c:v>44823</c:v>
                </c:pt>
                <c:pt idx="1">
                  <c:v>44458</c:v>
                </c:pt>
                <c:pt idx="2">
                  <c:v>44093</c:v>
                </c:pt>
                <c:pt idx="3">
                  <c:v>43727</c:v>
                </c:pt>
              </c:numCache>
            </c:numRef>
          </c:cat>
          <c:val>
            <c:numRef>
              <c:f>'Altman Z score report'!$C$62:$F$62</c:f>
              <c:numCache>
                <c:formatCode>0.00%</c:formatCode>
                <c:ptCount val="4"/>
                <c:pt idx="0">
                  <c:v>0.16722787457517582</c:v>
                </c:pt>
                <c:pt idx="1">
                  <c:v>0.18240609892653725</c:v>
                </c:pt>
                <c:pt idx="2">
                  <c:v>0.22726695114444634</c:v>
                </c:pt>
                <c:pt idx="3">
                  <c:v>0.32441486287553101</c:v>
                </c:pt>
              </c:numCache>
            </c:numRef>
          </c:val>
          <c:extLst>
            <c:ext xmlns:c16="http://schemas.microsoft.com/office/drawing/2014/chart" uri="{C3380CC4-5D6E-409C-BE32-E72D297353CC}">
              <c16:uniqueId val="{00000006-81D8-4CB0-B8E2-B8220A5DC0E9}"/>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0.00%"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rgbClr val="2596BE"/>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62A0-41AD-A14A-DD693154D6A7}"/>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62A0-41AD-A14A-DD693154D6A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2A0-41AD-A14A-DD693154D6A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 '!$C$59:$F$59</c:f>
              <c:numCache>
                <c:formatCode>yyyy</c:formatCode>
                <c:ptCount val="4"/>
                <c:pt idx="0">
                  <c:v>44823</c:v>
                </c:pt>
                <c:pt idx="1">
                  <c:v>44458</c:v>
                </c:pt>
                <c:pt idx="2">
                  <c:v>44093</c:v>
                </c:pt>
                <c:pt idx="3">
                  <c:v>43727</c:v>
                </c:pt>
              </c:numCache>
            </c:numRef>
          </c:cat>
          <c:val>
            <c:numRef>
              <c:f>'DuPont Analysis '!$C$72:$F$72</c:f>
              <c:numCache>
                <c:formatCode>0.0\x</c:formatCode>
                <c:ptCount val="4"/>
                <c:pt idx="0">
                  <c:v>1.2436371482583521</c:v>
                </c:pt>
                <c:pt idx="1">
                  <c:v>1.316935102639631</c:v>
                </c:pt>
                <c:pt idx="2">
                  <c:v>1.3594072114987075</c:v>
                </c:pt>
                <c:pt idx="3">
                  <c:v>2.1790345455608233</c:v>
                </c:pt>
              </c:numCache>
            </c:numRef>
          </c:val>
          <c:extLst>
            <c:ext xmlns:c16="http://schemas.microsoft.com/office/drawing/2014/chart" uri="{C3380CC4-5D6E-409C-BE32-E72D297353CC}">
              <c16:uniqueId val="{00000006-62A0-41AD-A14A-DD693154D6A7}"/>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0.0\x"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EEED-4A96-9BB5-43462A9DC12A}"/>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EEED-4A96-9BB5-43462A9DC12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EEED-4A96-9BB5-43462A9DC12A}"/>
              </c:ext>
            </c:extLst>
          </c:dPt>
          <c:dPt>
            <c:idx val="3"/>
            <c:invertIfNegative val="0"/>
            <c:bubble3D val="0"/>
            <c:spPr>
              <a:solidFill>
                <a:srgbClr val="2596BE"/>
              </a:solidFill>
              <a:ln>
                <a:noFill/>
              </a:ln>
              <a:effectLst/>
            </c:spPr>
            <c:extLst>
              <c:ext xmlns:c16="http://schemas.microsoft.com/office/drawing/2014/chart" uri="{C3380CC4-5D6E-409C-BE32-E72D297353CC}">
                <c16:uniqueId val="{00000007-EEED-4A96-9BB5-43462A9DC12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 '!$C$59:$F$59</c:f>
              <c:numCache>
                <c:formatCode>yyyy</c:formatCode>
                <c:ptCount val="4"/>
                <c:pt idx="0">
                  <c:v>44823</c:v>
                </c:pt>
                <c:pt idx="1">
                  <c:v>44458</c:v>
                </c:pt>
                <c:pt idx="2">
                  <c:v>44093</c:v>
                </c:pt>
                <c:pt idx="3">
                  <c:v>43727</c:v>
                </c:pt>
              </c:numCache>
            </c:numRef>
          </c:cat>
          <c:val>
            <c:numRef>
              <c:f>'DuPont Analysis '!$C$76:$F$76</c:f>
              <c:numCache>
                <c:formatCode>0.00\x</c:formatCode>
                <c:ptCount val="4"/>
                <c:pt idx="0">
                  <c:v>2.8070755066461137</c:v>
                </c:pt>
                <c:pt idx="1">
                  <c:v>2.2276633674646287</c:v>
                </c:pt>
                <c:pt idx="2">
                  <c:v>1.7895845216296329</c:v>
                </c:pt>
                <c:pt idx="3">
                  <c:v>1.6969643117988482</c:v>
                </c:pt>
              </c:numCache>
            </c:numRef>
          </c:val>
          <c:extLst>
            <c:ext xmlns:c16="http://schemas.microsoft.com/office/drawing/2014/chart" uri="{C3380CC4-5D6E-409C-BE32-E72D297353CC}">
              <c16:uniqueId val="{00000006-EEED-4A96-9BB5-43462A9DC12A}"/>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0.00\x"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830B-4ACF-9FEA-A1C7CD04603E}"/>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830B-4ACF-9FEA-A1C7CD04603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30B-4ACF-9FEA-A1C7CD04603E}"/>
              </c:ext>
            </c:extLst>
          </c:dPt>
          <c:dPt>
            <c:idx val="3"/>
            <c:invertIfNegative val="0"/>
            <c:bubble3D val="0"/>
            <c:spPr>
              <a:solidFill>
                <a:srgbClr val="2596BE"/>
              </a:solidFill>
              <a:ln>
                <a:noFill/>
              </a:ln>
              <a:effectLst/>
            </c:spPr>
            <c:extLst>
              <c:ext xmlns:c16="http://schemas.microsoft.com/office/drawing/2014/chart" uri="{C3380CC4-5D6E-409C-BE32-E72D297353CC}">
                <c16:uniqueId val="{00000007-830B-4ACF-9FEA-A1C7CD04603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 '!$C$59:$F$59</c:f>
              <c:numCache>
                <c:formatCode>yyyy</c:formatCode>
                <c:ptCount val="4"/>
                <c:pt idx="0">
                  <c:v>44823</c:v>
                </c:pt>
                <c:pt idx="1">
                  <c:v>44458</c:v>
                </c:pt>
                <c:pt idx="2">
                  <c:v>44093</c:v>
                </c:pt>
                <c:pt idx="3">
                  <c:v>43727</c:v>
                </c:pt>
              </c:numCache>
            </c:numRef>
          </c:cat>
          <c:val>
            <c:numRef>
              <c:f>'DuPont Analysis '!$C$96:$F$96</c:f>
              <c:numCache>
                <c:formatCode>0.00%</c:formatCode>
                <c:ptCount val="4"/>
                <c:pt idx="0">
                  <c:v>9.4843962159561424E-2</c:v>
                </c:pt>
                <c:pt idx="1">
                  <c:v>8.4764256361520768E-2</c:v>
                </c:pt>
                <c:pt idx="2">
                  <c:v>0.11143840907970981</c:v>
                </c:pt>
                <c:pt idx="3">
                  <c:v>0.22085716307387504</c:v>
                </c:pt>
              </c:numCache>
            </c:numRef>
          </c:val>
          <c:extLst>
            <c:ext xmlns:c16="http://schemas.microsoft.com/office/drawing/2014/chart" uri="{C3380CC4-5D6E-409C-BE32-E72D297353CC}">
              <c16:uniqueId val="{00000006-830B-4ACF-9FEA-A1C7CD04603E}"/>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0.00%"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rgbClr val="2596BE"/>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4931-49DA-9E3B-26841D0CE8EB}"/>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4931-49DA-9E3B-26841D0CE8E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4931-49DA-9E3B-26841D0CE8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 '!$C$59:$F$59</c:f>
              <c:numCache>
                <c:formatCode>yyyy</c:formatCode>
                <c:ptCount val="4"/>
                <c:pt idx="0">
                  <c:v>44823</c:v>
                </c:pt>
                <c:pt idx="1">
                  <c:v>44458</c:v>
                </c:pt>
                <c:pt idx="2">
                  <c:v>44093</c:v>
                </c:pt>
                <c:pt idx="3">
                  <c:v>43727</c:v>
                </c:pt>
              </c:numCache>
            </c:numRef>
          </c:cat>
          <c:val>
            <c:numRef>
              <c:f>'DuPont Analysis '!$C$78:$F$78</c:f>
              <c:numCache>
                <c:formatCode>0.00%</c:formatCode>
                <c:ptCount val="4"/>
                <c:pt idx="0">
                  <c:v>0.26623416313137571</c:v>
                </c:pt>
                <c:pt idx="1">
                  <c:v>0.18882622876694041</c:v>
                </c:pt>
                <c:pt idx="2">
                  <c:v>0.19942845200407983</c:v>
                </c:pt>
                <c:pt idx="3">
                  <c:v>0.37478672374150435</c:v>
                </c:pt>
              </c:numCache>
            </c:numRef>
          </c:val>
          <c:extLst>
            <c:ext xmlns:c16="http://schemas.microsoft.com/office/drawing/2014/chart" uri="{C3380CC4-5D6E-409C-BE32-E72D297353CC}">
              <c16:uniqueId val="{00000006-4931-49DA-9E3B-26841D0CE8EB}"/>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0.00%"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rgbClr val="2596BE"/>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4686-4E61-BAF5-6FEE5BFA708F}"/>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4686-4E61-BAF5-6FEE5BFA708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4686-4E61-BAF5-6FEE5BFA708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 '!$C$59:$F$59</c:f>
              <c:numCache>
                <c:formatCode>yyyy</c:formatCode>
                <c:ptCount val="4"/>
                <c:pt idx="0">
                  <c:v>44823</c:v>
                </c:pt>
                <c:pt idx="1">
                  <c:v>44458</c:v>
                </c:pt>
                <c:pt idx="2">
                  <c:v>44093</c:v>
                </c:pt>
                <c:pt idx="3">
                  <c:v>43727</c:v>
                </c:pt>
              </c:numCache>
            </c:numRef>
          </c:cat>
          <c:val>
            <c:numRef>
              <c:f>'DuPont Analysis '!$C$67:$F$67</c:f>
              <c:numCache>
                <c:formatCode>#,###,,;\(#,###,,\);\-</c:formatCode>
                <c:ptCount val="4"/>
                <c:pt idx="0">
                  <c:v>23959654000</c:v>
                </c:pt>
                <c:pt idx="1">
                  <c:v>16557561000</c:v>
                </c:pt>
                <c:pt idx="2">
                  <c:v>12938377000</c:v>
                </c:pt>
                <c:pt idx="3">
                  <c:v>17707325000</c:v>
                </c:pt>
              </c:numCache>
            </c:numRef>
          </c:val>
          <c:extLst>
            <c:ext xmlns:c16="http://schemas.microsoft.com/office/drawing/2014/chart" uri="{C3380CC4-5D6E-409C-BE32-E72D297353CC}">
              <c16:uniqueId val="{00000006-4686-4E61-BAF5-6FEE5BFA708F}"/>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9AA7-42A8-BE3C-F54C061F2931}"/>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9AA7-42A8-BE3C-F54C061F2931}"/>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9AA7-42A8-BE3C-F54C061F293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 '!$C$59:$F$59</c:f>
              <c:numCache>
                <c:formatCode>yyyy</c:formatCode>
                <c:ptCount val="4"/>
                <c:pt idx="0">
                  <c:v>44823</c:v>
                </c:pt>
                <c:pt idx="1">
                  <c:v>44458</c:v>
                </c:pt>
                <c:pt idx="2">
                  <c:v>44093</c:v>
                </c:pt>
                <c:pt idx="3">
                  <c:v>43727</c:v>
                </c:pt>
              </c:numCache>
            </c:numRef>
          </c:cat>
          <c:val>
            <c:numRef>
              <c:f>'DuPont Analysis '!$C$68:$F$68</c:f>
              <c:numCache>
                <c:formatCode>0.00%</c:formatCode>
                <c:ptCount val="4"/>
                <c:pt idx="0">
                  <c:v>7.6263371749859157E-2</c:v>
                </c:pt>
                <c:pt idx="1">
                  <c:v>6.4364793824404451E-2</c:v>
                </c:pt>
                <c:pt idx="2">
                  <c:v>8.1975737760617118E-2</c:v>
                </c:pt>
                <c:pt idx="3">
                  <c:v>0.1013555124785929</c:v>
                </c:pt>
              </c:numCache>
            </c:numRef>
          </c:val>
          <c:extLst>
            <c:ext xmlns:c16="http://schemas.microsoft.com/office/drawing/2014/chart" uri="{C3380CC4-5D6E-409C-BE32-E72D297353CC}">
              <c16:uniqueId val="{00000000-9AA7-42A8-BE3C-F54C061F2931}"/>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0.00%"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516339869281043E-2"/>
          <c:y val="6.6215183705661415E-2"/>
          <c:w val="0.88496732026143787"/>
          <c:h val="0.79414140188492877"/>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7D10-4B93-BDA4-94C4F3F79DE3}"/>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7D10-4B93-BDA4-94C4F3F79DE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7D10-4B93-BDA4-94C4F3F79DE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 '!$C$59:$F$59</c:f>
              <c:numCache>
                <c:formatCode>yyyy</c:formatCode>
                <c:ptCount val="4"/>
                <c:pt idx="0">
                  <c:v>44823</c:v>
                </c:pt>
                <c:pt idx="1">
                  <c:v>44458</c:v>
                </c:pt>
                <c:pt idx="2">
                  <c:v>44093</c:v>
                </c:pt>
                <c:pt idx="3">
                  <c:v>43727</c:v>
                </c:pt>
              </c:numCache>
            </c:numRef>
          </c:cat>
          <c:val>
            <c:numRef>
              <c:f>'DuPont Analysis '!$C$72:$F$72</c:f>
              <c:numCache>
                <c:formatCode>0.0\x</c:formatCode>
                <c:ptCount val="4"/>
                <c:pt idx="0">
                  <c:v>1.2436371482583521</c:v>
                </c:pt>
                <c:pt idx="1">
                  <c:v>1.316935102639631</c:v>
                </c:pt>
                <c:pt idx="2">
                  <c:v>1.3594072114987075</c:v>
                </c:pt>
                <c:pt idx="3">
                  <c:v>2.1790345455608233</c:v>
                </c:pt>
              </c:numCache>
            </c:numRef>
          </c:val>
          <c:extLst>
            <c:ext xmlns:c16="http://schemas.microsoft.com/office/drawing/2014/chart" uri="{C3380CC4-5D6E-409C-BE32-E72D297353CC}">
              <c16:uniqueId val="{00000006-7D10-4B93-BDA4-94C4F3F79DE3}"/>
            </c:ext>
          </c:extLst>
        </c:ser>
        <c:dLbls>
          <c:showLegendKey val="0"/>
          <c:showVal val="0"/>
          <c:showCatName val="0"/>
          <c:showSerName val="0"/>
          <c:showPercent val="0"/>
          <c:showBubbleSize val="0"/>
        </c:dLbls>
        <c:gapWidth val="219"/>
        <c:overlap val="-27"/>
        <c:axId val="1653393648"/>
        <c:axId val="1228315152"/>
      </c:barChart>
      <c:dateAx>
        <c:axId val="165339364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15152"/>
        <c:crosses val="autoZero"/>
        <c:auto val="1"/>
        <c:lblOffset val="100"/>
        <c:baseTimeUnit val="years"/>
      </c:dateAx>
      <c:valAx>
        <c:axId val="1228315152"/>
        <c:scaling>
          <c:orientation val="minMax"/>
        </c:scaling>
        <c:delete val="1"/>
        <c:axPos val="l"/>
        <c:numFmt formatCode="0.0\x" sourceLinked="1"/>
        <c:majorTickMark val="none"/>
        <c:minorTickMark val="none"/>
        <c:tickLblPos val="nextTo"/>
        <c:crossAx val="165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investing.com/equities/gatron-ind-balance-sheet" TargetMode="External"/><Relationship Id="rId2" Type="http://schemas.openxmlformats.org/officeDocument/2006/relationships/image" Target="../media/image1.jpeg"/><Relationship Id="rId1" Type="http://schemas.openxmlformats.org/officeDocument/2006/relationships/hyperlink" Target="https://gatron.com/" TargetMode="External"/><Relationship Id="rId5" Type="http://schemas.openxmlformats.org/officeDocument/2006/relationships/chart" Target="../charts/chart1.xml"/><Relationship Id="rId4"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image" Target="../media/image3.gif"/><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3.gif"/><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4.png"/><Relationship Id="rId1" Type="http://schemas.openxmlformats.org/officeDocument/2006/relationships/hyperlink" Target="https://markets.brecorder.com/market-live/companies-live/detailed-view/GATI.html" TargetMode="Externa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0</xdr:rowOff>
    </xdr:from>
    <xdr:ext cx="1104900" cy="990600"/>
    <xdr:pic>
      <xdr:nvPicPr>
        <xdr:cNvPr id="2" name="Picture 1">
          <a:hlinkClick xmlns:r="http://schemas.openxmlformats.org/officeDocument/2006/relationships" r:id="rId1"/>
          <a:extLst>
            <a:ext uri="{FF2B5EF4-FFF2-40B4-BE49-F238E27FC236}">
              <a16:creationId xmlns:a16="http://schemas.microsoft.com/office/drawing/2014/main" id="{AD53DB74-9E50-44AF-8BD2-5A4055335A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9125" y="0"/>
          <a:ext cx="1104900" cy="990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0</xdr:row>
      <xdr:rowOff>0</xdr:rowOff>
    </xdr:from>
    <xdr:ext cx="1028701" cy="952499"/>
    <xdr:pic>
      <xdr:nvPicPr>
        <xdr:cNvPr id="3" name="Picture 2">
          <a:hlinkClick xmlns:r="http://schemas.openxmlformats.org/officeDocument/2006/relationships" r:id="rId3"/>
          <a:extLst>
            <a:ext uri="{FF2B5EF4-FFF2-40B4-BE49-F238E27FC236}">
              <a16:creationId xmlns:a16="http://schemas.microsoft.com/office/drawing/2014/main" id="{4730460B-458F-4013-B4FF-632CBB95EFF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57600" y="0"/>
          <a:ext cx="1028701" cy="95249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85725</xdr:colOff>
      <xdr:row>20</xdr:row>
      <xdr:rowOff>28575</xdr:rowOff>
    </xdr:from>
    <xdr:to>
      <xdr:col>10</xdr:col>
      <xdr:colOff>733424</xdr:colOff>
      <xdr:row>26</xdr:row>
      <xdr:rowOff>114300</xdr:rowOff>
    </xdr:to>
    <xdr:graphicFrame macro="">
      <xdr:nvGraphicFramePr>
        <xdr:cNvPr id="4" name="Chart 3">
          <a:extLst>
            <a:ext uri="{FF2B5EF4-FFF2-40B4-BE49-F238E27FC236}">
              <a16:creationId xmlns:a16="http://schemas.microsoft.com/office/drawing/2014/main" id="{ACAC28C1-3273-0268-5CA8-9EE6299AA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609600</xdr:colOff>
      <xdr:row>1</xdr:row>
      <xdr:rowOff>28575</xdr:rowOff>
    </xdr:from>
    <xdr:ext cx="3143250" cy="1323975"/>
    <xdr:pic>
      <xdr:nvPicPr>
        <xdr:cNvPr id="2" name="Picture 1">
          <a:extLst>
            <a:ext uri="{FF2B5EF4-FFF2-40B4-BE49-F238E27FC236}">
              <a16:creationId xmlns:a16="http://schemas.microsoft.com/office/drawing/2014/main" id="{FBA46CFC-0E8D-4DBE-B5FA-C2E84A586C4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953" t="19192" r="13023" b="15657"/>
        <a:stretch/>
      </xdr:blipFill>
      <xdr:spPr>
        <a:xfrm>
          <a:off x="4543425" y="171450"/>
          <a:ext cx="3143250" cy="1323975"/>
        </a:xfrm>
        <a:prstGeom prst="rect">
          <a:avLst/>
        </a:prstGeom>
      </xdr:spPr>
    </xdr:pic>
    <xdr:clientData/>
  </xdr:oneCellAnchor>
  <xdr:twoCellAnchor>
    <xdr:from>
      <xdr:col>1</xdr:col>
      <xdr:colOff>0</xdr:colOff>
      <xdr:row>19</xdr:row>
      <xdr:rowOff>9525</xdr:rowOff>
    </xdr:from>
    <xdr:to>
      <xdr:col>2</xdr:col>
      <xdr:colOff>819150</xdr:colOff>
      <xdr:row>27</xdr:row>
      <xdr:rowOff>228600</xdr:rowOff>
    </xdr:to>
    <xdr:graphicFrame macro="">
      <xdr:nvGraphicFramePr>
        <xdr:cNvPr id="3" name="Chart 2">
          <a:extLst>
            <a:ext uri="{FF2B5EF4-FFF2-40B4-BE49-F238E27FC236}">
              <a16:creationId xmlns:a16="http://schemas.microsoft.com/office/drawing/2014/main" id="{4D643992-8DA7-4766-AA06-F7180405A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238124</xdr:rowOff>
    </xdr:from>
    <xdr:to>
      <xdr:col>2</xdr:col>
      <xdr:colOff>828675</xdr:colOff>
      <xdr:row>16</xdr:row>
      <xdr:rowOff>238124</xdr:rowOff>
    </xdr:to>
    <xdr:cxnSp macro="">
      <xdr:nvCxnSpPr>
        <xdr:cNvPr id="4" name="Straight Connector 3">
          <a:extLst>
            <a:ext uri="{FF2B5EF4-FFF2-40B4-BE49-F238E27FC236}">
              <a16:creationId xmlns:a16="http://schemas.microsoft.com/office/drawing/2014/main" id="{FBDDEE21-E940-406A-B954-CC5A8AEC289A}"/>
            </a:ext>
          </a:extLst>
        </xdr:cNvPr>
        <xdr:cNvCxnSpPr/>
      </xdr:nvCxnSpPr>
      <xdr:spPr>
        <a:xfrm>
          <a:off x="123825" y="3514724"/>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180975</xdr:colOff>
      <xdr:row>17</xdr:row>
      <xdr:rowOff>76200</xdr:rowOff>
    </xdr:from>
    <xdr:to>
      <xdr:col>3</xdr:col>
      <xdr:colOff>85725</xdr:colOff>
      <xdr:row>18</xdr:row>
      <xdr:rowOff>209550</xdr:rowOff>
    </xdr:to>
    <xdr:sp macro="" textlink="">
      <xdr:nvSpPr>
        <xdr:cNvPr id="5" name="TextBox 4">
          <a:extLst>
            <a:ext uri="{FF2B5EF4-FFF2-40B4-BE49-F238E27FC236}">
              <a16:creationId xmlns:a16="http://schemas.microsoft.com/office/drawing/2014/main" id="{90C3D158-09A4-4608-B91D-EA2FE5270AC8}"/>
            </a:ext>
          </a:extLst>
        </xdr:cNvPr>
        <xdr:cNvSpPr txBox="1"/>
      </xdr:nvSpPr>
      <xdr:spPr>
        <a:xfrm>
          <a:off x="304800" y="3752850"/>
          <a:ext cx="27432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2596BE"/>
              </a:solidFill>
            </a:rPr>
            <a:t>Working Capital/Total Assets</a:t>
          </a:r>
        </a:p>
        <a:p>
          <a:endParaRPr lang="en-US" sz="1600" b="1" baseline="0">
            <a:solidFill>
              <a:srgbClr val="2596BE"/>
            </a:solidFill>
          </a:endParaRPr>
        </a:p>
        <a:p>
          <a:endParaRPr lang="en-US" sz="1200"/>
        </a:p>
      </xdr:txBody>
    </xdr:sp>
    <xdr:clientData/>
  </xdr:twoCellAnchor>
  <xdr:twoCellAnchor>
    <xdr:from>
      <xdr:col>2</xdr:col>
      <xdr:colOff>847725</xdr:colOff>
      <xdr:row>19</xdr:row>
      <xdr:rowOff>9526</xdr:rowOff>
    </xdr:from>
    <xdr:to>
      <xdr:col>5</xdr:col>
      <xdr:colOff>114300</xdr:colOff>
      <xdr:row>27</xdr:row>
      <xdr:rowOff>228601</xdr:rowOff>
    </xdr:to>
    <xdr:graphicFrame macro="">
      <xdr:nvGraphicFramePr>
        <xdr:cNvPr id="6" name="Chart 5">
          <a:extLst>
            <a:ext uri="{FF2B5EF4-FFF2-40B4-BE49-F238E27FC236}">
              <a16:creationId xmlns:a16="http://schemas.microsoft.com/office/drawing/2014/main" id="{360BFAF0-B4CC-4D7F-B412-61781245E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847725</xdr:colOff>
      <xdr:row>17</xdr:row>
      <xdr:rowOff>0</xdr:rowOff>
    </xdr:from>
    <xdr:to>
      <xdr:col>5</xdr:col>
      <xdr:colOff>123825</xdr:colOff>
      <xdr:row>17</xdr:row>
      <xdr:rowOff>0</xdr:rowOff>
    </xdr:to>
    <xdr:cxnSp macro="">
      <xdr:nvCxnSpPr>
        <xdr:cNvPr id="7" name="Straight Connector 6">
          <a:extLst>
            <a:ext uri="{FF2B5EF4-FFF2-40B4-BE49-F238E27FC236}">
              <a16:creationId xmlns:a16="http://schemas.microsoft.com/office/drawing/2014/main" id="{2B7B0A21-8F26-4E58-830E-65BB46BC4111}"/>
            </a:ext>
          </a:extLst>
        </xdr:cNvPr>
        <xdr:cNvCxnSpPr/>
      </xdr:nvCxnSpPr>
      <xdr:spPr>
        <a:xfrm>
          <a:off x="2581275" y="3514725"/>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1019173</xdr:colOff>
      <xdr:row>17</xdr:row>
      <xdr:rowOff>85726</xdr:rowOff>
    </xdr:from>
    <xdr:to>
      <xdr:col>5</xdr:col>
      <xdr:colOff>457199</xdr:colOff>
      <xdr:row>18</xdr:row>
      <xdr:rowOff>219076</xdr:rowOff>
    </xdr:to>
    <xdr:sp macro="" textlink="">
      <xdr:nvSpPr>
        <xdr:cNvPr id="8" name="TextBox 7">
          <a:extLst>
            <a:ext uri="{FF2B5EF4-FFF2-40B4-BE49-F238E27FC236}">
              <a16:creationId xmlns:a16="http://schemas.microsoft.com/office/drawing/2014/main" id="{FBDACF05-437F-43FE-9853-80D9E5F95E33}"/>
            </a:ext>
          </a:extLst>
        </xdr:cNvPr>
        <xdr:cNvSpPr txBox="1"/>
      </xdr:nvSpPr>
      <xdr:spPr>
        <a:xfrm>
          <a:off x="2752723" y="3762376"/>
          <a:ext cx="259080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2596BE"/>
              </a:solidFill>
            </a:rPr>
            <a:t>Retained Earnings/Total Assets</a:t>
          </a:r>
        </a:p>
        <a:p>
          <a:endParaRPr lang="en-US" sz="1600" b="1" baseline="0">
            <a:solidFill>
              <a:srgbClr val="2596BE"/>
            </a:solidFill>
          </a:endParaRPr>
        </a:p>
        <a:p>
          <a:endParaRPr lang="en-US" sz="1600" b="1" baseline="0">
            <a:solidFill>
              <a:srgbClr val="225AA6"/>
            </a:solidFill>
          </a:endParaRPr>
        </a:p>
        <a:p>
          <a:endParaRPr lang="en-US" sz="1200"/>
        </a:p>
      </xdr:txBody>
    </xdr:sp>
    <xdr:clientData/>
  </xdr:twoCellAnchor>
  <xdr:twoCellAnchor>
    <xdr:from>
      <xdr:col>5</xdr:col>
      <xdr:colOff>171450</xdr:colOff>
      <xdr:row>19</xdr:row>
      <xdr:rowOff>1</xdr:rowOff>
    </xdr:from>
    <xdr:to>
      <xdr:col>8</xdr:col>
      <xdr:colOff>419100</xdr:colOff>
      <xdr:row>27</xdr:row>
      <xdr:rowOff>219076</xdr:rowOff>
    </xdr:to>
    <xdr:graphicFrame macro="">
      <xdr:nvGraphicFramePr>
        <xdr:cNvPr id="9" name="Chart 8">
          <a:extLst>
            <a:ext uri="{FF2B5EF4-FFF2-40B4-BE49-F238E27FC236}">
              <a16:creationId xmlns:a16="http://schemas.microsoft.com/office/drawing/2014/main" id="{855BDDF8-0CE9-46E6-AE3F-22C429A66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xdr:colOff>
      <xdr:row>16</xdr:row>
      <xdr:rowOff>228600</xdr:rowOff>
    </xdr:from>
    <xdr:to>
      <xdr:col>8</xdr:col>
      <xdr:colOff>428625</xdr:colOff>
      <xdr:row>16</xdr:row>
      <xdr:rowOff>228600</xdr:rowOff>
    </xdr:to>
    <xdr:cxnSp macro="">
      <xdr:nvCxnSpPr>
        <xdr:cNvPr id="10" name="Straight Connector 9">
          <a:extLst>
            <a:ext uri="{FF2B5EF4-FFF2-40B4-BE49-F238E27FC236}">
              <a16:creationId xmlns:a16="http://schemas.microsoft.com/office/drawing/2014/main" id="{0D2C8995-0179-49E8-8824-92916D0B3ED4}"/>
            </a:ext>
          </a:extLst>
        </xdr:cNvPr>
        <xdr:cNvCxnSpPr/>
      </xdr:nvCxnSpPr>
      <xdr:spPr>
        <a:xfrm>
          <a:off x="5067300" y="3505200"/>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666749</xdr:colOff>
      <xdr:row>17</xdr:row>
      <xdr:rowOff>76201</xdr:rowOff>
    </xdr:from>
    <xdr:to>
      <xdr:col>8</xdr:col>
      <xdr:colOff>428625</xdr:colOff>
      <xdr:row>18</xdr:row>
      <xdr:rowOff>209551</xdr:rowOff>
    </xdr:to>
    <xdr:sp macro="" textlink="">
      <xdr:nvSpPr>
        <xdr:cNvPr id="11" name="TextBox 10">
          <a:extLst>
            <a:ext uri="{FF2B5EF4-FFF2-40B4-BE49-F238E27FC236}">
              <a16:creationId xmlns:a16="http://schemas.microsoft.com/office/drawing/2014/main" id="{46FEC756-6745-45D7-A911-29AC2EA4E537}"/>
            </a:ext>
          </a:extLst>
        </xdr:cNvPr>
        <xdr:cNvSpPr txBox="1"/>
      </xdr:nvSpPr>
      <xdr:spPr>
        <a:xfrm>
          <a:off x="5553074" y="3752851"/>
          <a:ext cx="194310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2596BE"/>
              </a:solidFill>
            </a:rPr>
            <a:t>EBIT/Total</a:t>
          </a:r>
          <a:r>
            <a:rPr lang="en-US" sz="1400" b="1" baseline="0">
              <a:solidFill>
                <a:srgbClr val="2596BE"/>
              </a:solidFill>
            </a:rPr>
            <a:t> Assets</a:t>
          </a:r>
        </a:p>
        <a:p>
          <a:endParaRPr lang="en-US" sz="1600" b="1" baseline="0">
            <a:solidFill>
              <a:srgbClr val="2596BE"/>
            </a:solidFill>
          </a:endParaRPr>
        </a:p>
        <a:p>
          <a:endParaRPr lang="en-US" sz="1200"/>
        </a:p>
      </xdr:txBody>
    </xdr:sp>
    <xdr:clientData/>
  </xdr:twoCellAnchor>
  <xdr:twoCellAnchor>
    <xdr:from>
      <xdr:col>1</xdr:col>
      <xdr:colOff>0</xdr:colOff>
      <xdr:row>30</xdr:row>
      <xdr:rowOff>228600</xdr:rowOff>
    </xdr:from>
    <xdr:to>
      <xdr:col>2</xdr:col>
      <xdr:colOff>819150</xdr:colOff>
      <xdr:row>39</xdr:row>
      <xdr:rowOff>209550</xdr:rowOff>
    </xdr:to>
    <xdr:graphicFrame macro="">
      <xdr:nvGraphicFramePr>
        <xdr:cNvPr id="12" name="Chart 11">
          <a:extLst>
            <a:ext uri="{FF2B5EF4-FFF2-40B4-BE49-F238E27FC236}">
              <a16:creationId xmlns:a16="http://schemas.microsoft.com/office/drawing/2014/main" id="{4D9B081E-A81E-4D03-8593-FE8D7926E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29</xdr:row>
      <xdr:rowOff>9524</xdr:rowOff>
    </xdr:from>
    <xdr:to>
      <xdr:col>2</xdr:col>
      <xdr:colOff>828675</xdr:colOff>
      <xdr:row>29</xdr:row>
      <xdr:rowOff>9524</xdr:rowOff>
    </xdr:to>
    <xdr:cxnSp macro="">
      <xdr:nvCxnSpPr>
        <xdr:cNvPr id="13" name="Straight Connector 12">
          <a:extLst>
            <a:ext uri="{FF2B5EF4-FFF2-40B4-BE49-F238E27FC236}">
              <a16:creationId xmlns:a16="http://schemas.microsoft.com/office/drawing/2014/main" id="{E754171C-C69D-40FC-A6AB-430FF5F7BC5F}"/>
            </a:ext>
          </a:extLst>
        </xdr:cNvPr>
        <xdr:cNvCxnSpPr/>
      </xdr:nvCxnSpPr>
      <xdr:spPr>
        <a:xfrm>
          <a:off x="123825" y="6591299"/>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29</xdr:row>
      <xdr:rowOff>57150</xdr:rowOff>
    </xdr:from>
    <xdr:to>
      <xdr:col>3</xdr:col>
      <xdr:colOff>114300</xdr:colOff>
      <xdr:row>30</xdr:row>
      <xdr:rowOff>190500</xdr:rowOff>
    </xdr:to>
    <xdr:sp macro="" textlink="">
      <xdr:nvSpPr>
        <xdr:cNvPr id="14" name="TextBox 13">
          <a:extLst>
            <a:ext uri="{FF2B5EF4-FFF2-40B4-BE49-F238E27FC236}">
              <a16:creationId xmlns:a16="http://schemas.microsoft.com/office/drawing/2014/main" id="{AA468E21-8E28-4D16-902B-81DFB06F3077}"/>
            </a:ext>
          </a:extLst>
        </xdr:cNvPr>
        <xdr:cNvSpPr txBox="1"/>
      </xdr:nvSpPr>
      <xdr:spPr>
        <a:xfrm>
          <a:off x="219075" y="6591300"/>
          <a:ext cx="28575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2596BE"/>
              </a:solidFill>
            </a:rPr>
            <a:t>Market Cap/Long</a:t>
          </a:r>
          <a:r>
            <a:rPr lang="en-US" sz="1400" b="1" baseline="0">
              <a:solidFill>
                <a:srgbClr val="2596BE"/>
              </a:solidFill>
            </a:rPr>
            <a:t> term liability</a:t>
          </a:r>
        </a:p>
        <a:p>
          <a:endParaRPr lang="en-US" sz="1200"/>
        </a:p>
      </xdr:txBody>
    </xdr:sp>
    <xdr:clientData/>
  </xdr:twoCellAnchor>
  <xdr:twoCellAnchor>
    <xdr:from>
      <xdr:col>2</xdr:col>
      <xdr:colOff>847725</xdr:colOff>
      <xdr:row>30</xdr:row>
      <xdr:rowOff>228601</xdr:rowOff>
    </xdr:from>
    <xdr:to>
      <xdr:col>5</xdr:col>
      <xdr:colOff>114300</xdr:colOff>
      <xdr:row>39</xdr:row>
      <xdr:rowOff>209551</xdr:rowOff>
    </xdr:to>
    <xdr:graphicFrame macro="">
      <xdr:nvGraphicFramePr>
        <xdr:cNvPr id="15" name="Chart 14">
          <a:extLst>
            <a:ext uri="{FF2B5EF4-FFF2-40B4-BE49-F238E27FC236}">
              <a16:creationId xmlns:a16="http://schemas.microsoft.com/office/drawing/2014/main" id="{7E2C9A68-38FA-4E00-8DB6-A6575E245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847725</xdr:colOff>
      <xdr:row>29</xdr:row>
      <xdr:rowOff>9525</xdr:rowOff>
    </xdr:from>
    <xdr:to>
      <xdr:col>5</xdr:col>
      <xdr:colOff>123825</xdr:colOff>
      <xdr:row>29</xdr:row>
      <xdr:rowOff>9525</xdr:rowOff>
    </xdr:to>
    <xdr:cxnSp macro="">
      <xdr:nvCxnSpPr>
        <xdr:cNvPr id="16" name="Straight Connector 15">
          <a:extLst>
            <a:ext uri="{FF2B5EF4-FFF2-40B4-BE49-F238E27FC236}">
              <a16:creationId xmlns:a16="http://schemas.microsoft.com/office/drawing/2014/main" id="{04BC6525-F56B-404F-8492-11C3DC22221C}"/>
            </a:ext>
          </a:extLst>
        </xdr:cNvPr>
        <xdr:cNvCxnSpPr/>
      </xdr:nvCxnSpPr>
      <xdr:spPr>
        <a:xfrm>
          <a:off x="2581275" y="6591300"/>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104774</xdr:colOff>
      <xdr:row>29</xdr:row>
      <xdr:rowOff>57151</xdr:rowOff>
    </xdr:from>
    <xdr:to>
      <xdr:col>5</xdr:col>
      <xdr:colOff>361950</xdr:colOff>
      <xdr:row>30</xdr:row>
      <xdr:rowOff>190501</xdr:rowOff>
    </xdr:to>
    <xdr:sp macro="" textlink="">
      <xdr:nvSpPr>
        <xdr:cNvPr id="17" name="TextBox 16">
          <a:extLst>
            <a:ext uri="{FF2B5EF4-FFF2-40B4-BE49-F238E27FC236}">
              <a16:creationId xmlns:a16="http://schemas.microsoft.com/office/drawing/2014/main" id="{B78213E6-77AF-4D2F-88EC-697C582B02A6}"/>
            </a:ext>
          </a:extLst>
        </xdr:cNvPr>
        <xdr:cNvSpPr txBox="1"/>
      </xdr:nvSpPr>
      <xdr:spPr>
        <a:xfrm>
          <a:off x="3067049" y="6591301"/>
          <a:ext cx="2181226"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2596BE"/>
              </a:solidFill>
            </a:rPr>
            <a:t>Return on Assets</a:t>
          </a:r>
        </a:p>
        <a:p>
          <a:endParaRPr lang="en-US" sz="1600" b="1" baseline="0">
            <a:solidFill>
              <a:srgbClr val="225AA6"/>
            </a:solidFill>
          </a:endParaRPr>
        </a:p>
        <a:p>
          <a:endParaRPr lang="en-US" sz="1200"/>
        </a:p>
      </xdr:txBody>
    </xdr:sp>
    <xdr:clientData/>
  </xdr:twoCellAnchor>
  <xdr:twoCellAnchor>
    <xdr:from>
      <xdr:col>5</xdr:col>
      <xdr:colOff>171450</xdr:colOff>
      <xdr:row>30</xdr:row>
      <xdr:rowOff>219076</xdr:rowOff>
    </xdr:from>
    <xdr:to>
      <xdr:col>8</xdr:col>
      <xdr:colOff>419100</xdr:colOff>
      <xdr:row>39</xdr:row>
      <xdr:rowOff>200026</xdr:rowOff>
    </xdr:to>
    <xdr:graphicFrame macro="">
      <xdr:nvGraphicFramePr>
        <xdr:cNvPr id="18" name="Chart 17">
          <a:extLst>
            <a:ext uri="{FF2B5EF4-FFF2-40B4-BE49-F238E27FC236}">
              <a16:creationId xmlns:a16="http://schemas.microsoft.com/office/drawing/2014/main" id="{3E1F3AC3-2837-4849-88B7-872E36794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171450</xdr:colOff>
      <xdr:row>29</xdr:row>
      <xdr:rowOff>0</xdr:rowOff>
    </xdr:from>
    <xdr:to>
      <xdr:col>8</xdr:col>
      <xdr:colOff>428625</xdr:colOff>
      <xdr:row>29</xdr:row>
      <xdr:rowOff>0</xdr:rowOff>
    </xdr:to>
    <xdr:cxnSp macro="">
      <xdr:nvCxnSpPr>
        <xdr:cNvPr id="19" name="Straight Connector 18">
          <a:extLst>
            <a:ext uri="{FF2B5EF4-FFF2-40B4-BE49-F238E27FC236}">
              <a16:creationId xmlns:a16="http://schemas.microsoft.com/office/drawing/2014/main" id="{A34D6AFD-14BF-41BC-89F6-ABBF581C42F2}"/>
            </a:ext>
          </a:extLst>
        </xdr:cNvPr>
        <xdr:cNvCxnSpPr/>
      </xdr:nvCxnSpPr>
      <xdr:spPr>
        <a:xfrm>
          <a:off x="5067300" y="6581775"/>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495299</xdr:colOff>
      <xdr:row>29</xdr:row>
      <xdr:rowOff>38101</xdr:rowOff>
    </xdr:from>
    <xdr:to>
      <xdr:col>8</xdr:col>
      <xdr:colOff>257175</xdr:colOff>
      <xdr:row>30</xdr:row>
      <xdr:rowOff>171451</xdr:rowOff>
    </xdr:to>
    <xdr:sp macro="" textlink="">
      <xdr:nvSpPr>
        <xdr:cNvPr id="20" name="TextBox 19">
          <a:extLst>
            <a:ext uri="{FF2B5EF4-FFF2-40B4-BE49-F238E27FC236}">
              <a16:creationId xmlns:a16="http://schemas.microsoft.com/office/drawing/2014/main" id="{BC91C902-3AFC-4909-A6FF-556A2981495C}"/>
            </a:ext>
          </a:extLst>
        </xdr:cNvPr>
        <xdr:cNvSpPr txBox="1"/>
      </xdr:nvSpPr>
      <xdr:spPr>
        <a:xfrm>
          <a:off x="5391149" y="6619876"/>
          <a:ext cx="194310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596BE"/>
              </a:solidFill>
            </a:rPr>
            <a:t>Revenue (PKR</a:t>
          </a:r>
          <a:r>
            <a:rPr lang="en-US" sz="1600" b="1" baseline="0">
              <a:solidFill>
                <a:srgbClr val="2596BE"/>
              </a:solidFill>
            </a:rPr>
            <a:t> M)</a:t>
          </a:r>
        </a:p>
        <a:p>
          <a:endParaRPr lang="en-US" sz="1600" b="1" baseline="0">
            <a:solidFill>
              <a:srgbClr val="225AA6"/>
            </a:solidFill>
          </a:endParaRPr>
        </a:p>
        <a:p>
          <a:endParaRPr lang="en-US" sz="1200"/>
        </a:p>
      </xdr:txBody>
    </xdr:sp>
    <xdr:clientData/>
  </xdr:twoCellAnchor>
  <xdr:oneCellAnchor>
    <xdr:from>
      <xdr:col>1</xdr:col>
      <xdr:colOff>657225</xdr:colOff>
      <xdr:row>9</xdr:row>
      <xdr:rowOff>76200</xdr:rowOff>
    </xdr:from>
    <xdr:ext cx="184731" cy="264560"/>
    <xdr:sp macro="" textlink="">
      <xdr:nvSpPr>
        <xdr:cNvPr id="21" name="TextBox 20">
          <a:extLst>
            <a:ext uri="{FF2B5EF4-FFF2-40B4-BE49-F238E27FC236}">
              <a16:creationId xmlns:a16="http://schemas.microsoft.com/office/drawing/2014/main" id="{D9AA2C40-9D05-4444-B787-AA4A470A089A}"/>
            </a:ext>
          </a:extLst>
        </xdr:cNvPr>
        <xdr:cNvSpPr txBox="1"/>
      </xdr:nvSpPr>
      <xdr:spPr>
        <a:xfrm>
          <a:off x="781050" y="1933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57984</xdr:colOff>
      <xdr:row>91</xdr:row>
      <xdr:rowOff>108371</xdr:rowOff>
    </xdr:from>
    <xdr:to>
      <xdr:col>7</xdr:col>
      <xdr:colOff>485915</xdr:colOff>
      <xdr:row>96</xdr:row>
      <xdr:rowOff>110426</xdr:rowOff>
    </xdr:to>
    <xdr:sp macro="" textlink="">
      <xdr:nvSpPr>
        <xdr:cNvPr id="23" name="TextBox 22">
          <a:extLst>
            <a:ext uri="{FF2B5EF4-FFF2-40B4-BE49-F238E27FC236}">
              <a16:creationId xmlns:a16="http://schemas.microsoft.com/office/drawing/2014/main" id="{96F66686-25FD-49FE-8C66-8C34AEF63566}"/>
            </a:ext>
          </a:extLst>
        </xdr:cNvPr>
        <xdr:cNvSpPr txBox="1"/>
      </xdr:nvSpPr>
      <xdr:spPr>
        <a:xfrm>
          <a:off x="57984" y="19691771"/>
          <a:ext cx="6885881" cy="954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IN" sz="900" b="0" i="1">
              <a:solidFill>
                <a:srgbClr val="225AA6"/>
              </a:solidFill>
              <a:effectLst/>
              <a:latin typeface="+mn-lt"/>
              <a:ea typeface="+mn-ea"/>
              <a:cs typeface="+mn-cs"/>
            </a:rPr>
            <a:t>Disclaimer </a:t>
          </a:r>
          <a:r>
            <a:rPr lang="en-IN" sz="900" b="0" i="1">
              <a:solidFill>
                <a:srgbClr val="028655"/>
              </a:solidFill>
              <a:effectLst/>
              <a:latin typeface="+mn-lt"/>
              <a:ea typeface="+mn-ea"/>
              <a:cs typeface="+mn-cs"/>
            </a:rPr>
            <a:t>: </a:t>
          </a:r>
          <a:r>
            <a:rPr lang="en-IN" sz="900" b="0" i="1">
              <a:solidFill>
                <a:sysClr val="windowText" lastClr="000000"/>
              </a:solidFill>
              <a:effectLst/>
              <a:latin typeface="+mn-lt"/>
              <a:ea typeface="+mn-ea"/>
              <a:cs typeface="+mn-cs"/>
            </a:rPr>
            <a:t>This report is made as part</a:t>
          </a:r>
          <a:r>
            <a:rPr lang="en-IN" sz="900" b="0" i="1" baseline="0">
              <a:solidFill>
                <a:sysClr val="windowText" lastClr="000000"/>
              </a:solidFill>
              <a:effectLst/>
              <a:latin typeface="+mn-lt"/>
              <a:ea typeface="+mn-ea"/>
              <a:cs typeface="+mn-cs"/>
            </a:rPr>
            <a:t> of educational assignment and is meant for educational purpose only. The author of the report is not liable for any losses due to actions taken basis this report.</a:t>
          </a:r>
          <a:endParaRPr lang="en-IN" sz="900" b="0" i="1">
            <a:solidFill>
              <a:sysClr val="windowText" lastClr="000000"/>
            </a:solidFill>
            <a:effectLst/>
            <a:latin typeface="+mn-lt"/>
            <a:ea typeface="+mn-ea"/>
            <a:cs typeface="+mn-cs"/>
          </a:endParaRPr>
        </a:p>
      </xdr:txBody>
    </xdr:sp>
    <xdr:clientData/>
  </xdr:twoCellAnchor>
  <xdr:twoCellAnchor>
    <xdr:from>
      <xdr:col>1</xdr:col>
      <xdr:colOff>38100</xdr:colOff>
      <xdr:row>53</xdr:row>
      <xdr:rowOff>57150</xdr:rowOff>
    </xdr:from>
    <xdr:to>
      <xdr:col>7</xdr:col>
      <xdr:colOff>541864</xdr:colOff>
      <xdr:row>57</xdr:row>
      <xdr:rowOff>177892</xdr:rowOff>
    </xdr:to>
    <xdr:sp macro="" textlink="">
      <xdr:nvSpPr>
        <xdr:cNvPr id="24" name="TextBox 23">
          <a:extLst>
            <a:ext uri="{FF2B5EF4-FFF2-40B4-BE49-F238E27FC236}">
              <a16:creationId xmlns:a16="http://schemas.microsoft.com/office/drawing/2014/main" id="{CFE1C222-5C82-4B0D-95A8-FC6CD5A5935B}"/>
            </a:ext>
          </a:extLst>
        </xdr:cNvPr>
        <xdr:cNvSpPr txBox="1"/>
      </xdr:nvSpPr>
      <xdr:spPr>
        <a:xfrm>
          <a:off x="161925" y="12249150"/>
          <a:ext cx="6837889" cy="920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IN" sz="2000" b="1" i="0">
              <a:solidFill>
                <a:srgbClr val="2596BE"/>
              </a:solidFill>
              <a:effectLst/>
              <a:latin typeface="+mn-lt"/>
              <a:ea typeface="+mn-ea"/>
              <a:cs typeface="+mn-cs"/>
            </a:rPr>
            <a:t>Altman</a:t>
          </a:r>
          <a:r>
            <a:rPr lang="en-IN" sz="2000" b="1" i="0" baseline="0">
              <a:solidFill>
                <a:srgbClr val="2596BE"/>
              </a:solidFill>
              <a:effectLst/>
              <a:latin typeface="+mn-lt"/>
              <a:ea typeface="+mn-ea"/>
              <a:cs typeface="+mn-cs"/>
            </a:rPr>
            <a:t> Z-Score Analysis - Gatron </a:t>
          </a:r>
        </a:p>
        <a:p>
          <a:pPr marL="0" marR="0" lvl="0" indent="0" defTabSz="914400" rtl="0" eaLnBrk="1" fontAlgn="auto" latinLnBrk="0" hangingPunct="1">
            <a:lnSpc>
              <a:spcPct val="100000"/>
            </a:lnSpc>
            <a:spcBef>
              <a:spcPts val="0"/>
            </a:spcBef>
            <a:spcAft>
              <a:spcPts val="0"/>
            </a:spcAft>
            <a:buClrTx/>
            <a:buSzTx/>
            <a:buFont typeface="Arial" panose="020B0604020202020204" pitchFamily="34" charset="0"/>
            <a:buNone/>
            <a:tabLst/>
            <a:defRPr/>
          </a:pPr>
          <a:endParaRPr lang="en-IN" sz="1800" b="1" i="0">
            <a:solidFill>
              <a:srgbClr val="028655"/>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609600</xdr:colOff>
      <xdr:row>1</xdr:row>
      <xdr:rowOff>28575</xdr:rowOff>
    </xdr:from>
    <xdr:ext cx="3143250" cy="1323975"/>
    <xdr:pic>
      <xdr:nvPicPr>
        <xdr:cNvPr id="2" name="Picture 1">
          <a:extLst>
            <a:ext uri="{FF2B5EF4-FFF2-40B4-BE49-F238E27FC236}">
              <a16:creationId xmlns:a16="http://schemas.microsoft.com/office/drawing/2014/main" id="{80795006-4094-49B9-84D6-39E5359B135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953" t="19192" r="13023" b="15657"/>
        <a:stretch/>
      </xdr:blipFill>
      <xdr:spPr>
        <a:xfrm>
          <a:off x="4543425" y="171450"/>
          <a:ext cx="3143250" cy="1323975"/>
        </a:xfrm>
        <a:prstGeom prst="rect">
          <a:avLst/>
        </a:prstGeom>
      </xdr:spPr>
    </xdr:pic>
    <xdr:clientData/>
  </xdr:oneCellAnchor>
  <xdr:twoCellAnchor>
    <xdr:from>
      <xdr:col>1</xdr:col>
      <xdr:colOff>0</xdr:colOff>
      <xdr:row>19</xdr:row>
      <xdr:rowOff>9525</xdr:rowOff>
    </xdr:from>
    <xdr:to>
      <xdr:col>2</xdr:col>
      <xdr:colOff>819150</xdr:colOff>
      <xdr:row>27</xdr:row>
      <xdr:rowOff>228600</xdr:rowOff>
    </xdr:to>
    <xdr:graphicFrame macro="">
      <xdr:nvGraphicFramePr>
        <xdr:cNvPr id="39" name="Chart 38">
          <a:extLst>
            <a:ext uri="{FF2B5EF4-FFF2-40B4-BE49-F238E27FC236}">
              <a16:creationId xmlns:a16="http://schemas.microsoft.com/office/drawing/2014/main" id="{C13C6919-6E29-E94B-7267-C3D7336D5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238124</xdr:rowOff>
    </xdr:from>
    <xdr:to>
      <xdr:col>2</xdr:col>
      <xdr:colOff>828675</xdr:colOff>
      <xdr:row>16</xdr:row>
      <xdr:rowOff>238124</xdr:rowOff>
    </xdr:to>
    <xdr:cxnSp macro="">
      <xdr:nvCxnSpPr>
        <xdr:cNvPr id="41" name="Straight Connector 40">
          <a:extLst>
            <a:ext uri="{FF2B5EF4-FFF2-40B4-BE49-F238E27FC236}">
              <a16:creationId xmlns:a16="http://schemas.microsoft.com/office/drawing/2014/main" id="{39534AC8-E462-2215-C840-27266F29800C}"/>
            </a:ext>
          </a:extLst>
        </xdr:cNvPr>
        <xdr:cNvCxnSpPr/>
      </xdr:nvCxnSpPr>
      <xdr:spPr>
        <a:xfrm>
          <a:off x="123825" y="3581399"/>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323849</xdr:colOff>
      <xdr:row>17</xdr:row>
      <xdr:rowOff>38100</xdr:rowOff>
    </xdr:from>
    <xdr:to>
      <xdr:col>2</xdr:col>
      <xdr:colOff>438149</xdr:colOff>
      <xdr:row>18</xdr:row>
      <xdr:rowOff>171450</xdr:rowOff>
    </xdr:to>
    <xdr:sp macro="" textlink="">
      <xdr:nvSpPr>
        <xdr:cNvPr id="43" name="TextBox 42">
          <a:extLst>
            <a:ext uri="{FF2B5EF4-FFF2-40B4-BE49-F238E27FC236}">
              <a16:creationId xmlns:a16="http://schemas.microsoft.com/office/drawing/2014/main" id="{600B7066-14CC-D34B-4830-80B87C49355F}"/>
            </a:ext>
          </a:extLst>
        </xdr:cNvPr>
        <xdr:cNvSpPr txBox="1"/>
      </xdr:nvSpPr>
      <xdr:spPr>
        <a:xfrm>
          <a:off x="447674" y="3619500"/>
          <a:ext cx="17240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25AA6"/>
              </a:solidFill>
            </a:rPr>
            <a:t>Net</a:t>
          </a:r>
          <a:r>
            <a:rPr lang="en-US" sz="1600" b="1" baseline="0">
              <a:solidFill>
                <a:srgbClr val="225AA6"/>
              </a:solidFill>
            </a:rPr>
            <a:t> Profit Margin</a:t>
          </a:r>
        </a:p>
        <a:p>
          <a:endParaRPr lang="en-US" sz="1200"/>
        </a:p>
      </xdr:txBody>
    </xdr:sp>
    <xdr:clientData/>
  </xdr:twoCellAnchor>
  <xdr:twoCellAnchor>
    <xdr:from>
      <xdr:col>2</xdr:col>
      <xdr:colOff>847725</xdr:colOff>
      <xdr:row>19</xdr:row>
      <xdr:rowOff>9526</xdr:rowOff>
    </xdr:from>
    <xdr:to>
      <xdr:col>5</xdr:col>
      <xdr:colOff>114300</xdr:colOff>
      <xdr:row>27</xdr:row>
      <xdr:rowOff>228601</xdr:rowOff>
    </xdr:to>
    <xdr:graphicFrame macro="">
      <xdr:nvGraphicFramePr>
        <xdr:cNvPr id="44" name="Chart 43">
          <a:extLst>
            <a:ext uri="{FF2B5EF4-FFF2-40B4-BE49-F238E27FC236}">
              <a16:creationId xmlns:a16="http://schemas.microsoft.com/office/drawing/2014/main" id="{C13E22A2-1CA8-45B8-9856-583D5CDDD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847725</xdr:colOff>
      <xdr:row>17</xdr:row>
      <xdr:rowOff>0</xdr:rowOff>
    </xdr:from>
    <xdr:to>
      <xdr:col>5</xdr:col>
      <xdr:colOff>123825</xdr:colOff>
      <xdr:row>17</xdr:row>
      <xdr:rowOff>0</xdr:rowOff>
    </xdr:to>
    <xdr:cxnSp macro="">
      <xdr:nvCxnSpPr>
        <xdr:cNvPr id="45" name="Straight Connector 44">
          <a:extLst>
            <a:ext uri="{FF2B5EF4-FFF2-40B4-BE49-F238E27FC236}">
              <a16:creationId xmlns:a16="http://schemas.microsoft.com/office/drawing/2014/main" id="{9D349CA0-C01A-4C6A-A4D1-C573F792F99D}"/>
            </a:ext>
          </a:extLst>
        </xdr:cNvPr>
        <xdr:cNvCxnSpPr/>
      </xdr:nvCxnSpPr>
      <xdr:spPr>
        <a:xfrm>
          <a:off x="2581275" y="3581400"/>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1171574</xdr:colOff>
      <xdr:row>17</xdr:row>
      <xdr:rowOff>38101</xdr:rowOff>
    </xdr:from>
    <xdr:to>
      <xdr:col>5</xdr:col>
      <xdr:colOff>200025</xdr:colOff>
      <xdr:row>18</xdr:row>
      <xdr:rowOff>171451</xdr:rowOff>
    </xdr:to>
    <xdr:sp macro="" textlink="">
      <xdr:nvSpPr>
        <xdr:cNvPr id="46" name="TextBox 45">
          <a:extLst>
            <a:ext uri="{FF2B5EF4-FFF2-40B4-BE49-F238E27FC236}">
              <a16:creationId xmlns:a16="http://schemas.microsoft.com/office/drawing/2014/main" id="{98C3A99E-AA0A-43E4-A7B1-3937559C95DA}"/>
            </a:ext>
          </a:extLst>
        </xdr:cNvPr>
        <xdr:cNvSpPr txBox="1"/>
      </xdr:nvSpPr>
      <xdr:spPr>
        <a:xfrm>
          <a:off x="2905124" y="3619501"/>
          <a:ext cx="219075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rgbClr val="225AA6"/>
              </a:solidFill>
            </a:rPr>
            <a:t>Asset Turnover Ratio</a:t>
          </a:r>
        </a:p>
        <a:p>
          <a:endParaRPr lang="en-US" sz="1600" b="1" baseline="0">
            <a:solidFill>
              <a:srgbClr val="225AA6"/>
            </a:solidFill>
          </a:endParaRPr>
        </a:p>
        <a:p>
          <a:endParaRPr lang="en-US" sz="1200"/>
        </a:p>
      </xdr:txBody>
    </xdr:sp>
    <xdr:clientData/>
  </xdr:twoCellAnchor>
  <xdr:twoCellAnchor>
    <xdr:from>
      <xdr:col>5</xdr:col>
      <xdr:colOff>171450</xdr:colOff>
      <xdr:row>19</xdr:row>
      <xdr:rowOff>1</xdr:rowOff>
    </xdr:from>
    <xdr:to>
      <xdr:col>8</xdr:col>
      <xdr:colOff>419100</xdr:colOff>
      <xdr:row>27</xdr:row>
      <xdr:rowOff>219076</xdr:rowOff>
    </xdr:to>
    <xdr:graphicFrame macro="">
      <xdr:nvGraphicFramePr>
        <xdr:cNvPr id="47" name="Chart 46">
          <a:extLst>
            <a:ext uri="{FF2B5EF4-FFF2-40B4-BE49-F238E27FC236}">
              <a16:creationId xmlns:a16="http://schemas.microsoft.com/office/drawing/2014/main" id="{32A12D73-1A01-48F7-84AD-15190A382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xdr:colOff>
      <xdr:row>16</xdr:row>
      <xdr:rowOff>228600</xdr:rowOff>
    </xdr:from>
    <xdr:to>
      <xdr:col>8</xdr:col>
      <xdr:colOff>428625</xdr:colOff>
      <xdr:row>16</xdr:row>
      <xdr:rowOff>228600</xdr:rowOff>
    </xdr:to>
    <xdr:cxnSp macro="">
      <xdr:nvCxnSpPr>
        <xdr:cNvPr id="48" name="Straight Connector 47">
          <a:extLst>
            <a:ext uri="{FF2B5EF4-FFF2-40B4-BE49-F238E27FC236}">
              <a16:creationId xmlns:a16="http://schemas.microsoft.com/office/drawing/2014/main" id="{A04C2491-1C33-4287-B137-5DAEB957E106}"/>
            </a:ext>
          </a:extLst>
        </xdr:cNvPr>
        <xdr:cNvCxnSpPr/>
      </xdr:nvCxnSpPr>
      <xdr:spPr>
        <a:xfrm>
          <a:off x="5067300" y="3571875"/>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495299</xdr:colOff>
      <xdr:row>17</xdr:row>
      <xdr:rowOff>28576</xdr:rowOff>
    </xdr:from>
    <xdr:to>
      <xdr:col>8</xdr:col>
      <xdr:colOff>257175</xdr:colOff>
      <xdr:row>18</xdr:row>
      <xdr:rowOff>161926</xdr:rowOff>
    </xdr:to>
    <xdr:sp macro="" textlink="">
      <xdr:nvSpPr>
        <xdr:cNvPr id="49" name="TextBox 48">
          <a:extLst>
            <a:ext uri="{FF2B5EF4-FFF2-40B4-BE49-F238E27FC236}">
              <a16:creationId xmlns:a16="http://schemas.microsoft.com/office/drawing/2014/main" id="{5F8E5A1B-124E-45F8-BB30-5DBAF0845B1D}"/>
            </a:ext>
          </a:extLst>
        </xdr:cNvPr>
        <xdr:cNvSpPr txBox="1"/>
      </xdr:nvSpPr>
      <xdr:spPr>
        <a:xfrm>
          <a:off x="5391149" y="3609976"/>
          <a:ext cx="194310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25AA6"/>
              </a:solidFill>
            </a:rPr>
            <a:t>Financial</a:t>
          </a:r>
          <a:r>
            <a:rPr lang="en-US" sz="1600" b="1" baseline="0">
              <a:solidFill>
                <a:srgbClr val="225AA6"/>
              </a:solidFill>
            </a:rPr>
            <a:t> Leverage</a:t>
          </a:r>
        </a:p>
        <a:p>
          <a:endParaRPr lang="en-US" sz="1200"/>
        </a:p>
      </xdr:txBody>
    </xdr:sp>
    <xdr:clientData/>
  </xdr:twoCellAnchor>
  <xdr:twoCellAnchor>
    <xdr:from>
      <xdr:col>1</xdr:col>
      <xdr:colOff>0</xdr:colOff>
      <xdr:row>31</xdr:row>
      <xdr:rowOff>228600</xdr:rowOff>
    </xdr:from>
    <xdr:to>
      <xdr:col>2</xdr:col>
      <xdr:colOff>819150</xdr:colOff>
      <xdr:row>40</xdr:row>
      <xdr:rowOff>209550</xdr:rowOff>
    </xdr:to>
    <xdr:graphicFrame macro="">
      <xdr:nvGraphicFramePr>
        <xdr:cNvPr id="50" name="Chart 49">
          <a:extLst>
            <a:ext uri="{FF2B5EF4-FFF2-40B4-BE49-F238E27FC236}">
              <a16:creationId xmlns:a16="http://schemas.microsoft.com/office/drawing/2014/main" id="{C6EBFBFD-1ADB-4308-BE6D-D2C1C06FE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30</xdr:row>
      <xdr:rowOff>9524</xdr:rowOff>
    </xdr:from>
    <xdr:to>
      <xdr:col>2</xdr:col>
      <xdr:colOff>828675</xdr:colOff>
      <xdr:row>30</xdr:row>
      <xdr:rowOff>9524</xdr:rowOff>
    </xdr:to>
    <xdr:cxnSp macro="">
      <xdr:nvCxnSpPr>
        <xdr:cNvPr id="51" name="Straight Connector 50">
          <a:extLst>
            <a:ext uri="{FF2B5EF4-FFF2-40B4-BE49-F238E27FC236}">
              <a16:creationId xmlns:a16="http://schemas.microsoft.com/office/drawing/2014/main" id="{723A6976-B2CC-4049-961C-DE514190C828}"/>
            </a:ext>
          </a:extLst>
        </xdr:cNvPr>
        <xdr:cNvCxnSpPr/>
      </xdr:nvCxnSpPr>
      <xdr:spPr>
        <a:xfrm>
          <a:off x="123825" y="6657974"/>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323849</xdr:colOff>
      <xdr:row>30</xdr:row>
      <xdr:rowOff>47625</xdr:rowOff>
    </xdr:from>
    <xdr:to>
      <xdr:col>2</xdr:col>
      <xdr:colOff>438149</xdr:colOff>
      <xdr:row>31</xdr:row>
      <xdr:rowOff>180975</xdr:rowOff>
    </xdr:to>
    <xdr:sp macro="" textlink="">
      <xdr:nvSpPr>
        <xdr:cNvPr id="52" name="TextBox 51">
          <a:extLst>
            <a:ext uri="{FF2B5EF4-FFF2-40B4-BE49-F238E27FC236}">
              <a16:creationId xmlns:a16="http://schemas.microsoft.com/office/drawing/2014/main" id="{88F2CBD8-678F-4A92-B933-6511F2FB2FF0}"/>
            </a:ext>
          </a:extLst>
        </xdr:cNvPr>
        <xdr:cNvSpPr txBox="1"/>
      </xdr:nvSpPr>
      <xdr:spPr>
        <a:xfrm>
          <a:off x="447674" y="6696075"/>
          <a:ext cx="17240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25AA6"/>
              </a:solidFill>
            </a:rPr>
            <a:t>Return on Asset</a:t>
          </a:r>
          <a:endParaRPr lang="en-US" sz="1600" b="1" baseline="0">
            <a:solidFill>
              <a:srgbClr val="225AA6"/>
            </a:solidFill>
          </a:endParaRPr>
        </a:p>
        <a:p>
          <a:endParaRPr lang="en-US" sz="1200"/>
        </a:p>
      </xdr:txBody>
    </xdr:sp>
    <xdr:clientData/>
  </xdr:twoCellAnchor>
  <xdr:twoCellAnchor>
    <xdr:from>
      <xdr:col>2</xdr:col>
      <xdr:colOff>847725</xdr:colOff>
      <xdr:row>31</xdr:row>
      <xdr:rowOff>228601</xdr:rowOff>
    </xdr:from>
    <xdr:to>
      <xdr:col>5</xdr:col>
      <xdr:colOff>114300</xdr:colOff>
      <xdr:row>40</xdr:row>
      <xdr:rowOff>209551</xdr:rowOff>
    </xdr:to>
    <xdr:graphicFrame macro="">
      <xdr:nvGraphicFramePr>
        <xdr:cNvPr id="53" name="Chart 52">
          <a:extLst>
            <a:ext uri="{FF2B5EF4-FFF2-40B4-BE49-F238E27FC236}">
              <a16:creationId xmlns:a16="http://schemas.microsoft.com/office/drawing/2014/main" id="{9D32D3DB-9B83-4328-A181-F3EEF66E7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847725</xdr:colOff>
      <xdr:row>30</xdr:row>
      <xdr:rowOff>9525</xdr:rowOff>
    </xdr:from>
    <xdr:to>
      <xdr:col>5</xdr:col>
      <xdr:colOff>123825</xdr:colOff>
      <xdr:row>30</xdr:row>
      <xdr:rowOff>9525</xdr:rowOff>
    </xdr:to>
    <xdr:cxnSp macro="">
      <xdr:nvCxnSpPr>
        <xdr:cNvPr id="54" name="Straight Connector 53">
          <a:extLst>
            <a:ext uri="{FF2B5EF4-FFF2-40B4-BE49-F238E27FC236}">
              <a16:creationId xmlns:a16="http://schemas.microsoft.com/office/drawing/2014/main" id="{9997E1F8-32D9-407A-BEF6-FBC20551EFB4}"/>
            </a:ext>
          </a:extLst>
        </xdr:cNvPr>
        <xdr:cNvCxnSpPr/>
      </xdr:nvCxnSpPr>
      <xdr:spPr>
        <a:xfrm>
          <a:off x="2581275" y="6657975"/>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1171574</xdr:colOff>
      <xdr:row>30</xdr:row>
      <xdr:rowOff>47626</xdr:rowOff>
    </xdr:from>
    <xdr:to>
      <xdr:col>5</xdr:col>
      <xdr:colOff>200025</xdr:colOff>
      <xdr:row>31</xdr:row>
      <xdr:rowOff>180976</xdr:rowOff>
    </xdr:to>
    <xdr:sp macro="" textlink="">
      <xdr:nvSpPr>
        <xdr:cNvPr id="55" name="TextBox 54">
          <a:extLst>
            <a:ext uri="{FF2B5EF4-FFF2-40B4-BE49-F238E27FC236}">
              <a16:creationId xmlns:a16="http://schemas.microsoft.com/office/drawing/2014/main" id="{9022E790-C507-4FE6-93C1-930D6A90B71F}"/>
            </a:ext>
          </a:extLst>
        </xdr:cNvPr>
        <xdr:cNvSpPr txBox="1"/>
      </xdr:nvSpPr>
      <xdr:spPr>
        <a:xfrm>
          <a:off x="2905124" y="6696076"/>
          <a:ext cx="219075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rgbClr val="225AA6"/>
              </a:solidFill>
            </a:rPr>
            <a:t>Return on Equity</a:t>
          </a:r>
        </a:p>
        <a:p>
          <a:endParaRPr lang="en-US" sz="1600" b="1" baseline="0">
            <a:solidFill>
              <a:srgbClr val="225AA6"/>
            </a:solidFill>
          </a:endParaRPr>
        </a:p>
        <a:p>
          <a:endParaRPr lang="en-US" sz="1200"/>
        </a:p>
      </xdr:txBody>
    </xdr:sp>
    <xdr:clientData/>
  </xdr:twoCellAnchor>
  <xdr:twoCellAnchor>
    <xdr:from>
      <xdr:col>5</xdr:col>
      <xdr:colOff>171450</xdr:colOff>
      <xdr:row>31</xdr:row>
      <xdr:rowOff>219076</xdr:rowOff>
    </xdr:from>
    <xdr:to>
      <xdr:col>8</xdr:col>
      <xdr:colOff>419100</xdr:colOff>
      <xdr:row>40</xdr:row>
      <xdr:rowOff>200026</xdr:rowOff>
    </xdr:to>
    <xdr:graphicFrame macro="">
      <xdr:nvGraphicFramePr>
        <xdr:cNvPr id="56" name="Chart 55">
          <a:extLst>
            <a:ext uri="{FF2B5EF4-FFF2-40B4-BE49-F238E27FC236}">
              <a16:creationId xmlns:a16="http://schemas.microsoft.com/office/drawing/2014/main" id="{AA623C12-3275-4145-932F-F3D475D89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171450</xdr:colOff>
      <xdr:row>30</xdr:row>
      <xdr:rowOff>0</xdr:rowOff>
    </xdr:from>
    <xdr:to>
      <xdr:col>8</xdr:col>
      <xdr:colOff>428625</xdr:colOff>
      <xdr:row>30</xdr:row>
      <xdr:rowOff>0</xdr:rowOff>
    </xdr:to>
    <xdr:cxnSp macro="">
      <xdr:nvCxnSpPr>
        <xdr:cNvPr id="57" name="Straight Connector 56">
          <a:extLst>
            <a:ext uri="{FF2B5EF4-FFF2-40B4-BE49-F238E27FC236}">
              <a16:creationId xmlns:a16="http://schemas.microsoft.com/office/drawing/2014/main" id="{49A0ED28-FFAA-44A4-BCDF-425FBA915A89}"/>
            </a:ext>
          </a:extLst>
        </xdr:cNvPr>
        <xdr:cNvCxnSpPr/>
      </xdr:nvCxnSpPr>
      <xdr:spPr>
        <a:xfrm>
          <a:off x="5067300" y="6648450"/>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495299</xdr:colOff>
      <xdr:row>30</xdr:row>
      <xdr:rowOff>38101</xdr:rowOff>
    </xdr:from>
    <xdr:to>
      <xdr:col>8</xdr:col>
      <xdr:colOff>257175</xdr:colOff>
      <xdr:row>31</xdr:row>
      <xdr:rowOff>171451</xdr:rowOff>
    </xdr:to>
    <xdr:sp macro="" textlink="">
      <xdr:nvSpPr>
        <xdr:cNvPr id="58" name="TextBox 57">
          <a:extLst>
            <a:ext uri="{FF2B5EF4-FFF2-40B4-BE49-F238E27FC236}">
              <a16:creationId xmlns:a16="http://schemas.microsoft.com/office/drawing/2014/main" id="{01359302-98E6-4617-9F3B-62AD8E04A2EF}"/>
            </a:ext>
          </a:extLst>
        </xdr:cNvPr>
        <xdr:cNvSpPr txBox="1"/>
      </xdr:nvSpPr>
      <xdr:spPr>
        <a:xfrm>
          <a:off x="5391149" y="6686551"/>
          <a:ext cx="194310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25AA6"/>
              </a:solidFill>
            </a:rPr>
            <a:t>Revenue (PKR</a:t>
          </a:r>
          <a:r>
            <a:rPr lang="en-US" sz="1600" b="1" baseline="0">
              <a:solidFill>
                <a:srgbClr val="225AA6"/>
              </a:solidFill>
            </a:rPr>
            <a:t> M)</a:t>
          </a:r>
        </a:p>
        <a:p>
          <a:endParaRPr lang="en-US" sz="1600" b="1" baseline="0">
            <a:solidFill>
              <a:srgbClr val="225AA6"/>
            </a:solidFill>
          </a:endParaRPr>
        </a:p>
        <a:p>
          <a:endParaRPr lang="en-US" sz="1200"/>
        </a:p>
      </xdr:txBody>
    </xdr:sp>
    <xdr:clientData/>
  </xdr:twoCellAnchor>
  <xdr:oneCellAnchor>
    <xdr:from>
      <xdr:col>1</xdr:col>
      <xdr:colOff>657225</xdr:colOff>
      <xdr:row>9</xdr:row>
      <xdr:rowOff>76200</xdr:rowOff>
    </xdr:from>
    <xdr:ext cx="184731" cy="264560"/>
    <xdr:sp macro="" textlink="">
      <xdr:nvSpPr>
        <xdr:cNvPr id="59" name="TextBox 58">
          <a:extLst>
            <a:ext uri="{FF2B5EF4-FFF2-40B4-BE49-F238E27FC236}">
              <a16:creationId xmlns:a16="http://schemas.microsoft.com/office/drawing/2014/main" id="{C4DB6161-1D76-6220-8A62-D44B03078101}"/>
            </a:ext>
          </a:extLst>
        </xdr:cNvPr>
        <xdr:cNvSpPr txBox="1"/>
      </xdr:nvSpPr>
      <xdr:spPr>
        <a:xfrm>
          <a:off x="781050" y="1809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0</xdr:colOff>
      <xdr:row>97</xdr:row>
      <xdr:rowOff>0</xdr:rowOff>
    </xdr:from>
    <xdr:to>
      <xdr:col>9</xdr:col>
      <xdr:colOff>0</xdr:colOff>
      <xdr:row>107</xdr:row>
      <xdr:rowOff>127634</xdr:rowOff>
    </xdr:to>
    <xdr:sp macro="" textlink="">
      <xdr:nvSpPr>
        <xdr:cNvPr id="61" name="TextBox 60">
          <a:extLst>
            <a:ext uri="{FF2B5EF4-FFF2-40B4-BE49-F238E27FC236}">
              <a16:creationId xmlns:a16="http://schemas.microsoft.com/office/drawing/2014/main" id="{B81B9AA8-F826-4C69-B7AC-223392DCADDF}"/>
            </a:ext>
          </a:extLst>
        </xdr:cNvPr>
        <xdr:cNvSpPr txBox="1"/>
      </xdr:nvSpPr>
      <xdr:spPr>
        <a:xfrm>
          <a:off x="123825" y="19983450"/>
          <a:ext cx="7562850" cy="203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IN" sz="1400" b="1" i="0">
              <a:solidFill>
                <a:srgbClr val="225AA6"/>
              </a:solidFill>
              <a:effectLst/>
              <a:latin typeface="+mn-lt"/>
              <a:ea typeface="+mn-ea"/>
              <a:cs typeface="+mn-cs"/>
            </a:rPr>
            <a:t>Dupont Summary</a:t>
          </a: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b="0" i="0">
              <a:solidFill>
                <a:schemeClr val="dk1"/>
              </a:solidFill>
              <a:effectLst/>
              <a:latin typeface="+mn-lt"/>
              <a:ea typeface="+mn-ea"/>
              <a:cs typeface="+mn-cs"/>
            </a:rPr>
            <a:t>ROE of Gatron</a:t>
          </a:r>
          <a:r>
            <a:rPr lang="en-IN" sz="1200" b="0" i="0" baseline="0">
              <a:solidFill>
                <a:schemeClr val="dk1"/>
              </a:solidFill>
              <a:effectLst/>
              <a:latin typeface="+mn-lt"/>
              <a:ea typeface="+mn-ea"/>
              <a:cs typeface="+mn-cs"/>
            </a:rPr>
            <a:t> </a:t>
          </a:r>
          <a:r>
            <a:rPr lang="en-IN" sz="1200" b="0" i="0">
              <a:solidFill>
                <a:schemeClr val="dk1"/>
              </a:solidFill>
              <a:effectLst/>
              <a:latin typeface="+mn-lt"/>
              <a:ea typeface="+mn-ea"/>
              <a:cs typeface="+mn-cs"/>
            </a:rPr>
            <a:t>has been Increased to</a:t>
          </a:r>
          <a:r>
            <a:rPr lang="en-IN" sz="1200" b="0" i="0" baseline="0">
              <a:solidFill>
                <a:schemeClr val="dk1"/>
              </a:solidFill>
              <a:effectLst/>
              <a:latin typeface="+mn-lt"/>
              <a:ea typeface="+mn-ea"/>
              <a:cs typeface="+mn-cs"/>
            </a:rPr>
            <a:t> 26.62% after the decline of Covid 19 and made a low of % in FY2021 which now has rose to precovid levels and currently at 15.99% as of 31 March 2023.</a:t>
          </a: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b="0" i="0" baseline="0">
              <a:solidFill>
                <a:schemeClr val="dk1"/>
              </a:solidFill>
              <a:effectLst/>
              <a:latin typeface="+mn-lt"/>
              <a:ea typeface="+mn-ea"/>
              <a:cs typeface="+mn-cs"/>
            </a:rPr>
            <a:t>ROE has been decreased significantly in past 7 years from 17.86% to 15.99%. While the company was able to increase the net margins from 4.02% in FY2017 to 5.55% in FY23. Asset efficiency of the company is constantly maintained throughout the period, the reason for fall in ROE is reduction of financial leverage in the company from 1.66x in FY2017 to 1.13x in FY2023.</a:t>
          </a: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b="0" i="0">
              <a:solidFill>
                <a:schemeClr val="dk1"/>
              </a:solidFill>
              <a:effectLst/>
              <a:latin typeface="+mn-lt"/>
              <a:ea typeface="+mn-ea"/>
              <a:cs typeface="+mn-cs"/>
            </a:rPr>
            <a:t>ROA of Avenue Supermart has been increased from 10.73% in FY2017 to 14.17% in FY2023. While the asset efficiency remains constant, the reason for increase in ROA is increased net margin of the company.</a:t>
          </a:r>
        </a:p>
      </xdr:txBody>
    </xdr:sp>
    <xdr:clientData/>
  </xdr:twoCellAnchor>
  <xdr:twoCellAnchor>
    <xdr:from>
      <xdr:col>1</xdr:col>
      <xdr:colOff>96084</xdr:colOff>
      <xdr:row>107</xdr:row>
      <xdr:rowOff>175046</xdr:rowOff>
    </xdr:from>
    <xdr:to>
      <xdr:col>8</xdr:col>
      <xdr:colOff>38240</xdr:colOff>
      <xdr:row>112</xdr:row>
      <xdr:rowOff>177101</xdr:rowOff>
    </xdr:to>
    <xdr:sp macro="" textlink="">
      <xdr:nvSpPr>
        <xdr:cNvPr id="62" name="TextBox 61">
          <a:extLst>
            <a:ext uri="{FF2B5EF4-FFF2-40B4-BE49-F238E27FC236}">
              <a16:creationId xmlns:a16="http://schemas.microsoft.com/office/drawing/2014/main" id="{6886AB5D-F5AE-4CE3-8A6D-EE64FED3DEA9}"/>
            </a:ext>
          </a:extLst>
        </xdr:cNvPr>
        <xdr:cNvSpPr txBox="1"/>
      </xdr:nvSpPr>
      <xdr:spPr>
        <a:xfrm>
          <a:off x="219909" y="22253996"/>
          <a:ext cx="6895406" cy="954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IN" sz="900" b="0" i="1">
              <a:solidFill>
                <a:srgbClr val="225AA6"/>
              </a:solidFill>
              <a:effectLst/>
              <a:latin typeface="+mn-lt"/>
              <a:ea typeface="+mn-ea"/>
              <a:cs typeface="+mn-cs"/>
            </a:rPr>
            <a:t>Disclaimer </a:t>
          </a:r>
          <a:r>
            <a:rPr lang="en-IN" sz="900" b="0" i="1">
              <a:solidFill>
                <a:srgbClr val="028655"/>
              </a:solidFill>
              <a:effectLst/>
              <a:latin typeface="+mn-lt"/>
              <a:ea typeface="+mn-ea"/>
              <a:cs typeface="+mn-cs"/>
            </a:rPr>
            <a:t>: </a:t>
          </a:r>
          <a:r>
            <a:rPr lang="en-IN" sz="900" b="0" i="1">
              <a:solidFill>
                <a:sysClr val="windowText" lastClr="000000"/>
              </a:solidFill>
              <a:effectLst/>
              <a:latin typeface="+mn-lt"/>
              <a:ea typeface="+mn-ea"/>
              <a:cs typeface="+mn-cs"/>
            </a:rPr>
            <a:t>This report is made as part</a:t>
          </a:r>
          <a:r>
            <a:rPr lang="en-IN" sz="900" b="0" i="1" baseline="0">
              <a:solidFill>
                <a:sysClr val="windowText" lastClr="000000"/>
              </a:solidFill>
              <a:effectLst/>
              <a:latin typeface="+mn-lt"/>
              <a:ea typeface="+mn-ea"/>
              <a:cs typeface="+mn-cs"/>
            </a:rPr>
            <a:t> of educational assignment and is meant for educational purpose only. The author of the report is not liable for any losses due to actions taken basis this report.</a:t>
          </a:r>
          <a:endParaRPr lang="en-IN" sz="900" b="0" i="1">
            <a:solidFill>
              <a:sysClr val="windowText" lastClr="000000"/>
            </a:solidFill>
            <a:effectLst/>
            <a:latin typeface="+mn-lt"/>
            <a:ea typeface="+mn-ea"/>
            <a:cs typeface="+mn-cs"/>
          </a:endParaRPr>
        </a:p>
      </xdr:txBody>
    </xdr:sp>
    <xdr:clientData/>
  </xdr:twoCellAnchor>
  <xdr:twoCellAnchor>
    <xdr:from>
      <xdr:col>1</xdr:col>
      <xdr:colOff>0</xdr:colOff>
      <xdr:row>54</xdr:row>
      <xdr:rowOff>152400</xdr:rowOff>
    </xdr:from>
    <xdr:to>
      <xdr:col>7</xdr:col>
      <xdr:colOff>494239</xdr:colOff>
      <xdr:row>55</xdr:row>
      <xdr:rowOff>235042</xdr:rowOff>
    </xdr:to>
    <xdr:sp macro="" textlink="">
      <xdr:nvSpPr>
        <xdr:cNvPr id="63" name="TextBox 62">
          <a:extLst>
            <a:ext uri="{FF2B5EF4-FFF2-40B4-BE49-F238E27FC236}">
              <a16:creationId xmlns:a16="http://schemas.microsoft.com/office/drawing/2014/main" id="{028DE57E-FB9C-4CA1-9FA7-89EB4A2066EA}"/>
            </a:ext>
          </a:extLst>
        </xdr:cNvPr>
        <xdr:cNvSpPr txBox="1"/>
      </xdr:nvSpPr>
      <xdr:spPr>
        <a:xfrm>
          <a:off x="123825" y="11963400"/>
          <a:ext cx="6837889" cy="320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IN" sz="1800" b="1" i="0">
              <a:solidFill>
                <a:srgbClr val="2596BE"/>
              </a:solidFill>
              <a:effectLst/>
              <a:latin typeface="+mn-lt"/>
              <a:ea typeface="+mn-ea"/>
              <a:cs typeface="+mn-cs"/>
            </a:rPr>
            <a:t>Dupont Analysis - Return on Equity &amp; Return</a:t>
          </a:r>
          <a:r>
            <a:rPr lang="en-IN" sz="1800" b="1" i="0" baseline="0">
              <a:solidFill>
                <a:srgbClr val="2596BE"/>
              </a:solidFill>
              <a:effectLst/>
              <a:latin typeface="+mn-lt"/>
              <a:ea typeface="+mn-ea"/>
              <a:cs typeface="+mn-cs"/>
            </a:rPr>
            <a:t> on Asset</a:t>
          </a:r>
          <a:endParaRPr lang="en-IN" sz="1800" b="1" i="0">
            <a:solidFill>
              <a:srgbClr val="2596BE"/>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276225</xdr:colOff>
      <xdr:row>3</xdr:row>
      <xdr:rowOff>138112</xdr:rowOff>
    </xdr:from>
    <xdr:to>
      <xdr:col>15</xdr:col>
      <xdr:colOff>323850</xdr:colOff>
      <xdr:row>12</xdr:row>
      <xdr:rowOff>9525</xdr:rowOff>
    </xdr:to>
    <xdr:graphicFrame macro="">
      <xdr:nvGraphicFramePr>
        <xdr:cNvPr id="2" name="Chart 1">
          <a:extLst>
            <a:ext uri="{FF2B5EF4-FFF2-40B4-BE49-F238E27FC236}">
              <a16:creationId xmlns:a16="http://schemas.microsoft.com/office/drawing/2014/main" id="{31ED86C7-11D9-5261-3475-90D016630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1766607</xdr:colOff>
      <xdr:row>0</xdr:row>
      <xdr:rowOff>63314</xdr:rowOff>
    </xdr:from>
    <xdr:to>
      <xdr:col>6</xdr:col>
      <xdr:colOff>252692</xdr:colOff>
      <xdr:row>4</xdr:row>
      <xdr:rowOff>53789</xdr:rowOff>
    </xdr:to>
    <xdr:pic>
      <xdr:nvPicPr>
        <xdr:cNvPr id="2" name="Picture 1" descr="Business Recorder Logo">
          <a:hlinkClick xmlns:r="http://schemas.openxmlformats.org/officeDocument/2006/relationships" r:id="rId1"/>
          <a:extLst>
            <a:ext uri="{FF2B5EF4-FFF2-40B4-BE49-F238E27FC236}">
              <a16:creationId xmlns:a16="http://schemas.microsoft.com/office/drawing/2014/main" id="{F150D709-4931-4D59-0153-0305A1DD33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39813" y="63314"/>
          <a:ext cx="2127997"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577102</xdr:colOff>
      <xdr:row>1027</xdr:row>
      <xdr:rowOff>180413</xdr:rowOff>
    </xdr:from>
    <xdr:to>
      <xdr:col>18</xdr:col>
      <xdr:colOff>352985</xdr:colOff>
      <xdr:row>1042</xdr:row>
      <xdr:rowOff>66113</xdr:rowOff>
    </xdr:to>
    <xdr:graphicFrame macro="">
      <xdr:nvGraphicFramePr>
        <xdr:cNvPr id="4" name="Chart 3">
          <a:extLst>
            <a:ext uri="{FF2B5EF4-FFF2-40B4-BE49-F238E27FC236}">
              <a16:creationId xmlns:a16="http://schemas.microsoft.com/office/drawing/2014/main" id="{D57D9901-2E90-E527-8A71-84CA7B910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xdr:row>
      <xdr:rowOff>179294</xdr:rowOff>
    </xdr:from>
    <xdr:to>
      <xdr:col>20</xdr:col>
      <xdr:colOff>336176</xdr:colOff>
      <xdr:row>20</xdr:row>
      <xdr:rowOff>20170</xdr:rowOff>
    </xdr:to>
    <xdr:graphicFrame macro="">
      <xdr:nvGraphicFramePr>
        <xdr:cNvPr id="5" name="Chart 4">
          <a:extLst>
            <a:ext uri="{FF2B5EF4-FFF2-40B4-BE49-F238E27FC236}">
              <a16:creationId xmlns:a16="http://schemas.microsoft.com/office/drawing/2014/main" id="{BB24129C-AB64-4697-8D62-FBEB2FBC1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28575</xdr:colOff>
      <xdr:row>2</xdr:row>
      <xdr:rowOff>19048</xdr:rowOff>
    </xdr:from>
    <xdr:ext cx="2428876" cy="1381127"/>
    <xdr:pic>
      <xdr:nvPicPr>
        <xdr:cNvPr id="3" name="Picture 2">
          <a:extLst>
            <a:ext uri="{FF2B5EF4-FFF2-40B4-BE49-F238E27FC236}">
              <a16:creationId xmlns:a16="http://schemas.microsoft.com/office/drawing/2014/main" id="{CC665B78-F096-425D-8068-5538BC83E47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02" t="19192" r="15014" b="18938"/>
        <a:stretch/>
      </xdr:blipFill>
      <xdr:spPr>
        <a:xfrm>
          <a:off x="152400" y="476248"/>
          <a:ext cx="2428876" cy="1381127"/>
        </a:xfrm>
        <a:prstGeom prst="rect">
          <a:avLst/>
        </a:prstGeom>
      </xdr:spPr>
    </xdr:pic>
    <xdr:clientData/>
  </xdr:oneCellAnchor>
  <xdr:oneCellAnchor>
    <xdr:from>
      <xdr:col>2</xdr:col>
      <xdr:colOff>657225</xdr:colOff>
      <xdr:row>2</xdr:row>
      <xdr:rowOff>76200</xdr:rowOff>
    </xdr:from>
    <xdr:ext cx="184731" cy="264560"/>
    <xdr:sp macro="" textlink="">
      <xdr:nvSpPr>
        <xdr:cNvPr id="4" name="TextBox 3">
          <a:extLst>
            <a:ext uri="{FF2B5EF4-FFF2-40B4-BE49-F238E27FC236}">
              <a16:creationId xmlns:a16="http://schemas.microsoft.com/office/drawing/2014/main" id="{C2095C13-9117-4928-8637-4217F79DDD20}"/>
            </a:ext>
          </a:extLst>
        </xdr:cNvPr>
        <xdr:cNvSpPr txBox="1"/>
      </xdr:nvSpPr>
      <xdr:spPr>
        <a:xfrm>
          <a:off x="781050"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8</xdr:col>
      <xdr:colOff>19051</xdr:colOff>
      <xdr:row>12</xdr:row>
      <xdr:rowOff>180974</xdr:rowOff>
    </xdr:from>
    <xdr:to>
      <xdr:col>12</xdr:col>
      <xdr:colOff>1</xdr:colOff>
      <xdr:row>24</xdr:row>
      <xdr:rowOff>95249</xdr:rowOff>
    </xdr:to>
    <xdr:graphicFrame macro="">
      <xdr:nvGraphicFramePr>
        <xdr:cNvPr id="5" name="Chart 4">
          <a:extLst>
            <a:ext uri="{FF2B5EF4-FFF2-40B4-BE49-F238E27FC236}">
              <a16:creationId xmlns:a16="http://schemas.microsoft.com/office/drawing/2014/main" id="{D2645772-0F91-48EC-B640-1D5AE3DAC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219076</xdr:colOff>
      <xdr:row>26</xdr:row>
      <xdr:rowOff>38100</xdr:rowOff>
    </xdr:from>
    <xdr:to>
      <xdr:col>11</xdr:col>
      <xdr:colOff>542926</xdr:colOff>
      <xdr:row>33</xdr:row>
      <xdr:rowOff>128588</xdr:rowOff>
    </xdr:to>
    <xdr:graphicFrame macro="">
      <xdr:nvGraphicFramePr>
        <xdr:cNvPr id="6" name="Chart 5">
          <a:extLst>
            <a:ext uri="{FF2B5EF4-FFF2-40B4-BE49-F238E27FC236}">
              <a16:creationId xmlns:a16="http://schemas.microsoft.com/office/drawing/2014/main" id="{C7044456-4D36-4037-B789-2B99894F0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OZACK%20HR\Downloads\Dupont%20Analysis%20Model.xlsx" TargetMode="External"/><Relationship Id="rId1" Type="http://schemas.openxmlformats.org/officeDocument/2006/relationships/externalLinkPath" Target="/Users/MOZACK%20HR/Downloads/Dupont%20Analysis%20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CF&gt;"/>
      <sheetName val="WACC"/>
      <sheetName val="Data&gt;"/>
      <sheetName val="Beta - Regression"/>
      <sheetName val="Beta - Comps"/>
      <sheetName val="Rm"/>
      <sheetName val="Intrisic Growth"/>
      <sheetName val="DCF"/>
      <sheetName val="Comps_Val"/>
      <sheetName val="Football Field"/>
      <sheetName val="Relative Data"/>
      <sheetName val="HistoricalFS"/>
      <sheetName val="Dupont Analysis"/>
      <sheetName val="Data Room&gt;"/>
      <sheetName val="List of Stocks"/>
      <sheetName val="Data Sheet"/>
      <sheetName val="Raw F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67">
          <cell r="C67">
            <v>42825</v>
          </cell>
          <cell r="D67">
            <v>43190</v>
          </cell>
          <cell r="E67">
            <v>43555</v>
          </cell>
          <cell r="F67">
            <v>43921</v>
          </cell>
          <cell r="G67">
            <v>44286</v>
          </cell>
          <cell r="H67">
            <v>44651</v>
          </cell>
          <cell r="I67">
            <v>45016</v>
          </cell>
        </row>
        <row r="68">
          <cell r="F68">
            <v>1301.08</v>
          </cell>
          <cell r="G68">
            <v>1099.49</v>
          </cell>
          <cell r="H68">
            <v>1492.55</v>
          </cell>
          <cell r="I68">
            <v>2378.5100000000002</v>
          </cell>
        </row>
        <row r="69">
          <cell r="F69">
            <v>24870.2</v>
          </cell>
          <cell r="G69">
            <v>24143.06</v>
          </cell>
          <cell r="H69">
            <v>30976.27</v>
          </cell>
          <cell r="I69">
            <v>42839.56</v>
          </cell>
        </row>
        <row r="73">
          <cell r="F73">
            <v>9540.83</v>
          </cell>
          <cell r="G73">
            <v>12865.605</v>
          </cell>
          <cell r="H73">
            <v>14563.014999999999</v>
          </cell>
          <cell r="I73">
            <v>16788.635000000002</v>
          </cell>
        </row>
        <row r="78">
          <cell r="F78">
            <v>1.1448636512813499</v>
          </cell>
          <cell r="G78">
            <v>1.1060788490099276</v>
          </cell>
          <cell r="H78">
            <v>1.1262378027442494</v>
          </cell>
          <cell r="I78">
            <v>1.128407257075299</v>
          </cell>
        </row>
        <row r="80">
          <cell r="F80">
            <v>0.15612469768449272</v>
          </cell>
          <cell r="G80">
            <v>9.4525102682534196E-2</v>
          </cell>
          <cell r="H80">
            <v>0.11542707553936662</v>
          </cell>
          <cell r="I80">
            <v>0.15986576306091407</v>
          </cell>
        </row>
        <row r="83">
          <cell r="F83">
            <v>43921</v>
          </cell>
          <cell r="G83">
            <v>44286</v>
          </cell>
          <cell r="H83">
            <v>44651</v>
          </cell>
          <cell r="I83">
            <v>45016</v>
          </cell>
        </row>
        <row r="86">
          <cell r="F86">
            <v>0.13636968691403159</v>
          </cell>
          <cell r="G86">
            <v>8.5459642201046904E-2</v>
          </cell>
          <cell r="H86">
            <v>0.10248907935616354</v>
          </cell>
          <cell r="I86">
            <v>0.14167381684097605</v>
          </cell>
        </row>
      </sheetData>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8E849-79F2-4EBE-8100-62A0106A9B92}">
  <dimension ref="B1:K26"/>
  <sheetViews>
    <sheetView zoomScaleNormal="100" workbookViewId="0">
      <selection activeCell="B8" sqref="B8:K8"/>
    </sheetView>
  </sheetViews>
  <sheetFormatPr defaultRowHeight="15" x14ac:dyDescent="0.25"/>
  <cols>
    <col min="1" max="1" width="1.85546875" customWidth="1"/>
    <col min="2" max="2" width="9.7109375" bestFit="1" customWidth="1"/>
    <col min="3" max="3" width="9.7109375" customWidth="1"/>
    <col min="4" max="7" width="9.140625" bestFit="1" customWidth="1"/>
    <col min="8" max="8" width="8.28515625" bestFit="1" customWidth="1"/>
    <col min="9" max="9" width="8" bestFit="1" customWidth="1"/>
    <col min="10" max="10" width="9.140625" customWidth="1"/>
    <col min="11" max="11" width="11.42578125" customWidth="1"/>
  </cols>
  <sheetData>
    <row r="1" spans="2:11" x14ac:dyDescent="0.25">
      <c r="C1" s="12"/>
      <c r="D1" s="12"/>
      <c r="E1" s="12"/>
      <c r="F1" s="12"/>
    </row>
    <row r="2" spans="2:11" x14ac:dyDescent="0.25">
      <c r="C2" s="12"/>
      <c r="D2" s="12"/>
      <c r="E2" s="12"/>
      <c r="F2" s="12"/>
    </row>
    <row r="3" spans="2:11" x14ac:dyDescent="0.25">
      <c r="C3" s="12"/>
      <c r="D3" s="12"/>
      <c r="E3" s="12"/>
      <c r="F3" s="12"/>
    </row>
    <row r="4" spans="2:11" x14ac:dyDescent="0.25">
      <c r="C4" s="12"/>
      <c r="D4" s="12"/>
      <c r="E4" s="12"/>
      <c r="F4" s="12"/>
    </row>
    <row r="5" spans="2:11" x14ac:dyDescent="0.25">
      <c r="C5" s="12"/>
      <c r="D5" s="12"/>
      <c r="E5" s="12"/>
      <c r="F5" s="12"/>
    </row>
    <row r="8" spans="2:11" x14ac:dyDescent="0.25">
      <c r="B8" s="26" t="str">
        <f>"Risk and Return Statement - "&amp;"GATRON"</f>
        <v>Risk and Return Statement - GATRON</v>
      </c>
      <c r="C8" s="26"/>
      <c r="D8" s="26"/>
      <c r="E8" s="26"/>
      <c r="F8" s="26"/>
      <c r="G8" s="26"/>
      <c r="H8" s="26"/>
      <c r="I8" s="26"/>
      <c r="J8" s="26"/>
      <c r="K8" s="26"/>
    </row>
    <row r="9" spans="2:11" ht="15.75" thickBot="1" x14ac:dyDescent="0.3">
      <c r="B9" s="25" t="s">
        <v>44</v>
      </c>
      <c r="C9" s="25" t="s">
        <v>41</v>
      </c>
      <c r="D9" s="25" t="s">
        <v>61</v>
      </c>
      <c r="E9" s="24" t="s">
        <v>46</v>
      </c>
      <c r="F9" s="24" t="s">
        <v>47</v>
      </c>
      <c r="G9" s="24" t="s">
        <v>48</v>
      </c>
      <c r="H9" s="24" t="s">
        <v>60</v>
      </c>
      <c r="I9" s="24" t="s">
        <v>59</v>
      </c>
      <c r="J9" s="24" t="s">
        <v>58</v>
      </c>
      <c r="K9" s="24" t="s">
        <v>57</v>
      </c>
    </row>
    <row r="10" spans="2:11" x14ac:dyDescent="0.25">
      <c r="B10" s="23">
        <v>44925</v>
      </c>
      <c r="C10" s="22">
        <f>IFERROR(YEAR(B10),0)</f>
        <v>2022</v>
      </c>
      <c r="D10" s="17">
        <v>520.6</v>
      </c>
      <c r="E10" s="17">
        <v>588</v>
      </c>
      <c r="F10" s="17">
        <v>308</v>
      </c>
      <c r="G10" s="17">
        <v>330.01</v>
      </c>
      <c r="H10" s="17">
        <v>0</v>
      </c>
      <c r="I10" s="17">
        <f>G10/D10</f>
        <v>0.63390318862850548</v>
      </c>
      <c r="J10" s="17">
        <f>(G10+H10-D10)/D10</f>
        <v>-0.36609681137149447</v>
      </c>
      <c r="K10" s="17">
        <f>(J10-$E$22)^2</f>
        <v>0.71613214469846853</v>
      </c>
    </row>
    <row r="11" spans="2:11" x14ac:dyDescent="0.25">
      <c r="B11" s="21">
        <v>44561</v>
      </c>
      <c r="C11" s="20">
        <f>IFERROR(YEAR(B11),0)</f>
        <v>2021</v>
      </c>
      <c r="D11" s="17">
        <v>620</v>
      </c>
      <c r="E11" s="17">
        <v>619.99</v>
      </c>
      <c r="F11" s="17">
        <v>412</v>
      </c>
      <c r="G11" s="17">
        <v>520.6</v>
      </c>
      <c r="H11" s="17">
        <v>0</v>
      </c>
      <c r="I11" s="17">
        <f>G11/D11</f>
        <v>0.83967741935483875</v>
      </c>
      <c r="J11" s="17">
        <f>(G11+H11-D11)/D11</f>
        <v>-0.16032258064516125</v>
      </c>
      <c r="K11" s="17">
        <f>(J11-$E$22)^2</f>
        <v>0.4102039753625063</v>
      </c>
    </row>
    <row r="12" spans="2:11" x14ac:dyDescent="0.25">
      <c r="B12" s="21">
        <v>44196</v>
      </c>
      <c r="C12" s="20">
        <f>IFERROR(YEAR(B12),0)</f>
        <v>2020</v>
      </c>
      <c r="D12" s="17">
        <v>475</v>
      </c>
      <c r="E12" s="17">
        <v>700</v>
      </c>
      <c r="F12" s="17">
        <v>410</v>
      </c>
      <c r="G12" s="17">
        <v>620</v>
      </c>
      <c r="H12" s="17">
        <v>125</v>
      </c>
      <c r="I12" s="17">
        <f>G12/D12</f>
        <v>1.3052631578947369</v>
      </c>
      <c r="J12" s="17">
        <f>(G12+H12-D12)/D12</f>
        <v>0.56842105263157894</v>
      </c>
      <c r="K12" s="17">
        <f>(J12-$E$22)^2</f>
        <v>7.7919373934224037E-3</v>
      </c>
    </row>
    <row r="13" spans="2:11" x14ac:dyDescent="0.25">
      <c r="B13" s="21">
        <v>43830</v>
      </c>
      <c r="C13" s="20">
        <f>IFERROR(YEAR(B13),0)</f>
        <v>2019</v>
      </c>
      <c r="D13" s="17">
        <v>300</v>
      </c>
      <c r="E13" s="17">
        <v>501.9</v>
      </c>
      <c r="F13" s="17">
        <v>259.02</v>
      </c>
      <c r="G13" s="17">
        <v>475</v>
      </c>
      <c r="H13" s="17">
        <v>265</v>
      </c>
      <c r="I13" s="17">
        <f>G13/D13</f>
        <v>1.5833333333333333</v>
      </c>
      <c r="J13" s="17">
        <f>(G13+H13-D13)/D13</f>
        <v>1.4666666666666666</v>
      </c>
      <c r="K13" s="17">
        <f>(J13-$E$22)^2</f>
        <v>0.97321690679416106</v>
      </c>
    </row>
    <row r="14" spans="2:11" x14ac:dyDescent="0.25">
      <c r="B14" s="21">
        <v>43465</v>
      </c>
      <c r="C14" s="20">
        <f>IFERROR(YEAR(B14),0)</f>
        <v>2018</v>
      </c>
      <c r="D14" s="17">
        <v>107</v>
      </c>
      <c r="E14" s="17">
        <v>360</v>
      </c>
      <c r="F14" s="17">
        <v>104.5</v>
      </c>
      <c r="G14" s="17">
        <v>300</v>
      </c>
      <c r="H14" s="17">
        <v>102.5</v>
      </c>
      <c r="I14" s="17">
        <f>G14/D14</f>
        <v>2.8037383177570092</v>
      </c>
      <c r="J14" s="17">
        <f>(G14+H14-D14)/D14</f>
        <v>2.7616822429906542</v>
      </c>
      <c r="K14" s="17">
        <f>(J14-$E$22)^2</f>
        <v>5.2053934766725733</v>
      </c>
    </row>
    <row r="15" spans="2:11" x14ac:dyDescent="0.25">
      <c r="B15" s="21">
        <v>43098</v>
      </c>
      <c r="C15" s="20">
        <f>IFERROR(YEAR(B15),0)</f>
        <v>2017</v>
      </c>
      <c r="D15" s="17">
        <v>88</v>
      </c>
      <c r="E15" s="17">
        <v>118.02</v>
      </c>
      <c r="F15" s="17">
        <v>80</v>
      </c>
      <c r="G15" s="17">
        <v>112.15</v>
      </c>
      <c r="H15" s="17">
        <v>0</v>
      </c>
      <c r="I15" s="17">
        <f>G15/D15</f>
        <v>1.2744318181818182</v>
      </c>
      <c r="J15" s="17">
        <f>(G15+H15-D15)/D15</f>
        <v>0.27443181818181822</v>
      </c>
      <c r="K15" s="17">
        <f>(J15-$E$22)^2</f>
        <v>4.2319600569942412E-2</v>
      </c>
    </row>
    <row r="16" spans="2:11" x14ac:dyDescent="0.25">
      <c r="B16" s="21">
        <v>42735</v>
      </c>
      <c r="C16" s="20">
        <f>IFERROR(YEAR(B16),0)</f>
        <v>2016</v>
      </c>
      <c r="D16" s="17">
        <v>131.5</v>
      </c>
      <c r="E16" s="17">
        <v>131</v>
      </c>
      <c r="F16" s="17">
        <v>86.01</v>
      </c>
      <c r="G16" s="17">
        <v>90.9</v>
      </c>
      <c r="H16" s="17">
        <v>0</v>
      </c>
      <c r="I16" s="17">
        <f>G16/D16</f>
        <v>0.69125475285171112</v>
      </c>
      <c r="J16" s="17">
        <f>(G16+H16-D16)/D16</f>
        <v>-0.30874524714828894</v>
      </c>
      <c r="K16" s="17">
        <f>(J16-$E$22)^2</f>
        <v>0.62235429299990708</v>
      </c>
    </row>
    <row r="17" spans="2:11" x14ac:dyDescent="0.25">
      <c r="B17" s="21">
        <v>42369</v>
      </c>
      <c r="C17" s="20">
        <f>IFERROR(YEAR(B17),0)</f>
        <v>2015</v>
      </c>
      <c r="D17" s="17">
        <v>152</v>
      </c>
      <c r="E17" s="17">
        <v>172.72</v>
      </c>
      <c r="F17" s="17">
        <v>131</v>
      </c>
      <c r="G17" s="17">
        <v>131.5</v>
      </c>
      <c r="H17" s="17">
        <v>35</v>
      </c>
      <c r="I17" s="17">
        <f>G17/D17</f>
        <v>0.86513157894736847</v>
      </c>
      <c r="J17" s="17">
        <f>(G17+H17-D17)/D17</f>
        <v>9.5394736842105268E-2</v>
      </c>
      <c r="K17" s="17">
        <f>(J17-$E$22)^2</f>
        <v>0.1480359209626958</v>
      </c>
    </row>
    <row r="18" spans="2:11" x14ac:dyDescent="0.25">
      <c r="B18" s="21">
        <v>42004</v>
      </c>
      <c r="C18" s="20">
        <f>IFERROR(YEAR(B18),0)</f>
        <v>2014</v>
      </c>
      <c r="D18" s="17">
        <v>178.5</v>
      </c>
      <c r="E18" s="17">
        <v>205</v>
      </c>
      <c r="F18" s="17">
        <v>152</v>
      </c>
      <c r="G18" s="17">
        <v>152</v>
      </c>
      <c r="H18" s="17">
        <v>0</v>
      </c>
      <c r="I18" s="17">
        <f>G18/D18</f>
        <v>0.85154061624649857</v>
      </c>
      <c r="J18" s="17">
        <f>(G18+H18-D18)/D18</f>
        <v>-0.1484593837535014</v>
      </c>
      <c r="K18" s="17">
        <f>(J18-$E$22)^2</f>
        <v>0.39514862747030732</v>
      </c>
    </row>
    <row r="19" spans="2:11" x14ac:dyDescent="0.25">
      <c r="B19" s="19">
        <v>41639</v>
      </c>
      <c r="C19" s="18">
        <f>IFERROR(YEAR(B19),0)</f>
        <v>2013</v>
      </c>
      <c r="D19" s="17">
        <v>135</v>
      </c>
      <c r="E19" s="17">
        <v>202.38</v>
      </c>
      <c r="F19" s="17">
        <v>130</v>
      </c>
      <c r="G19" s="17">
        <v>178.5</v>
      </c>
      <c r="H19" s="17">
        <v>40</v>
      </c>
      <c r="I19" s="17">
        <f>G19/D19</f>
        <v>1.3222222222222222</v>
      </c>
      <c r="J19" s="17">
        <f>(G19+H19-D19)/D19</f>
        <v>0.61851851851851847</v>
      </c>
      <c r="K19" s="17">
        <f>(J19-$E$22)^2</f>
        <v>1.9146095623802935E-2</v>
      </c>
    </row>
    <row r="20" spans="2:11" x14ac:dyDescent="0.25">
      <c r="B20" s="16" t="s">
        <v>56</v>
      </c>
      <c r="C20" s="16"/>
      <c r="D20" s="16">
        <f>SUM(D10:D19)</f>
        <v>2707.6</v>
      </c>
      <c r="E20" s="16">
        <f>SUM(E10:E19)</f>
        <v>3599.0099999999998</v>
      </c>
      <c r="F20" s="16">
        <f>SUM(F10:F19)</f>
        <v>2072.5299999999997</v>
      </c>
      <c r="G20" s="16">
        <f>SUM(G10:G19)</f>
        <v>2910.6600000000003</v>
      </c>
      <c r="H20" s="16">
        <f>SUM(H10:H19)</f>
        <v>567.5</v>
      </c>
      <c r="I20" s="15">
        <f>SUM(I10:I19)</f>
        <v>12.170496405418042</v>
      </c>
      <c r="J20" s="15">
        <f>SUM(J10:J19)</f>
        <v>4.801491012912896</v>
      </c>
      <c r="K20" s="15">
        <f>SUM(K10:K19)</f>
        <v>8.539742978547789</v>
      </c>
    </row>
    <row r="22" spans="2:11" x14ac:dyDescent="0.25">
      <c r="B22" s="14" t="s">
        <v>55</v>
      </c>
      <c r="C22" s="14"/>
      <c r="D22" s="14"/>
      <c r="E22" s="13">
        <f>SUM(J10:J19)/COUNT(J10:J19)</f>
        <v>0.48014910129128963</v>
      </c>
    </row>
    <row r="23" spans="2:11" x14ac:dyDescent="0.25">
      <c r="B23" s="14" t="s">
        <v>54</v>
      </c>
      <c r="C23" s="14"/>
      <c r="D23" s="14"/>
      <c r="E23" s="13">
        <f>(PI()*PRODUCT(I10:I19))^(1/COUNT(I10:I19))-1</f>
        <v>0.23590187628507109</v>
      </c>
    </row>
    <row r="24" spans="2:11" x14ac:dyDescent="0.25">
      <c r="B24" s="14" t="s">
        <v>53</v>
      </c>
      <c r="C24" s="14"/>
      <c r="D24" s="14"/>
      <c r="E24" s="13">
        <f>K20/COUNT(K10:K19)</f>
        <v>0.85397429785477885</v>
      </c>
    </row>
    <row r="25" spans="2:11" x14ac:dyDescent="0.25">
      <c r="B25" s="14" t="s">
        <v>52</v>
      </c>
      <c r="C25" s="14"/>
      <c r="D25" s="14"/>
      <c r="E25" s="13">
        <f>SQRT(E24)</f>
        <v>0.92410729780409095</v>
      </c>
    </row>
    <row r="26" spans="2:11" x14ac:dyDescent="0.25">
      <c r="B26" s="14" t="s">
        <v>51</v>
      </c>
      <c r="C26" s="14"/>
      <c r="D26" s="14"/>
      <c r="E26" s="13">
        <f>E25/E22</f>
        <v>1.9246256950577263</v>
      </c>
    </row>
  </sheetData>
  <mergeCells count="1">
    <mergeCell ref="B8:K8"/>
  </mergeCells>
  <pageMargins left="0.7" right="0.7" top="0.75" bottom="0.75" header="0.3" footer="0.3"/>
  <pageSetup scale="9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5CD83-C7AA-499A-AB9E-288509055F33}">
  <dimension ref="A2:T61"/>
  <sheetViews>
    <sheetView zoomScale="70" zoomScaleNormal="70" workbookViewId="0">
      <selection activeCell="D44" sqref="D44:R44"/>
    </sheetView>
  </sheetViews>
  <sheetFormatPr defaultRowHeight="15" x14ac:dyDescent="0.25"/>
  <cols>
    <col min="1" max="1" width="1.85546875" style="7" customWidth="1"/>
    <col min="2" max="2" width="39.28515625" bestFit="1" customWidth="1"/>
    <col min="3" max="3" width="13.85546875" bestFit="1" customWidth="1"/>
    <col min="4" max="4" width="17.140625" bestFit="1" customWidth="1"/>
    <col min="5" max="7" width="17.42578125" bestFit="1" customWidth="1"/>
    <col min="8" max="8" width="17.140625" bestFit="1" customWidth="1"/>
    <col min="9" max="10" width="16.28515625" bestFit="1" customWidth="1"/>
    <col min="11" max="11" width="17.140625" bestFit="1" customWidth="1"/>
    <col min="12" max="12" width="16.7109375" bestFit="1" customWidth="1"/>
    <col min="13" max="14" width="17.140625" bestFit="1" customWidth="1"/>
    <col min="15" max="15" width="15.7109375" bestFit="1" customWidth="1"/>
    <col min="16" max="18" width="16.28515625" bestFit="1" customWidth="1"/>
  </cols>
  <sheetData>
    <row r="2" spans="2:18" ht="26.25" x14ac:dyDescent="0.4">
      <c r="B2" s="30" t="s">
        <v>75</v>
      </c>
      <c r="C2" s="30"/>
      <c r="D2" s="30"/>
      <c r="E2" s="30"/>
      <c r="F2" s="30"/>
      <c r="G2" s="30"/>
      <c r="H2" s="30"/>
      <c r="I2" s="30"/>
      <c r="J2" s="30"/>
      <c r="K2" s="30"/>
      <c r="L2" s="30"/>
      <c r="M2" s="30"/>
      <c r="N2" s="30"/>
      <c r="O2" s="30"/>
      <c r="P2" s="30"/>
      <c r="Q2" s="30"/>
      <c r="R2" s="30"/>
    </row>
    <row r="3" spans="2:18" ht="16.5" customHeight="1" thickBot="1" x14ac:dyDescent="0.3">
      <c r="B3" s="31" t="s">
        <v>76</v>
      </c>
      <c r="C3" s="31"/>
      <c r="D3" s="48">
        <v>44823</v>
      </c>
      <c r="E3" s="48">
        <v>44458</v>
      </c>
      <c r="F3" s="48">
        <v>44093</v>
      </c>
      <c r="G3" s="48">
        <v>43727</v>
      </c>
      <c r="H3" s="48">
        <v>43362</v>
      </c>
      <c r="I3" s="48">
        <v>42997</v>
      </c>
      <c r="J3" s="48">
        <v>42632</v>
      </c>
      <c r="K3" s="48">
        <v>42266</v>
      </c>
      <c r="L3" s="48">
        <v>41901</v>
      </c>
      <c r="M3" s="48">
        <v>41536</v>
      </c>
      <c r="N3" s="48">
        <v>41171</v>
      </c>
      <c r="O3" s="48">
        <v>40805</v>
      </c>
      <c r="P3" s="48">
        <v>40440</v>
      </c>
      <c r="Q3" s="48">
        <v>40075</v>
      </c>
      <c r="R3" s="48">
        <v>39710</v>
      </c>
    </row>
    <row r="4" spans="2:18" x14ac:dyDescent="0.25">
      <c r="B4" t="s">
        <v>62</v>
      </c>
      <c r="D4" s="28">
        <v>23959654000</v>
      </c>
      <c r="E4" s="28">
        <v>16557561000</v>
      </c>
      <c r="F4" s="28">
        <v>12938377000</v>
      </c>
      <c r="G4" s="28">
        <v>17707325000</v>
      </c>
      <c r="H4" s="28">
        <v>13006437000</v>
      </c>
      <c r="I4" s="28">
        <v>12325651000</v>
      </c>
      <c r="J4" s="28">
        <v>8766903000</v>
      </c>
      <c r="K4" s="28">
        <v>10275281000</v>
      </c>
      <c r="L4" s="28">
        <v>11763699000</v>
      </c>
      <c r="M4" s="28">
        <v>11348105000</v>
      </c>
      <c r="N4" s="28">
        <v>11199270000</v>
      </c>
      <c r="O4" s="28">
        <v>10780531000</v>
      </c>
      <c r="P4" s="28">
        <v>8620045000</v>
      </c>
      <c r="Q4" s="28">
        <v>7497075000</v>
      </c>
      <c r="R4" s="28">
        <v>7056483000</v>
      </c>
    </row>
    <row r="5" spans="2:18" x14ac:dyDescent="0.25">
      <c r="B5" t="s">
        <v>63</v>
      </c>
      <c r="D5" s="28">
        <v>20783268000</v>
      </c>
      <c r="E5" s="28">
        <v>14690786000</v>
      </c>
      <c r="F5" s="28">
        <v>11993325000</v>
      </c>
      <c r="G5" s="28">
        <v>16051671000</v>
      </c>
      <c r="H5" s="28">
        <v>11759047000</v>
      </c>
      <c r="I5" s="28">
        <v>12063707000</v>
      </c>
      <c r="J5" s="28">
        <v>9030767000</v>
      </c>
      <c r="K5" s="28">
        <v>10239016000</v>
      </c>
      <c r="L5" s="28">
        <v>11183064000</v>
      </c>
      <c r="M5" s="28">
        <v>10851677000</v>
      </c>
      <c r="N5" s="28">
        <v>10081790000</v>
      </c>
      <c r="O5" s="28">
        <v>9908833000</v>
      </c>
      <c r="P5" s="28">
        <v>8053171000</v>
      </c>
      <c r="Q5" s="28">
        <v>6929076000</v>
      </c>
      <c r="R5" s="28">
        <v>6271176000</v>
      </c>
    </row>
    <row r="6" spans="2:18" x14ac:dyDescent="0.25">
      <c r="B6" t="s">
        <v>40</v>
      </c>
      <c r="D6" s="28">
        <v>3176386000</v>
      </c>
      <c r="E6" s="28">
        <v>1866775000</v>
      </c>
      <c r="F6" s="28">
        <v>945052000</v>
      </c>
      <c r="G6" s="28">
        <v>1655654000</v>
      </c>
      <c r="H6" s="28">
        <v>1247390000</v>
      </c>
      <c r="I6" s="28">
        <v>261944000</v>
      </c>
      <c r="J6" s="28">
        <v>-263864000</v>
      </c>
      <c r="K6" s="28">
        <v>36265000</v>
      </c>
      <c r="L6" s="28">
        <v>580635000</v>
      </c>
      <c r="M6" s="28">
        <v>496428000</v>
      </c>
      <c r="N6" s="28">
        <v>1117480000</v>
      </c>
      <c r="O6" s="28">
        <v>871698000</v>
      </c>
      <c r="P6" s="28">
        <v>566874000</v>
      </c>
      <c r="Q6" s="28">
        <v>567999000</v>
      </c>
      <c r="R6" s="28">
        <v>785307000</v>
      </c>
    </row>
    <row r="7" spans="2:18" x14ac:dyDescent="0.25">
      <c r="B7" t="s">
        <v>64</v>
      </c>
      <c r="D7" s="28">
        <v>347744000</v>
      </c>
      <c r="E7" s="28">
        <v>282681000</v>
      </c>
      <c r="F7" s="28">
        <v>290659000</v>
      </c>
      <c r="G7" s="28">
        <v>256259000</v>
      </c>
      <c r="H7" s="28">
        <v>232994000</v>
      </c>
      <c r="I7" s="28">
        <v>233039000</v>
      </c>
      <c r="J7" s="28">
        <v>229898000</v>
      </c>
      <c r="K7" s="28">
        <v>268100000</v>
      </c>
      <c r="L7" s="28">
        <v>236541000</v>
      </c>
      <c r="M7" s="28">
        <v>217083000</v>
      </c>
      <c r="N7" s="28">
        <v>148671000</v>
      </c>
      <c r="O7" s="28">
        <v>124641000</v>
      </c>
      <c r="P7" s="28">
        <v>104327000</v>
      </c>
      <c r="Q7" s="28">
        <v>90262000</v>
      </c>
      <c r="R7" s="28">
        <v>86043000</v>
      </c>
    </row>
    <row r="8" spans="2:18" x14ac:dyDescent="0.25">
      <c r="B8" t="s">
        <v>65</v>
      </c>
      <c r="D8" s="28">
        <v>298264000</v>
      </c>
      <c r="E8" s="28">
        <v>210284000</v>
      </c>
      <c r="F8" s="28">
        <v>172446000</v>
      </c>
      <c r="G8" s="28">
        <v>187631000</v>
      </c>
      <c r="H8" s="28">
        <v>194294000</v>
      </c>
      <c r="I8" s="28">
        <v>186656000</v>
      </c>
      <c r="J8" s="28">
        <v>237748000</v>
      </c>
      <c r="K8" s="28">
        <v>234300000</v>
      </c>
      <c r="L8" s="28">
        <v>238248000</v>
      </c>
      <c r="M8" s="28">
        <v>199499000</v>
      </c>
      <c r="N8" s="28">
        <v>209737000</v>
      </c>
      <c r="O8" s="28">
        <v>174406000</v>
      </c>
      <c r="P8" s="28">
        <v>133078000</v>
      </c>
      <c r="Q8" s="28">
        <v>130996000</v>
      </c>
      <c r="R8" s="28">
        <v>115030000</v>
      </c>
    </row>
    <row r="9" spans="2:18" x14ac:dyDescent="0.25">
      <c r="B9" t="s">
        <v>66</v>
      </c>
      <c r="D9" s="28">
        <v>312727000</v>
      </c>
      <c r="E9" s="28">
        <v>127204000</v>
      </c>
      <c r="F9" s="28">
        <v>205681000</v>
      </c>
      <c r="G9" s="28">
        <v>17390000</v>
      </c>
      <c r="H9" s="28">
        <v>14381000</v>
      </c>
      <c r="I9" s="28">
        <v>32860000</v>
      </c>
      <c r="J9" s="28">
        <v>59341000</v>
      </c>
      <c r="K9" s="28">
        <v>104904000</v>
      </c>
      <c r="L9" s="28">
        <v>118547000</v>
      </c>
      <c r="M9" s="28">
        <v>77588000</v>
      </c>
      <c r="N9" s="28">
        <v>23083000</v>
      </c>
      <c r="O9" s="28">
        <v>66508000</v>
      </c>
      <c r="P9" s="28">
        <v>173062000</v>
      </c>
      <c r="Q9" s="28">
        <v>255629000</v>
      </c>
      <c r="R9" s="28">
        <v>152715000</v>
      </c>
    </row>
    <row r="10" spans="2:18" x14ac:dyDescent="0.25">
      <c r="B10" t="s">
        <v>67</v>
      </c>
      <c r="D10" s="28">
        <v>581547000</v>
      </c>
      <c r="E10" s="28">
        <v>227391000</v>
      </c>
      <c r="F10" s="28">
        <v>1295211000</v>
      </c>
      <c r="G10" s="28">
        <v>1132821000</v>
      </c>
      <c r="H10" s="28">
        <v>473191000</v>
      </c>
      <c r="I10" s="28">
        <v>230070000</v>
      </c>
      <c r="J10" s="28">
        <v>581576000</v>
      </c>
      <c r="K10" s="28">
        <v>675178000</v>
      </c>
      <c r="L10" s="28">
        <v>240053000</v>
      </c>
      <c r="M10" s="28">
        <v>292251000</v>
      </c>
      <c r="N10" s="28">
        <v>245080000</v>
      </c>
      <c r="O10" s="28">
        <v>318997000</v>
      </c>
      <c r="P10" s="28">
        <v>308206000</v>
      </c>
      <c r="Q10" s="28">
        <v>19235000</v>
      </c>
      <c r="R10" s="28">
        <v>8737000</v>
      </c>
    </row>
    <row r="11" spans="2:18" x14ac:dyDescent="0.25">
      <c r="B11" t="s">
        <v>68</v>
      </c>
      <c r="D11" s="28">
        <v>0</v>
      </c>
      <c r="E11" s="28">
        <v>0</v>
      </c>
      <c r="F11" s="28">
        <v>0</v>
      </c>
      <c r="G11" s="28">
        <v>0</v>
      </c>
      <c r="H11" s="28">
        <v>0</v>
      </c>
      <c r="I11" s="28">
        <v>0</v>
      </c>
      <c r="J11" s="28">
        <v>0</v>
      </c>
      <c r="K11" s="28">
        <v>0</v>
      </c>
      <c r="L11" s="28">
        <v>0</v>
      </c>
      <c r="M11" s="28">
        <v>0</v>
      </c>
      <c r="N11" s="28">
        <v>0</v>
      </c>
      <c r="O11" s="28">
        <v>0</v>
      </c>
      <c r="P11" s="28">
        <v>0</v>
      </c>
      <c r="Q11" s="28">
        <v>0</v>
      </c>
      <c r="R11" s="28">
        <v>0</v>
      </c>
    </row>
    <row r="12" spans="2:18" x14ac:dyDescent="0.25">
      <c r="B12" t="s">
        <v>69</v>
      </c>
      <c r="D12" s="28">
        <v>239983000</v>
      </c>
      <c r="E12" s="28">
        <v>172232000</v>
      </c>
      <c r="F12" s="28">
        <v>113158000</v>
      </c>
      <c r="G12" s="28">
        <v>223272000</v>
      </c>
      <c r="H12" s="28">
        <v>184868000</v>
      </c>
      <c r="I12" s="28">
        <v>33458000</v>
      </c>
      <c r="J12" s="28">
        <v>5365000</v>
      </c>
      <c r="K12" s="28">
        <v>44039000</v>
      </c>
      <c r="L12" s="28">
        <v>64548000</v>
      </c>
      <c r="M12" s="28">
        <v>65909000</v>
      </c>
      <c r="N12" s="28">
        <v>118862000</v>
      </c>
      <c r="O12" s="28">
        <v>50817000</v>
      </c>
      <c r="P12" s="28">
        <v>41170000</v>
      </c>
      <c r="Q12" s="28">
        <v>101653000</v>
      </c>
      <c r="R12" s="28">
        <v>208651000</v>
      </c>
    </row>
    <row r="13" spans="2:18" x14ac:dyDescent="0.25">
      <c r="B13" t="s">
        <v>19</v>
      </c>
      <c r="D13" s="28">
        <v>3661553000</v>
      </c>
      <c r="E13" s="28">
        <v>1952341000</v>
      </c>
      <c r="F13" s="28">
        <v>2069405000</v>
      </c>
      <c r="G13" s="28">
        <v>2438315000</v>
      </c>
      <c r="H13" s="28">
        <v>1421980000</v>
      </c>
      <c r="I13" s="28">
        <v>351305000</v>
      </c>
      <c r="J13" s="28">
        <v>159301000</v>
      </c>
      <c r="K13" s="28">
        <v>459191000</v>
      </c>
      <c r="L13" s="28">
        <v>555292000</v>
      </c>
      <c r="M13" s="28">
        <v>591618000</v>
      </c>
      <c r="N13" s="28">
        <v>1196968000</v>
      </c>
      <c r="O13" s="28">
        <v>1222800000</v>
      </c>
      <c r="P13" s="28">
        <v>888065000</v>
      </c>
      <c r="Q13" s="28">
        <v>899519000</v>
      </c>
      <c r="R13" s="28">
        <v>645427000</v>
      </c>
    </row>
    <row r="14" spans="2:18" x14ac:dyDescent="0.25">
      <c r="B14" t="s">
        <v>70</v>
      </c>
      <c r="D14" s="28">
        <v>2871942000</v>
      </c>
      <c r="E14" s="28">
        <v>1428969000</v>
      </c>
      <c r="F14" s="28">
        <v>1664000000</v>
      </c>
      <c r="G14" s="28">
        <v>2121313000</v>
      </c>
      <c r="H14" s="28">
        <v>1108425000</v>
      </c>
      <c r="I14" s="28">
        <v>38861000</v>
      </c>
      <c r="J14" s="28">
        <v>-155299000</v>
      </c>
      <c r="K14" s="28">
        <v>165004000</v>
      </c>
      <c r="L14" s="28">
        <v>281351000</v>
      </c>
      <c r="M14" s="28">
        <v>306188000</v>
      </c>
      <c r="N14" s="28">
        <v>885290000</v>
      </c>
      <c r="O14" s="28">
        <v>840831000</v>
      </c>
      <c r="P14" s="28">
        <v>596505000</v>
      </c>
      <c r="Q14" s="28">
        <v>640573000</v>
      </c>
      <c r="R14" s="28">
        <v>384320000</v>
      </c>
    </row>
    <row r="15" spans="2:18" x14ac:dyDescent="0.25">
      <c r="B15" t="s">
        <v>71</v>
      </c>
      <c r="D15" s="28">
        <v>2559215000</v>
      </c>
      <c r="E15" s="28">
        <v>1301765000</v>
      </c>
      <c r="F15" s="28">
        <v>1458319000</v>
      </c>
      <c r="G15" s="28">
        <v>2103923000</v>
      </c>
      <c r="H15" s="28">
        <v>1094044000</v>
      </c>
      <c r="I15" s="28">
        <v>6001000</v>
      </c>
      <c r="J15" s="28">
        <v>-214640000</v>
      </c>
      <c r="K15" s="28">
        <v>60100000</v>
      </c>
      <c r="L15" s="28">
        <v>162804000</v>
      </c>
      <c r="M15" s="28">
        <v>228600000</v>
      </c>
      <c r="N15" s="28">
        <v>862207000</v>
      </c>
      <c r="O15" s="28">
        <v>774323000</v>
      </c>
      <c r="P15" s="28">
        <v>423443000</v>
      </c>
      <c r="Q15" s="28">
        <v>384944000</v>
      </c>
      <c r="R15" s="28">
        <v>231605000</v>
      </c>
    </row>
    <row r="16" spans="2:18" x14ac:dyDescent="0.25">
      <c r="B16" t="s">
        <v>72</v>
      </c>
      <c r="D16" s="28">
        <v>731971000</v>
      </c>
      <c r="E16" s="28">
        <v>236041000</v>
      </c>
      <c r="F16" s="28">
        <v>397686000</v>
      </c>
      <c r="G16" s="28">
        <v>309188000</v>
      </c>
      <c r="H16" s="28">
        <v>112188000</v>
      </c>
      <c r="I16" s="28">
        <v>-51463000</v>
      </c>
      <c r="J16" s="28">
        <v>39855000</v>
      </c>
      <c r="K16" s="28">
        <v>-28811000</v>
      </c>
      <c r="L16" s="28">
        <v>17048000</v>
      </c>
      <c r="M16" s="28">
        <v>-91226000</v>
      </c>
      <c r="N16" s="28">
        <v>209914000</v>
      </c>
      <c r="O16" s="28">
        <v>161196000</v>
      </c>
      <c r="P16" s="28">
        <v>12468000</v>
      </c>
      <c r="Q16" s="28">
        <v>5624000</v>
      </c>
      <c r="R16" s="28">
        <v>74961000</v>
      </c>
    </row>
    <row r="17" spans="2:20" x14ac:dyDescent="0.25">
      <c r="B17" t="s">
        <v>73</v>
      </c>
      <c r="D17" s="28">
        <v>1827244000</v>
      </c>
      <c r="E17" s="28">
        <v>1065724000</v>
      </c>
      <c r="F17" s="28">
        <v>1060633000</v>
      </c>
      <c r="G17" s="28">
        <v>1794735000</v>
      </c>
      <c r="H17" s="28">
        <v>981856000</v>
      </c>
      <c r="I17" s="28">
        <v>57464000</v>
      </c>
      <c r="J17" s="28">
        <v>-254495000</v>
      </c>
      <c r="K17" s="28">
        <v>88911000</v>
      </c>
      <c r="L17" s="28">
        <v>145756000</v>
      </c>
      <c r="M17" s="28">
        <v>319826000</v>
      </c>
      <c r="N17" s="28">
        <v>652293000</v>
      </c>
      <c r="O17" s="28">
        <v>613127000</v>
      </c>
      <c r="P17" s="28">
        <v>410975000</v>
      </c>
      <c r="Q17" s="28">
        <v>379320000</v>
      </c>
      <c r="R17" s="28">
        <v>156644000</v>
      </c>
    </row>
    <row r="18" spans="2:20" x14ac:dyDescent="0.25">
      <c r="B18" t="s">
        <v>74</v>
      </c>
      <c r="D18" s="29">
        <v>47.63</v>
      </c>
      <c r="E18" s="29">
        <v>27.78</v>
      </c>
      <c r="F18" s="29">
        <v>27.65</v>
      </c>
      <c r="G18" s="29">
        <v>46.78</v>
      </c>
      <c r="H18" s="29">
        <v>25.59</v>
      </c>
      <c r="I18" s="29">
        <v>1.5</v>
      </c>
      <c r="J18" s="29">
        <v>-6.63</v>
      </c>
      <c r="K18" s="29">
        <v>2.3199999999999998</v>
      </c>
      <c r="L18" s="29">
        <v>3.8</v>
      </c>
      <c r="M18" s="29">
        <v>8.34</v>
      </c>
      <c r="N18" s="29">
        <v>17</v>
      </c>
      <c r="O18" s="29">
        <v>15.98</v>
      </c>
      <c r="P18" s="29">
        <v>10.71</v>
      </c>
      <c r="Q18" s="29">
        <v>9.89</v>
      </c>
      <c r="R18" s="29">
        <v>4.08</v>
      </c>
    </row>
    <row r="20" spans="2:20" ht="26.25" x14ac:dyDescent="0.4">
      <c r="B20" s="30" t="s">
        <v>97</v>
      </c>
      <c r="C20" s="30"/>
      <c r="D20" s="30"/>
      <c r="E20" s="30"/>
      <c r="F20" s="30"/>
      <c r="G20" s="30"/>
      <c r="H20" s="30"/>
      <c r="I20" s="30"/>
      <c r="J20" s="30"/>
      <c r="K20" s="30"/>
      <c r="L20" s="30"/>
      <c r="M20" s="30"/>
      <c r="N20" s="30"/>
      <c r="O20" s="30"/>
      <c r="P20" s="30"/>
      <c r="Q20" s="30"/>
      <c r="R20" s="30"/>
    </row>
    <row r="21" spans="2:20" ht="16.5" thickBot="1" x14ac:dyDescent="0.3">
      <c r="B21" s="31" t="s">
        <v>76</v>
      </c>
      <c r="C21" s="31"/>
      <c r="D21" s="48">
        <v>44823</v>
      </c>
      <c r="E21" s="48">
        <v>44458</v>
      </c>
      <c r="F21" s="48">
        <v>44093</v>
      </c>
      <c r="G21" s="48">
        <v>43727</v>
      </c>
      <c r="H21" s="48">
        <v>43362</v>
      </c>
      <c r="I21" s="48">
        <v>42997</v>
      </c>
      <c r="J21" s="48">
        <v>42632</v>
      </c>
      <c r="K21" s="48">
        <v>42266</v>
      </c>
      <c r="L21" s="48">
        <v>41901</v>
      </c>
      <c r="M21" s="48">
        <v>41536</v>
      </c>
      <c r="N21" s="48">
        <v>41171</v>
      </c>
      <c r="O21" s="48">
        <v>40805</v>
      </c>
      <c r="P21" s="48">
        <v>40440</v>
      </c>
      <c r="Q21" s="48">
        <v>40075</v>
      </c>
      <c r="R21" s="48">
        <v>39710</v>
      </c>
      <c r="S21" s="47"/>
      <c r="T21" s="47"/>
    </row>
    <row r="22" spans="2:20" x14ac:dyDescent="0.25">
      <c r="B22" t="s">
        <v>77</v>
      </c>
      <c r="D22" s="28">
        <v>9769076000</v>
      </c>
      <c r="E22" s="28">
        <v>5949200000</v>
      </c>
      <c r="F22" s="28">
        <v>3577722000</v>
      </c>
      <c r="G22" s="28">
        <v>2359404000</v>
      </c>
      <c r="H22" s="28">
        <v>1843643000</v>
      </c>
      <c r="I22" s="28">
        <v>2022061000</v>
      </c>
      <c r="J22" s="28">
        <v>1952288000</v>
      </c>
      <c r="K22" s="28">
        <v>1837233000</v>
      </c>
      <c r="L22" s="28">
        <v>1797791000</v>
      </c>
      <c r="M22" s="28">
        <v>1719259000</v>
      </c>
      <c r="N22" s="28">
        <v>1860764000</v>
      </c>
      <c r="O22" s="28">
        <v>2047881000</v>
      </c>
      <c r="P22" s="28">
        <v>2357159000</v>
      </c>
      <c r="Q22" s="28">
        <v>2429297000</v>
      </c>
      <c r="R22" s="28">
        <v>2447092000</v>
      </c>
      <c r="S22" s="4"/>
      <c r="T22" s="4"/>
    </row>
    <row r="23" spans="2:20" x14ac:dyDescent="0.25">
      <c r="B23" t="s">
        <v>78</v>
      </c>
      <c r="D23" s="28">
        <v>402569000</v>
      </c>
      <c r="E23" s="28">
        <v>417294000</v>
      </c>
      <c r="F23" s="28">
        <v>875097000</v>
      </c>
      <c r="G23" s="28">
        <v>602830000</v>
      </c>
      <c r="H23" s="28">
        <v>597563000</v>
      </c>
      <c r="I23" s="28">
        <v>597589000</v>
      </c>
      <c r="J23" s="28">
        <v>597614000</v>
      </c>
      <c r="K23" s="28">
        <v>597642000</v>
      </c>
      <c r="L23" s="28">
        <v>597769000</v>
      </c>
      <c r="M23" s="28">
        <v>300632000</v>
      </c>
      <c r="N23" s="28">
        <v>300750000</v>
      </c>
      <c r="O23" s="28">
        <v>300515000</v>
      </c>
      <c r="P23" s="28">
        <v>300500000</v>
      </c>
      <c r="Q23" s="28">
        <v>300500000</v>
      </c>
      <c r="R23" s="28">
        <v>300500000</v>
      </c>
    </row>
    <row r="24" spans="2:20" x14ac:dyDescent="0.25">
      <c r="B24" t="s">
        <v>79</v>
      </c>
      <c r="D24" s="28">
        <v>132735000</v>
      </c>
      <c r="E24" s="28">
        <v>103257000</v>
      </c>
      <c r="F24" s="28">
        <v>64157000</v>
      </c>
      <c r="G24" s="28">
        <v>70317000</v>
      </c>
      <c r="H24" s="28">
        <v>47399000</v>
      </c>
      <c r="I24" s="28">
        <v>32501000</v>
      </c>
      <c r="J24" s="28">
        <v>64329000</v>
      </c>
      <c r="K24" s="28">
        <v>79140000</v>
      </c>
      <c r="L24" s="28">
        <v>103971000</v>
      </c>
      <c r="M24" s="28">
        <v>52408000</v>
      </c>
      <c r="N24" s="28">
        <v>105271000</v>
      </c>
      <c r="O24" s="28">
        <v>67984000</v>
      </c>
      <c r="P24" s="28">
        <v>59303000</v>
      </c>
      <c r="Q24" s="28">
        <v>45038000</v>
      </c>
      <c r="R24" s="28">
        <v>94729000</v>
      </c>
    </row>
    <row r="25" spans="2:20" x14ac:dyDescent="0.25">
      <c r="B25" t="s">
        <v>80</v>
      </c>
      <c r="D25" s="28">
        <v>1315073000</v>
      </c>
      <c r="E25" s="28">
        <v>884871000</v>
      </c>
      <c r="F25" s="28">
        <v>762932000</v>
      </c>
      <c r="G25" s="28">
        <v>692348000</v>
      </c>
      <c r="H25" s="28">
        <v>539823000</v>
      </c>
      <c r="I25" s="28">
        <v>460898000</v>
      </c>
      <c r="J25" s="28">
        <v>460556000</v>
      </c>
      <c r="K25" s="28">
        <v>447100000</v>
      </c>
      <c r="L25" s="28">
        <v>494777000</v>
      </c>
      <c r="M25" s="28">
        <v>426851000</v>
      </c>
      <c r="N25" s="28">
        <v>366610000</v>
      </c>
      <c r="O25" s="28">
        <v>319019000</v>
      </c>
      <c r="P25" s="28">
        <v>332675000</v>
      </c>
      <c r="Q25" s="28">
        <v>302048000</v>
      </c>
      <c r="R25" s="28">
        <v>289551000</v>
      </c>
    </row>
    <row r="26" spans="2:20" x14ac:dyDescent="0.25">
      <c r="B26" t="s">
        <v>81</v>
      </c>
      <c r="D26" s="28">
        <v>6318100000</v>
      </c>
      <c r="E26" s="28">
        <v>3840346000</v>
      </c>
      <c r="F26" s="28">
        <v>2394758000</v>
      </c>
      <c r="G26" s="28">
        <v>2840779000</v>
      </c>
      <c r="H26" s="28">
        <v>2734755000</v>
      </c>
      <c r="I26" s="28">
        <v>2196552000</v>
      </c>
      <c r="J26" s="28">
        <v>2020492000</v>
      </c>
      <c r="K26" s="28">
        <v>2510177000</v>
      </c>
      <c r="L26" s="28">
        <v>2315281000</v>
      </c>
      <c r="M26" s="28">
        <v>2644785000</v>
      </c>
      <c r="N26" s="28">
        <v>2145909000</v>
      </c>
      <c r="O26" s="28">
        <v>1932038000</v>
      </c>
      <c r="P26" s="28">
        <v>1392237000</v>
      </c>
      <c r="Q26" s="28">
        <v>1956512000</v>
      </c>
      <c r="R26" s="28">
        <v>1719387000</v>
      </c>
    </row>
    <row r="27" spans="2:20" x14ac:dyDescent="0.25">
      <c r="B27" t="s">
        <v>82</v>
      </c>
      <c r="D27" s="28">
        <v>4322527000</v>
      </c>
      <c r="E27" s="28">
        <v>2897201000</v>
      </c>
      <c r="F27" s="28">
        <v>2230264000</v>
      </c>
      <c r="G27" s="28">
        <v>1528561000</v>
      </c>
      <c r="H27" s="28">
        <v>1128940000</v>
      </c>
      <c r="I27" s="28">
        <v>1623415000</v>
      </c>
      <c r="J27" s="28">
        <v>748713000</v>
      </c>
      <c r="K27" s="28">
        <v>767713000</v>
      </c>
      <c r="L27" s="28">
        <v>1088765000</v>
      </c>
      <c r="M27" s="28">
        <v>1155689000</v>
      </c>
      <c r="N27" s="28">
        <v>800947000</v>
      </c>
      <c r="O27" s="28">
        <v>1191968000</v>
      </c>
      <c r="P27" s="28">
        <v>523609000</v>
      </c>
      <c r="Q27" s="28">
        <v>544109000</v>
      </c>
      <c r="R27" s="28">
        <v>643811000</v>
      </c>
    </row>
    <row r="28" spans="2:20" x14ac:dyDescent="0.25">
      <c r="B28" t="s">
        <v>83</v>
      </c>
      <c r="D28" s="28">
        <v>13366480000</v>
      </c>
      <c r="E28" s="28">
        <v>8272998000</v>
      </c>
      <c r="F28" s="28">
        <v>5699899000</v>
      </c>
      <c r="G28" s="28">
        <v>5784987000</v>
      </c>
      <c r="H28" s="28">
        <v>5059281000</v>
      </c>
      <c r="I28" s="28">
        <v>4921715000</v>
      </c>
      <c r="J28" s="28">
        <v>3958822000</v>
      </c>
      <c r="K28" s="28">
        <v>4233600000</v>
      </c>
      <c r="L28" s="28">
        <v>4394362000</v>
      </c>
      <c r="M28" s="28">
        <v>4690308000</v>
      </c>
      <c r="N28" s="28">
        <v>3712500000</v>
      </c>
      <c r="O28" s="28">
        <v>3713325000</v>
      </c>
      <c r="P28" s="28">
        <v>2671278000</v>
      </c>
      <c r="Q28" s="28">
        <v>3102234000</v>
      </c>
      <c r="R28" s="28">
        <v>3119717000</v>
      </c>
    </row>
    <row r="29" spans="2:20" x14ac:dyDescent="0.25">
      <c r="B29" t="s">
        <v>84</v>
      </c>
      <c r="D29" s="28">
        <v>5733307000</v>
      </c>
      <c r="E29" s="28">
        <v>3547781000</v>
      </c>
      <c r="F29" s="28">
        <v>2542209000</v>
      </c>
      <c r="G29" s="28">
        <v>2251860000</v>
      </c>
      <c r="H29" s="28">
        <v>1784703000</v>
      </c>
      <c r="I29" s="28">
        <v>2264265000</v>
      </c>
      <c r="J29" s="28">
        <v>1477774000</v>
      </c>
      <c r="K29" s="28">
        <v>1276323000</v>
      </c>
      <c r="L29" s="28">
        <v>1584304000</v>
      </c>
      <c r="M29" s="28">
        <v>1618672000</v>
      </c>
      <c r="N29" s="28">
        <v>1199981000</v>
      </c>
      <c r="O29" s="28">
        <v>1462268000</v>
      </c>
      <c r="P29" s="28">
        <v>946366000</v>
      </c>
      <c r="Q29" s="28">
        <v>843674000</v>
      </c>
      <c r="R29" s="28">
        <v>1110779000</v>
      </c>
    </row>
    <row r="30" spans="2:20" x14ac:dyDescent="0.25">
      <c r="B30" t="s">
        <v>23</v>
      </c>
      <c r="D30" s="28">
        <v>23671263000</v>
      </c>
      <c r="E30" s="28">
        <v>14860320000</v>
      </c>
      <c r="F30" s="28">
        <v>10285279000</v>
      </c>
      <c r="G30" s="28">
        <v>8750043000</v>
      </c>
      <c r="H30" s="28">
        <v>7502407000</v>
      </c>
      <c r="I30" s="28">
        <v>7543783000</v>
      </c>
      <c r="J30" s="28">
        <v>6511637000</v>
      </c>
      <c r="K30" s="28">
        <v>6670948000</v>
      </c>
      <c r="L30" s="28">
        <v>6791804000</v>
      </c>
      <c r="M30" s="28">
        <v>6711602000</v>
      </c>
      <c r="N30" s="28">
        <v>5875594000</v>
      </c>
      <c r="O30" s="28">
        <v>6062965000</v>
      </c>
      <c r="P30" s="28">
        <v>5330519000</v>
      </c>
      <c r="Q30" s="28">
        <v>5833549000</v>
      </c>
      <c r="R30" s="28">
        <v>5868839000</v>
      </c>
    </row>
    <row r="31" spans="2:20" x14ac:dyDescent="0.25">
      <c r="B31" t="s">
        <v>85</v>
      </c>
      <c r="D31" s="28">
        <v>5696304000</v>
      </c>
      <c r="E31" s="28">
        <v>2840439000</v>
      </c>
      <c r="F31" s="28">
        <v>1174783000</v>
      </c>
      <c r="G31" s="28">
        <v>126540000</v>
      </c>
      <c r="H31" s="28">
        <v>0</v>
      </c>
      <c r="I31" s="28">
        <v>122431000</v>
      </c>
      <c r="J31" s="28">
        <v>0</v>
      </c>
      <c r="K31" s="28">
        <v>0</v>
      </c>
      <c r="L31" s="28">
        <v>0</v>
      </c>
      <c r="M31" s="28">
        <v>0</v>
      </c>
      <c r="N31" s="28">
        <v>0</v>
      </c>
      <c r="O31" s="28">
        <v>79158000</v>
      </c>
      <c r="P31" s="28">
        <v>298815000</v>
      </c>
      <c r="Q31" s="28">
        <v>337472000</v>
      </c>
      <c r="R31" s="28">
        <v>415405000</v>
      </c>
    </row>
    <row r="32" spans="2:20" x14ac:dyDescent="0.25">
      <c r="B32" t="s">
        <v>86</v>
      </c>
      <c r="D32" s="28">
        <v>0</v>
      </c>
      <c r="E32" s="28">
        <v>0</v>
      </c>
      <c r="F32" s="28">
        <v>0</v>
      </c>
      <c r="G32" s="28">
        <v>0</v>
      </c>
      <c r="H32" s="28">
        <v>0</v>
      </c>
      <c r="I32" s="28">
        <v>0</v>
      </c>
      <c r="J32" s="28">
        <v>0</v>
      </c>
      <c r="K32" s="28">
        <v>0</v>
      </c>
      <c r="L32" s="28">
        <v>0</v>
      </c>
      <c r="M32" s="28">
        <v>0</v>
      </c>
      <c r="N32" s="28">
        <v>0</v>
      </c>
      <c r="O32" s="28">
        <v>0</v>
      </c>
      <c r="P32" s="28">
        <v>0</v>
      </c>
      <c r="Q32" s="28">
        <v>0</v>
      </c>
      <c r="R32" s="28">
        <v>0</v>
      </c>
    </row>
    <row r="33" spans="2:18" x14ac:dyDescent="0.25">
      <c r="B33" t="s">
        <v>87</v>
      </c>
      <c r="D33" s="28">
        <v>5169094000</v>
      </c>
      <c r="E33" s="28">
        <v>3611222000</v>
      </c>
      <c r="F33" s="28">
        <v>1675111000</v>
      </c>
      <c r="G33" s="28">
        <v>864718000</v>
      </c>
      <c r="H33" s="28">
        <v>580017000</v>
      </c>
      <c r="I33" s="28">
        <v>2157477000</v>
      </c>
      <c r="J33" s="28">
        <v>1506252000</v>
      </c>
      <c r="K33" s="28">
        <v>762879000</v>
      </c>
      <c r="L33" s="28">
        <v>1387334000</v>
      </c>
      <c r="M33" s="28">
        <v>934867000</v>
      </c>
      <c r="N33" s="28">
        <v>156514000</v>
      </c>
      <c r="O33" s="28">
        <v>497650000</v>
      </c>
      <c r="P33" s="28">
        <v>616347000</v>
      </c>
      <c r="Q33" s="28">
        <v>1745801000</v>
      </c>
      <c r="R33" s="28">
        <v>1127933000</v>
      </c>
    </row>
    <row r="34" spans="2:18" x14ac:dyDescent="0.25">
      <c r="B34" t="s">
        <v>88</v>
      </c>
      <c r="D34" s="28">
        <v>7990610000</v>
      </c>
      <c r="E34" s="28">
        <v>1885839000</v>
      </c>
      <c r="F34" s="28">
        <v>1631102000</v>
      </c>
      <c r="G34" s="28">
        <v>2041131000</v>
      </c>
      <c r="H34" s="28">
        <v>2216148000</v>
      </c>
      <c r="I34" s="28">
        <v>1458488000</v>
      </c>
      <c r="J34" s="28">
        <v>1171270000</v>
      </c>
      <c r="K34" s="28">
        <v>1793764000</v>
      </c>
      <c r="L34" s="28">
        <v>1198905000</v>
      </c>
      <c r="M34" s="28">
        <v>1458991000</v>
      </c>
      <c r="N34" s="28">
        <v>1396296000</v>
      </c>
      <c r="O34" s="28">
        <v>1360210000</v>
      </c>
      <c r="P34" s="28">
        <v>977850000</v>
      </c>
      <c r="Q34" s="28">
        <v>651188000</v>
      </c>
      <c r="R34" s="28">
        <v>1524724000</v>
      </c>
    </row>
    <row r="35" spans="2:18" x14ac:dyDescent="0.25">
      <c r="B35" t="s">
        <v>89</v>
      </c>
      <c r="D35" s="28">
        <v>3668083000</v>
      </c>
      <c r="E35" s="28">
        <v>1847054000</v>
      </c>
      <c r="F35" s="28">
        <v>1577633000</v>
      </c>
      <c r="G35" s="28">
        <v>2032547000</v>
      </c>
      <c r="H35" s="28">
        <v>2216006000</v>
      </c>
      <c r="I35" s="28">
        <v>1453905000</v>
      </c>
      <c r="J35" s="28">
        <v>1163624000</v>
      </c>
      <c r="K35" s="28">
        <v>1776975000</v>
      </c>
      <c r="L35" s="28">
        <v>1173025000</v>
      </c>
      <c r="M35" s="28">
        <v>1439226000</v>
      </c>
      <c r="N35" s="28">
        <v>1396285000</v>
      </c>
      <c r="O35" s="28">
        <v>1353384000</v>
      </c>
      <c r="P35" s="28">
        <v>959183000</v>
      </c>
      <c r="Q35" s="28">
        <v>621349000</v>
      </c>
      <c r="R35" s="28">
        <v>1490728000</v>
      </c>
    </row>
    <row r="36" spans="2:18" x14ac:dyDescent="0.25">
      <c r="B36" t="s">
        <v>24</v>
      </c>
      <c r="D36" s="28">
        <v>9407985000</v>
      </c>
      <c r="E36" s="28">
        <v>5562385000</v>
      </c>
      <c r="F36" s="28">
        <v>3362395000</v>
      </c>
      <c r="G36" s="28">
        <v>2946343000</v>
      </c>
      <c r="H36" s="28">
        <v>2891778000</v>
      </c>
      <c r="I36" s="28">
        <v>3655306000</v>
      </c>
      <c r="J36" s="28">
        <v>2767766000</v>
      </c>
      <c r="K36" s="28">
        <v>2620345000</v>
      </c>
      <c r="L36" s="28">
        <v>2614420000</v>
      </c>
      <c r="M36" s="28">
        <v>2393858000</v>
      </c>
      <c r="N36" s="28">
        <v>1662539000</v>
      </c>
      <c r="O36" s="28">
        <v>2026364000</v>
      </c>
      <c r="P36" s="28">
        <v>1603698000</v>
      </c>
      <c r="Q36" s="28">
        <v>2396989000</v>
      </c>
      <c r="R36" s="28">
        <v>2652657000</v>
      </c>
    </row>
    <row r="37" spans="2:18" x14ac:dyDescent="0.25">
      <c r="B37" t="s">
        <v>26</v>
      </c>
      <c r="D37" s="28">
        <v>15899822000</v>
      </c>
      <c r="E37" s="28">
        <v>8905168000</v>
      </c>
      <c r="F37" s="28">
        <v>4952550000</v>
      </c>
      <c r="G37" s="28">
        <v>3446045000</v>
      </c>
      <c r="H37" s="28">
        <v>3229038000</v>
      </c>
      <c r="I37" s="28">
        <v>4172245000</v>
      </c>
      <c r="J37" s="28">
        <v>3192970000</v>
      </c>
      <c r="K37" s="28">
        <v>3024958000</v>
      </c>
      <c r="L37" s="28">
        <v>3014948000</v>
      </c>
      <c r="M37" s="28">
        <v>2788778000</v>
      </c>
      <c r="N37" s="28">
        <v>2099956000</v>
      </c>
      <c r="O37" s="28">
        <v>2569292000</v>
      </c>
      <c r="P37" s="28">
        <v>2373244000</v>
      </c>
      <c r="Q37" s="28">
        <v>3229702000</v>
      </c>
      <c r="R37" s="28">
        <v>3586765000</v>
      </c>
    </row>
    <row r="38" spans="2:18" x14ac:dyDescent="0.25">
      <c r="B38" t="s">
        <v>90</v>
      </c>
      <c r="D38" s="28">
        <v>383645000</v>
      </c>
      <c r="E38" s="28">
        <v>383645000</v>
      </c>
      <c r="F38" s="28">
        <v>383645000</v>
      </c>
      <c r="G38" s="28">
        <v>383645000</v>
      </c>
      <c r="H38" s="28">
        <v>383645000</v>
      </c>
      <c r="I38" s="28">
        <v>383645000</v>
      </c>
      <c r="J38" s="28">
        <v>383645000</v>
      </c>
      <c r="K38" s="28">
        <v>383645000</v>
      </c>
      <c r="L38" s="28">
        <v>383645000</v>
      </c>
      <c r="M38" s="28">
        <v>383645000</v>
      </c>
      <c r="N38" s="28">
        <v>383645000</v>
      </c>
      <c r="O38" s="28">
        <v>383645000</v>
      </c>
      <c r="P38" s="28">
        <v>383645000</v>
      </c>
      <c r="Q38" s="28">
        <v>383645000</v>
      </c>
      <c r="R38" s="28">
        <v>383645000</v>
      </c>
    </row>
    <row r="39" spans="2:18" x14ac:dyDescent="0.25">
      <c r="B39" t="s">
        <v>91</v>
      </c>
      <c r="D39" s="28">
        <v>7387796000</v>
      </c>
      <c r="E39" s="28">
        <v>5571507000</v>
      </c>
      <c r="F39" s="28">
        <v>4949084000</v>
      </c>
      <c r="G39" s="28">
        <v>4920353000</v>
      </c>
      <c r="H39" s="28">
        <v>3889724000</v>
      </c>
      <c r="I39" s="28">
        <v>2987893000</v>
      </c>
      <c r="J39" s="28">
        <v>2935022000</v>
      </c>
      <c r="K39" s="28">
        <v>3262345000</v>
      </c>
      <c r="L39" s="28">
        <v>3393211000</v>
      </c>
      <c r="M39" s="28">
        <v>3539179000</v>
      </c>
      <c r="N39" s="28">
        <v>3391993000</v>
      </c>
      <c r="O39" s="28">
        <v>3110028000</v>
      </c>
      <c r="P39" s="28">
        <v>2573630000</v>
      </c>
      <c r="Q39" s="28">
        <v>2220202000</v>
      </c>
      <c r="R39" s="28">
        <v>1898429000</v>
      </c>
    </row>
    <row r="40" spans="2:18" x14ac:dyDescent="0.25">
      <c r="B40" t="s">
        <v>92</v>
      </c>
      <c r="D40" s="28">
        <v>0</v>
      </c>
      <c r="E40" s="28">
        <v>0</v>
      </c>
      <c r="F40" s="28">
        <v>0</v>
      </c>
      <c r="G40" s="28">
        <v>0</v>
      </c>
      <c r="H40" s="28">
        <v>0</v>
      </c>
      <c r="I40" s="28">
        <v>0</v>
      </c>
      <c r="J40" s="28">
        <v>0</v>
      </c>
      <c r="K40" s="28">
        <v>0</v>
      </c>
      <c r="L40" s="28">
        <v>0</v>
      </c>
      <c r="M40" s="28">
        <v>0</v>
      </c>
      <c r="N40" s="28">
        <v>0</v>
      </c>
      <c r="O40" s="28">
        <v>0</v>
      </c>
      <c r="P40" s="28">
        <v>0</v>
      </c>
      <c r="Q40" s="28">
        <v>0</v>
      </c>
      <c r="R40" s="28">
        <v>0</v>
      </c>
    </row>
    <row r="41" spans="2:18" x14ac:dyDescent="0.25">
      <c r="B41" t="s">
        <v>93</v>
      </c>
      <c r="D41" s="28">
        <v>0</v>
      </c>
      <c r="E41" s="28">
        <v>0</v>
      </c>
      <c r="F41" s="28">
        <v>0</v>
      </c>
      <c r="G41" s="28">
        <v>0</v>
      </c>
      <c r="H41" s="28">
        <v>0</v>
      </c>
      <c r="I41" s="28">
        <v>0</v>
      </c>
      <c r="J41" s="28">
        <v>0</v>
      </c>
      <c r="K41" s="28">
        <v>0</v>
      </c>
      <c r="L41" s="28">
        <v>0</v>
      </c>
      <c r="M41" s="28">
        <v>0</v>
      </c>
      <c r="N41" s="28">
        <v>0</v>
      </c>
      <c r="O41" s="28">
        <v>0</v>
      </c>
      <c r="P41" s="28">
        <v>0</v>
      </c>
      <c r="Q41" s="28">
        <v>0</v>
      </c>
      <c r="R41" s="28">
        <v>0</v>
      </c>
    </row>
    <row r="42" spans="2:18" x14ac:dyDescent="0.25">
      <c r="B42" t="s">
        <v>94</v>
      </c>
      <c r="D42" s="28">
        <v>7771441000</v>
      </c>
      <c r="E42" s="28">
        <v>5955152000</v>
      </c>
      <c r="F42" s="28">
        <v>5332729000</v>
      </c>
      <c r="G42" s="28">
        <v>5303998000</v>
      </c>
      <c r="H42" s="28">
        <v>4273369000</v>
      </c>
      <c r="I42" s="28">
        <v>3371538000</v>
      </c>
      <c r="J42" s="28">
        <v>3318667000</v>
      </c>
      <c r="K42" s="28">
        <v>3645990000</v>
      </c>
      <c r="L42" s="28">
        <v>3776856000</v>
      </c>
      <c r="M42" s="28">
        <v>3922824000</v>
      </c>
      <c r="N42" s="28">
        <v>3775638000</v>
      </c>
      <c r="O42" s="28">
        <v>3493673000</v>
      </c>
      <c r="P42" s="28">
        <v>2957275000</v>
      </c>
      <c r="Q42" s="28">
        <v>2603847000</v>
      </c>
      <c r="R42" s="28">
        <v>2282074000</v>
      </c>
    </row>
    <row r="43" spans="2:18" x14ac:dyDescent="0.25">
      <c r="B43" t="s">
        <v>95</v>
      </c>
      <c r="D43" s="28">
        <v>10</v>
      </c>
      <c r="E43" s="28">
        <v>10</v>
      </c>
      <c r="F43" s="28">
        <v>10</v>
      </c>
      <c r="G43" s="28">
        <v>10</v>
      </c>
      <c r="H43" s="28">
        <v>10</v>
      </c>
      <c r="I43" s="28">
        <v>10</v>
      </c>
      <c r="J43" s="28">
        <v>10</v>
      </c>
      <c r="K43" s="28">
        <v>10</v>
      </c>
      <c r="L43" s="28">
        <v>10</v>
      </c>
      <c r="M43" s="28">
        <v>10</v>
      </c>
      <c r="N43" s="28">
        <v>10</v>
      </c>
      <c r="O43" s="28">
        <v>10</v>
      </c>
      <c r="P43" s="28">
        <v>10</v>
      </c>
      <c r="Q43" s="28">
        <v>10</v>
      </c>
      <c r="R43" s="28">
        <v>10</v>
      </c>
    </row>
    <row r="44" spans="2:18" x14ac:dyDescent="0.25">
      <c r="B44" t="s">
        <v>96</v>
      </c>
      <c r="D44" s="28">
        <v>38364500</v>
      </c>
      <c r="E44" s="28">
        <v>38364500</v>
      </c>
      <c r="F44" s="28">
        <v>38364500</v>
      </c>
      <c r="G44" s="28">
        <v>38364500</v>
      </c>
      <c r="H44" s="28">
        <v>38364500</v>
      </c>
      <c r="I44" s="28">
        <v>38364480</v>
      </c>
      <c r="J44" s="28">
        <v>38364480</v>
      </c>
      <c r="K44" s="28">
        <v>38364480</v>
      </c>
      <c r="L44" s="28">
        <v>38364480</v>
      </c>
      <c r="M44" s="28">
        <v>38364480</v>
      </c>
      <c r="N44" s="28">
        <v>38364480</v>
      </c>
      <c r="O44" s="28">
        <v>38364480</v>
      </c>
      <c r="P44" s="28">
        <v>38364480</v>
      </c>
      <c r="Q44" s="28">
        <v>38364480</v>
      </c>
      <c r="R44" s="28">
        <v>38364480</v>
      </c>
    </row>
    <row r="45" spans="2:18" x14ac:dyDescent="0.25">
      <c r="D45" s="28">
        <f>D42+D37</f>
        <v>23671263000</v>
      </c>
      <c r="E45" s="28">
        <f t="shared" ref="E45:R45" si="0">E42+E37</f>
        <v>14860320000</v>
      </c>
      <c r="F45" s="28">
        <f t="shared" si="0"/>
        <v>10285279000</v>
      </c>
      <c r="G45" s="28">
        <f t="shared" si="0"/>
        <v>8750043000</v>
      </c>
      <c r="H45" s="28">
        <f t="shared" si="0"/>
        <v>7502407000</v>
      </c>
      <c r="I45" s="28">
        <f t="shared" si="0"/>
        <v>7543783000</v>
      </c>
      <c r="J45" s="28">
        <f t="shared" si="0"/>
        <v>6511637000</v>
      </c>
      <c r="K45" s="28">
        <f t="shared" si="0"/>
        <v>6670948000</v>
      </c>
      <c r="L45" s="28">
        <f t="shared" si="0"/>
        <v>6791804000</v>
      </c>
      <c r="M45" s="28">
        <f t="shared" si="0"/>
        <v>6711602000</v>
      </c>
      <c r="N45" s="28">
        <f t="shared" si="0"/>
        <v>5875594000</v>
      </c>
      <c r="O45" s="28">
        <f t="shared" si="0"/>
        <v>6062965000</v>
      </c>
      <c r="P45" s="28">
        <f t="shared" si="0"/>
        <v>5330519000</v>
      </c>
      <c r="Q45" s="28">
        <f t="shared" si="0"/>
        <v>5833549000</v>
      </c>
      <c r="R45" s="28">
        <f t="shared" si="0"/>
        <v>5868839000</v>
      </c>
    </row>
    <row r="46" spans="2:18" x14ac:dyDescent="0.25">
      <c r="B46" t="s">
        <v>203</v>
      </c>
      <c r="D46" t="b">
        <f>D45=D30</f>
        <v>1</v>
      </c>
      <c r="E46" t="b">
        <f t="shared" ref="E46:R46" si="1">E45=E30</f>
        <v>1</v>
      </c>
      <c r="F46" t="b">
        <f t="shared" si="1"/>
        <v>1</v>
      </c>
      <c r="G46" t="b">
        <f t="shared" si="1"/>
        <v>1</v>
      </c>
      <c r="H46" t="b">
        <f t="shared" si="1"/>
        <v>1</v>
      </c>
      <c r="I46" t="b">
        <f t="shared" si="1"/>
        <v>1</v>
      </c>
      <c r="J46" t="b">
        <f t="shared" si="1"/>
        <v>1</v>
      </c>
      <c r="K46" t="b">
        <f t="shared" si="1"/>
        <v>1</v>
      </c>
      <c r="L46" t="b">
        <f t="shared" si="1"/>
        <v>1</v>
      </c>
      <c r="M46" t="b">
        <f t="shared" si="1"/>
        <v>1</v>
      </c>
      <c r="N46" t="b">
        <f t="shared" si="1"/>
        <v>1</v>
      </c>
      <c r="O46" t="b">
        <f t="shared" si="1"/>
        <v>1</v>
      </c>
      <c r="P46" t="b">
        <f t="shared" si="1"/>
        <v>1</v>
      </c>
      <c r="Q46" t="b">
        <f t="shared" si="1"/>
        <v>1</v>
      </c>
      <c r="R46" t="b">
        <f t="shared" si="1"/>
        <v>1</v>
      </c>
    </row>
    <row r="47" spans="2:18" ht="26.25" x14ac:dyDescent="0.4">
      <c r="B47" s="30" t="s">
        <v>101</v>
      </c>
      <c r="C47" s="30"/>
      <c r="D47" s="30"/>
      <c r="E47" s="30"/>
      <c r="F47" s="30"/>
      <c r="G47" s="30"/>
      <c r="H47" s="30"/>
      <c r="I47" s="30"/>
      <c r="J47" s="30"/>
      <c r="K47" s="30"/>
      <c r="L47" s="30"/>
      <c r="M47" s="30"/>
      <c r="N47" s="30"/>
      <c r="O47" s="30"/>
      <c r="P47" s="30"/>
      <c r="Q47" s="30"/>
      <c r="R47" s="30"/>
    </row>
    <row r="48" spans="2:18" ht="16.5" thickBot="1" x14ac:dyDescent="0.3">
      <c r="B48" s="31" t="s">
        <v>76</v>
      </c>
      <c r="C48" s="31"/>
      <c r="D48" s="48">
        <v>44823</v>
      </c>
      <c r="E48" s="48">
        <v>44458</v>
      </c>
      <c r="F48" s="48">
        <v>44093</v>
      </c>
      <c r="G48" s="48">
        <v>43727</v>
      </c>
      <c r="H48" s="48">
        <v>43362</v>
      </c>
      <c r="I48" s="48">
        <v>42997</v>
      </c>
      <c r="J48" s="48">
        <v>42632</v>
      </c>
      <c r="K48" s="48">
        <v>42266</v>
      </c>
      <c r="L48" s="48">
        <v>41901</v>
      </c>
      <c r="M48" s="48">
        <v>41536</v>
      </c>
      <c r="N48" s="48">
        <v>41171</v>
      </c>
      <c r="O48" s="48">
        <v>40805</v>
      </c>
      <c r="P48" s="48">
        <v>40440</v>
      </c>
      <c r="Q48" s="48">
        <v>40075</v>
      </c>
      <c r="R48" s="48">
        <v>39710</v>
      </c>
    </row>
    <row r="49" spans="2:18" x14ac:dyDescent="0.25">
      <c r="B49" t="s">
        <v>98</v>
      </c>
      <c r="D49" s="28">
        <v>-404935000</v>
      </c>
      <c r="E49" s="28">
        <v>-777456000</v>
      </c>
      <c r="F49" s="28">
        <v>-185075000</v>
      </c>
      <c r="G49" s="28">
        <v>202900000</v>
      </c>
      <c r="H49" s="28">
        <v>1583779000</v>
      </c>
      <c r="I49" s="28">
        <v>-615541000</v>
      </c>
      <c r="J49" s="28">
        <v>-808377000</v>
      </c>
      <c r="K49" s="28">
        <v>473623000</v>
      </c>
      <c r="L49" s="28">
        <v>14516000</v>
      </c>
      <c r="M49" s="28">
        <v>-977352000</v>
      </c>
      <c r="N49" s="28">
        <v>357670000</v>
      </c>
      <c r="O49" s="28">
        <v>105453000</v>
      </c>
      <c r="P49" s="28">
        <v>1089927000</v>
      </c>
      <c r="Q49" s="28">
        <v>-727297000</v>
      </c>
      <c r="R49" s="28">
        <v>484966000</v>
      </c>
    </row>
    <row r="50" spans="2:18" x14ac:dyDescent="0.25">
      <c r="B50" t="s">
        <v>99</v>
      </c>
      <c r="D50" s="28">
        <v>4233686000</v>
      </c>
      <c r="E50" s="28">
        <v>2905920000</v>
      </c>
      <c r="F50" s="28">
        <v>1538159000</v>
      </c>
      <c r="G50" s="28">
        <v>953428000</v>
      </c>
      <c r="H50" s="28">
        <v>247453000</v>
      </c>
      <c r="I50" s="28">
        <v>377145000</v>
      </c>
      <c r="J50" s="28">
        <v>421114000</v>
      </c>
      <c r="K50" s="28">
        <v>329059000</v>
      </c>
      <c r="L50" s="28">
        <v>343960000</v>
      </c>
      <c r="M50" s="28">
        <v>139774000</v>
      </c>
      <c r="N50" s="28">
        <v>140654000</v>
      </c>
      <c r="O50" s="28">
        <v>59403000</v>
      </c>
      <c r="P50" s="28">
        <v>208551000</v>
      </c>
      <c r="Q50" s="28">
        <v>238579000</v>
      </c>
      <c r="R50" s="28">
        <v>263795000</v>
      </c>
    </row>
    <row r="51" spans="2:18" x14ac:dyDescent="0.25">
      <c r="B51" t="s">
        <v>100</v>
      </c>
      <c r="D51" s="28">
        <v>-4031632000</v>
      </c>
      <c r="E51" s="28">
        <v>-2811429000</v>
      </c>
      <c r="F51" s="28">
        <v>-629849000</v>
      </c>
      <c r="G51" s="28">
        <v>161321000</v>
      </c>
      <c r="H51" s="28">
        <v>207460000</v>
      </c>
      <c r="I51" s="28">
        <v>-173970000</v>
      </c>
      <c r="J51" s="28">
        <v>121474000</v>
      </c>
      <c r="K51" s="28">
        <v>287303000</v>
      </c>
      <c r="L51" s="28">
        <v>-415420000</v>
      </c>
      <c r="M51" s="28">
        <v>146136000</v>
      </c>
      <c r="N51" s="28">
        <v>99911000</v>
      </c>
      <c r="O51" s="28">
        <v>241582000</v>
      </c>
      <c r="P51" s="28">
        <v>92449000</v>
      </c>
      <c r="Q51" s="28">
        <v>137671000</v>
      </c>
      <c r="R51" s="28">
        <v>-239835000</v>
      </c>
    </row>
    <row r="52" spans="2:18" x14ac:dyDescent="0.25">
      <c r="B52" t="s">
        <v>101</v>
      </c>
      <c r="D52" s="28">
        <v>3095059000</v>
      </c>
      <c r="E52" s="28">
        <v>1779046000</v>
      </c>
      <c r="F52" s="28">
        <v>1541000</v>
      </c>
      <c r="G52" s="28">
        <v>-626004000</v>
      </c>
      <c r="H52" s="28">
        <v>-212484000</v>
      </c>
      <c r="I52" s="28">
        <v>120061000</v>
      </c>
      <c r="J52" s="28">
        <v>-71281000</v>
      </c>
      <c r="K52" s="28">
        <v>-161302000</v>
      </c>
      <c r="L52" s="28">
        <v>0</v>
      </c>
      <c r="M52" s="28">
        <v>0</v>
      </c>
      <c r="N52" s="28">
        <v>-183315000</v>
      </c>
      <c r="O52" s="28">
        <v>-302657000</v>
      </c>
      <c r="P52" s="28">
        <v>-78302000</v>
      </c>
      <c r="Q52" s="28">
        <v>-76212000</v>
      </c>
      <c r="R52" s="28">
        <v>-20527000</v>
      </c>
    </row>
    <row r="53" spans="2:18" x14ac:dyDescent="0.25">
      <c r="B53" t="s">
        <v>102</v>
      </c>
      <c r="D53" s="28">
        <v>-1341508000</v>
      </c>
      <c r="E53" s="28">
        <v>-1809839000</v>
      </c>
      <c r="F53" s="28">
        <v>-813383000</v>
      </c>
      <c r="G53" s="28">
        <v>-261783000</v>
      </c>
      <c r="H53" s="28">
        <v>1578755000</v>
      </c>
      <c r="I53" s="28">
        <v>-669450000</v>
      </c>
      <c r="J53" s="28">
        <v>-758184000</v>
      </c>
      <c r="K53" s="28">
        <v>599624000</v>
      </c>
      <c r="L53" s="28">
        <v>-400904000</v>
      </c>
      <c r="M53" s="28">
        <v>-831216000</v>
      </c>
      <c r="N53" s="28">
        <v>274266000</v>
      </c>
      <c r="O53" s="28">
        <v>44378000</v>
      </c>
      <c r="P53" s="28">
        <v>1104074000</v>
      </c>
      <c r="Q53" s="28">
        <v>-665838000</v>
      </c>
      <c r="R53" s="28">
        <v>224604000</v>
      </c>
    </row>
    <row r="54" spans="2:18" x14ac:dyDescent="0.25">
      <c r="B54" t="s">
        <v>103</v>
      </c>
      <c r="D54" s="28">
        <v>-3417623000</v>
      </c>
      <c r="E54" s="28">
        <v>-1607784000</v>
      </c>
      <c r="F54" s="28">
        <v>-794401000</v>
      </c>
      <c r="G54" s="28">
        <v>-532618000</v>
      </c>
      <c r="H54" s="28">
        <v>-2111373000</v>
      </c>
      <c r="I54" s="28">
        <v>-1441923000</v>
      </c>
      <c r="J54" s="28">
        <v>-683184000</v>
      </c>
      <c r="K54" s="28">
        <v>-1283363000</v>
      </c>
      <c r="L54" s="28">
        <v>-882459000</v>
      </c>
      <c r="M54" s="28">
        <v>-51243000</v>
      </c>
      <c r="N54" s="28">
        <v>-325509000</v>
      </c>
      <c r="O54" s="28">
        <v>-369887000</v>
      </c>
      <c r="P54" s="28">
        <v>-1473961000</v>
      </c>
      <c r="Q54" s="28">
        <v>-808123000</v>
      </c>
      <c r="R54" s="28">
        <v>-1032727000</v>
      </c>
    </row>
    <row r="55" spans="2:18" x14ac:dyDescent="0.25">
      <c r="B55" t="s">
        <v>104</v>
      </c>
      <c r="D55" s="28">
        <v>-4759131000</v>
      </c>
      <c r="E55" s="28">
        <v>-3417623000</v>
      </c>
      <c r="F55" s="28">
        <v>-1607784000</v>
      </c>
      <c r="G55" s="28">
        <v>-794401000</v>
      </c>
      <c r="H55" s="28">
        <v>-532618000</v>
      </c>
      <c r="I55" s="28">
        <v>-2111373000</v>
      </c>
      <c r="J55" s="28">
        <v>-1441368000</v>
      </c>
      <c r="K55" s="28">
        <v>-683739000</v>
      </c>
      <c r="L55" s="28">
        <v>-1283363000</v>
      </c>
      <c r="M55" s="28">
        <v>-882459000</v>
      </c>
      <c r="N55" s="28">
        <v>-51243000</v>
      </c>
      <c r="O55" s="28">
        <v>-325509000</v>
      </c>
      <c r="P55" s="28">
        <v>-369887000</v>
      </c>
      <c r="Q55" s="28">
        <v>-1473961000</v>
      </c>
      <c r="R55" s="28">
        <v>-808123000</v>
      </c>
    </row>
    <row r="56" spans="2:18" x14ac:dyDescent="0.25">
      <c r="B56" t="s">
        <v>105</v>
      </c>
      <c r="D56" s="28">
        <v>-4638621000</v>
      </c>
      <c r="E56" s="28">
        <v>-3683376000</v>
      </c>
      <c r="F56" s="28">
        <v>-1723234000</v>
      </c>
      <c r="G56" s="28">
        <v>-750528000</v>
      </c>
      <c r="H56" s="28">
        <v>1336326000</v>
      </c>
      <c r="I56" s="28">
        <v>-992686000</v>
      </c>
      <c r="J56" s="28">
        <v>-1229491000</v>
      </c>
      <c r="K56" s="28">
        <v>144564000</v>
      </c>
      <c r="L56" s="28">
        <v>-329444000</v>
      </c>
      <c r="M56" s="28">
        <v>-1117126000</v>
      </c>
      <c r="N56" s="28">
        <v>217016000</v>
      </c>
      <c r="O56" s="28">
        <v>46050000</v>
      </c>
      <c r="P56" s="28">
        <v>881376000</v>
      </c>
      <c r="Q56" s="28">
        <v>-965876000</v>
      </c>
      <c r="R56" s="28">
        <v>221171000</v>
      </c>
    </row>
    <row r="57" spans="2:18" x14ac:dyDescent="0.25">
      <c r="B57" t="s">
        <v>106</v>
      </c>
      <c r="D57" s="28">
        <v>-1543562000</v>
      </c>
      <c r="E57" s="28">
        <v>-1904330000</v>
      </c>
      <c r="F57" s="28">
        <v>-1721693000</v>
      </c>
      <c r="G57" s="28">
        <v>-1376532000</v>
      </c>
      <c r="H57" s="28">
        <v>1123842000</v>
      </c>
      <c r="I57" s="28">
        <v>-872625000</v>
      </c>
      <c r="J57" s="28">
        <v>-1300772000</v>
      </c>
      <c r="K57" s="28">
        <v>-16738000</v>
      </c>
      <c r="L57" s="28">
        <v>-329444000</v>
      </c>
      <c r="M57" s="28">
        <v>-1117126000</v>
      </c>
      <c r="N57" s="28">
        <v>33701000</v>
      </c>
      <c r="O57" s="28">
        <v>-256607000</v>
      </c>
      <c r="P57" s="28">
        <v>803074000</v>
      </c>
      <c r="Q57" s="28">
        <v>-1042088000</v>
      </c>
      <c r="R57" s="28">
        <v>200644000</v>
      </c>
    </row>
    <row r="59" spans="2:18" x14ac:dyDescent="0.25">
      <c r="B59" t="s">
        <v>194</v>
      </c>
      <c r="D59" s="28">
        <f>'stock pricess'!C11</f>
        <v>25321667300</v>
      </c>
      <c r="E59" s="28">
        <f>'stock pricess'!D11</f>
        <v>39945638000</v>
      </c>
      <c r="F59" s="28">
        <f>'stock pricess'!E11</f>
        <v>47572600000</v>
      </c>
      <c r="G59" s="28">
        <f>'stock pricess'!F11</f>
        <v>36446750000</v>
      </c>
      <c r="H59" s="28">
        <f>'stock pricess'!G11</f>
        <v>23019000000</v>
      </c>
      <c r="I59" s="28">
        <f>'stock pricess'!H11</f>
        <v>8605269500</v>
      </c>
      <c r="J59" s="28">
        <f>'stock pricess'!I11</f>
        <v>6974757000</v>
      </c>
      <c r="K59" s="28">
        <f>'stock pricess'!J11</f>
        <v>10089995000</v>
      </c>
      <c r="L59" s="28">
        <f>'stock pricess'!K11</f>
        <v>11662960000</v>
      </c>
      <c r="M59" s="28">
        <f>'stock pricess'!L11</f>
        <v>13696305000</v>
      </c>
      <c r="N59" s="28">
        <f>'stock pricess'!M11</f>
        <v>10358550000</v>
      </c>
      <c r="O59" s="28">
        <f>'stock pricess'!N11</f>
        <v>5301275700</v>
      </c>
      <c r="P59" s="28">
        <f>'stock pricess'!O11</f>
        <v>3286345900</v>
      </c>
      <c r="Q59" s="28">
        <f>'stock pricess'!P11</f>
        <v>3370748900</v>
      </c>
      <c r="R59" s="28">
        <f>'stock pricess'!Q11</f>
        <v>2879676900</v>
      </c>
    </row>
    <row r="60" spans="2:18" x14ac:dyDescent="0.25">
      <c r="B60" t="s">
        <v>202</v>
      </c>
      <c r="D60" s="28">
        <f>D42</f>
        <v>7771441000</v>
      </c>
      <c r="E60" s="28">
        <f t="shared" ref="E60:R60" si="2">E42</f>
        <v>5955152000</v>
      </c>
      <c r="F60" s="28">
        <f t="shared" si="2"/>
        <v>5332729000</v>
      </c>
      <c r="G60" s="28">
        <f t="shared" si="2"/>
        <v>5303998000</v>
      </c>
      <c r="H60" s="28">
        <f t="shared" si="2"/>
        <v>4273369000</v>
      </c>
      <c r="I60" s="28">
        <f t="shared" si="2"/>
        <v>3371538000</v>
      </c>
      <c r="J60" s="28">
        <f t="shared" si="2"/>
        <v>3318667000</v>
      </c>
      <c r="K60" s="28">
        <f t="shared" si="2"/>
        <v>3645990000</v>
      </c>
      <c r="L60" s="28">
        <f t="shared" si="2"/>
        <v>3776856000</v>
      </c>
      <c r="M60" s="28">
        <f t="shared" si="2"/>
        <v>3922824000</v>
      </c>
      <c r="N60" s="28">
        <f t="shared" si="2"/>
        <v>3775638000</v>
      </c>
      <c r="O60" s="28">
        <f t="shared" si="2"/>
        <v>3493673000</v>
      </c>
      <c r="P60" s="28">
        <f t="shared" si="2"/>
        <v>2957275000</v>
      </c>
      <c r="Q60" s="28">
        <f t="shared" si="2"/>
        <v>2603847000</v>
      </c>
      <c r="R60" s="28">
        <f t="shared" si="2"/>
        <v>2282074000</v>
      </c>
    </row>
    <row r="61" spans="2:18" x14ac:dyDescent="0.25">
      <c r="B61" t="s">
        <v>204</v>
      </c>
      <c r="D61">
        <f>D59/D60</f>
        <v>3.2582975666932299</v>
      </c>
      <c r="E61">
        <f t="shared" ref="E61:R61" si="3">E59/E60</f>
        <v>6.7077444874622847</v>
      </c>
      <c r="F61">
        <f t="shared" si="3"/>
        <v>8.9208733464610717</v>
      </c>
      <c r="G61">
        <f t="shared" si="3"/>
        <v>6.8715617916899667</v>
      </c>
      <c r="H61">
        <f t="shared" si="3"/>
        <v>5.3866165079589425</v>
      </c>
      <c r="I61">
        <f t="shared" si="3"/>
        <v>2.5523276024176504</v>
      </c>
      <c r="J61">
        <f t="shared" si="3"/>
        <v>2.1016742565614446</v>
      </c>
      <c r="K61">
        <f t="shared" si="3"/>
        <v>2.7674225656131806</v>
      </c>
      <c r="L61">
        <f t="shared" si="3"/>
        <v>3.0880075914993848</v>
      </c>
      <c r="M61">
        <f t="shared" si="3"/>
        <v>3.4914400951967255</v>
      </c>
      <c r="N61">
        <f t="shared" si="3"/>
        <v>2.7435230813971043</v>
      </c>
      <c r="O61">
        <f t="shared" si="3"/>
        <v>1.517393213388889</v>
      </c>
      <c r="P61">
        <f t="shared" si="3"/>
        <v>1.1112750420572994</v>
      </c>
      <c r="Q61">
        <f t="shared" si="3"/>
        <v>1.29452648331488</v>
      </c>
      <c r="R61">
        <f t="shared" si="3"/>
        <v>1.2618683267939603</v>
      </c>
    </row>
  </sheetData>
  <mergeCells count="3">
    <mergeCell ref="B2:R2"/>
    <mergeCell ref="B20:R20"/>
    <mergeCell ref="B47:R47"/>
  </mergeCells>
  <phoneticPr fontId="1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208-774D-4B5B-9CCC-67E171EFB6F2}">
  <dimension ref="B2:L36"/>
  <sheetViews>
    <sheetView tabSelected="1" topLeftCell="A23" workbookViewId="0">
      <selection activeCell="G38" sqref="G38"/>
    </sheetView>
  </sheetViews>
  <sheetFormatPr defaultRowHeight="15" x14ac:dyDescent="0.25"/>
  <cols>
    <col min="1" max="1" width="1.85546875" customWidth="1"/>
    <col min="2" max="2" width="37.5703125" customWidth="1"/>
    <col min="3" max="3" width="9.140625" customWidth="1"/>
    <col min="4" max="7" width="10.5703125" bestFit="1" customWidth="1"/>
    <col min="8" max="8" width="4" customWidth="1"/>
  </cols>
  <sheetData>
    <row r="2" spans="2:12" ht="21" x14ac:dyDescent="0.35">
      <c r="B2" s="73" t="str">
        <f>"One Page Profile - " &amp;"Gatron "</f>
        <v xml:space="preserve">One Page Profile - Gatron </v>
      </c>
      <c r="C2" s="73"/>
      <c r="D2" s="73"/>
      <c r="E2" s="73"/>
      <c r="F2" s="73"/>
      <c r="G2" s="73"/>
      <c r="H2" s="73"/>
      <c r="I2" s="73"/>
      <c r="J2" s="73"/>
      <c r="K2" s="73"/>
      <c r="L2" s="73"/>
    </row>
    <row r="3" spans="2:12" ht="15" customHeight="1" x14ac:dyDescent="0.25">
      <c r="C3" s="55" t="s">
        <v>144</v>
      </c>
      <c r="D3" s="55"/>
      <c r="E3" s="55"/>
      <c r="F3" s="55"/>
      <c r="G3" s="55"/>
      <c r="H3" s="55"/>
      <c r="I3" s="55"/>
      <c r="J3" s="55"/>
      <c r="K3" s="55"/>
      <c r="L3" s="55"/>
    </row>
    <row r="4" spans="2:12" ht="15" customHeight="1" x14ac:dyDescent="0.25">
      <c r="C4" s="55"/>
      <c r="D4" s="55"/>
      <c r="E4" s="55"/>
      <c r="F4" s="55"/>
      <c r="G4" s="55"/>
      <c r="H4" s="55"/>
      <c r="I4" s="55"/>
      <c r="J4" s="55"/>
      <c r="K4" s="55"/>
      <c r="L4" s="55"/>
    </row>
    <row r="5" spans="2:12" ht="15" customHeight="1" x14ac:dyDescent="0.25">
      <c r="C5" s="55"/>
      <c r="D5" s="55"/>
      <c r="E5" s="55"/>
      <c r="F5" s="55"/>
      <c r="G5" s="55"/>
      <c r="H5" s="55"/>
      <c r="I5" s="55"/>
      <c r="J5" s="55"/>
      <c r="K5" s="55"/>
      <c r="L5" s="55"/>
    </row>
    <row r="6" spans="2:12" ht="15" customHeight="1" x14ac:dyDescent="0.25">
      <c r="C6" s="55"/>
      <c r="D6" s="55"/>
      <c r="E6" s="55"/>
      <c r="F6" s="55"/>
      <c r="G6" s="55"/>
      <c r="H6" s="55"/>
      <c r="I6" s="55"/>
      <c r="J6" s="55"/>
      <c r="K6" s="55"/>
      <c r="L6" s="55"/>
    </row>
    <row r="7" spans="2:12" ht="15" customHeight="1" x14ac:dyDescent="0.25">
      <c r="C7" s="55"/>
      <c r="D7" s="55"/>
      <c r="E7" s="55"/>
      <c r="F7" s="55"/>
      <c r="G7" s="55"/>
      <c r="H7" s="55"/>
      <c r="I7" s="55"/>
      <c r="J7" s="55"/>
      <c r="K7" s="55"/>
      <c r="L7" s="55"/>
    </row>
    <row r="8" spans="2:12" ht="15" customHeight="1" x14ac:dyDescent="0.25">
      <c r="C8" s="55"/>
      <c r="D8" s="55"/>
      <c r="E8" s="55"/>
      <c r="F8" s="55"/>
      <c r="G8" s="55"/>
      <c r="H8" s="55"/>
      <c r="I8" s="55"/>
      <c r="J8" s="55"/>
      <c r="K8" s="55"/>
      <c r="L8" s="55"/>
    </row>
    <row r="9" spans="2:12" ht="15" customHeight="1" x14ac:dyDescent="0.25">
      <c r="C9" s="55"/>
      <c r="D9" s="55"/>
      <c r="E9" s="55"/>
      <c r="F9" s="55"/>
      <c r="G9" s="55"/>
      <c r="H9" s="55"/>
      <c r="I9" s="55"/>
      <c r="J9" s="55"/>
      <c r="K9" s="55"/>
      <c r="L9" s="55"/>
    </row>
    <row r="10" spans="2:12" ht="15" customHeight="1" x14ac:dyDescent="0.25">
      <c r="C10" s="55"/>
      <c r="D10" s="55"/>
      <c r="E10" s="55"/>
      <c r="F10" s="55"/>
      <c r="G10" s="55"/>
      <c r="H10" s="55"/>
      <c r="I10" s="55"/>
      <c r="J10" s="55"/>
      <c r="K10" s="55"/>
      <c r="L10" s="55"/>
    </row>
    <row r="11" spans="2:12" ht="15" customHeight="1" x14ac:dyDescent="0.25">
      <c r="C11" s="71"/>
      <c r="D11" s="71"/>
      <c r="E11" s="71"/>
      <c r="F11" s="71"/>
      <c r="G11" s="71"/>
      <c r="H11" s="71"/>
      <c r="I11" s="71"/>
      <c r="J11" s="71"/>
      <c r="K11" s="71"/>
      <c r="L11" s="71"/>
    </row>
    <row r="12" spans="2:12" ht="15.75" x14ac:dyDescent="0.25">
      <c r="B12" s="74" t="s">
        <v>173</v>
      </c>
      <c r="C12" s="51">
        <v>44823</v>
      </c>
      <c r="D12" s="51">
        <v>44458</v>
      </c>
      <c r="E12" s="51">
        <v>44093</v>
      </c>
      <c r="F12" s="51">
        <v>43727</v>
      </c>
      <c r="G12" s="51">
        <v>43362</v>
      </c>
      <c r="I12" s="79" t="s">
        <v>188</v>
      </c>
      <c r="J12" s="79"/>
      <c r="K12" s="79"/>
      <c r="L12" s="79"/>
    </row>
    <row r="14" spans="2:12" x14ac:dyDescent="0.25">
      <c r="B14" t="s">
        <v>174</v>
      </c>
      <c r="C14" s="28">
        <f>'Raw FS'!D4</f>
        <v>23959654000</v>
      </c>
      <c r="D14" s="28">
        <f>'Raw FS'!E4</f>
        <v>16557561000</v>
      </c>
      <c r="E14" s="28">
        <f>'Raw FS'!F4</f>
        <v>12938377000</v>
      </c>
      <c r="F14" s="28">
        <f>'Raw FS'!G4</f>
        <v>17707325000</v>
      </c>
      <c r="G14" s="28">
        <f>'Raw FS'!H4</f>
        <v>13006437000</v>
      </c>
    </row>
    <row r="15" spans="2:12" x14ac:dyDescent="0.25">
      <c r="B15" t="s">
        <v>175</v>
      </c>
      <c r="C15" s="7">
        <f>'Raw FS'!D4/'Raw FS'!E4-1</f>
        <v>0.44705213527523768</v>
      </c>
      <c r="D15" s="7">
        <f>'Raw FS'!E4/'Raw FS'!F4-1</f>
        <v>0.27972472899808065</v>
      </c>
      <c r="E15" s="7">
        <f>'Raw FS'!F4/'Raw FS'!G4-1</f>
        <v>-0.2693206342572918</v>
      </c>
      <c r="F15" s="7">
        <f>'Raw FS'!G4/'Raw FS'!H4-1</f>
        <v>0.36142780686209441</v>
      </c>
      <c r="G15" s="7">
        <f>'Raw FS'!H4/'Raw FS'!I4-1</f>
        <v>5.523326922042493E-2</v>
      </c>
    </row>
    <row r="16" spans="2:12" x14ac:dyDescent="0.25">
      <c r="B16" t="s">
        <v>40</v>
      </c>
      <c r="C16" s="28">
        <f>'Raw FS'!D6</f>
        <v>3176386000</v>
      </c>
      <c r="D16" s="28">
        <f>'Raw FS'!E6</f>
        <v>1866775000</v>
      </c>
      <c r="E16" s="28">
        <f>'Raw FS'!F6</f>
        <v>945052000</v>
      </c>
      <c r="F16" s="28">
        <f>'Raw FS'!G6</f>
        <v>1655654000</v>
      </c>
      <c r="G16" s="28">
        <f>'Raw FS'!H6</f>
        <v>1247390000</v>
      </c>
    </row>
    <row r="17" spans="2:12" x14ac:dyDescent="0.25">
      <c r="B17" t="s">
        <v>176</v>
      </c>
      <c r="C17" s="8">
        <f>C16/C14</f>
        <v>0.13257228171992802</v>
      </c>
      <c r="D17" s="8">
        <f>D16/D14</f>
        <v>0.11274456425073717</v>
      </c>
      <c r="E17" s="8">
        <f>E16/E14</f>
        <v>7.3042546217350138E-2</v>
      </c>
      <c r="F17" s="8">
        <f>F16/F14</f>
        <v>9.3501079355577429E-2</v>
      </c>
      <c r="G17" s="8">
        <f>G16/G14</f>
        <v>9.5905588901864514E-2</v>
      </c>
    </row>
    <row r="18" spans="2:12" x14ac:dyDescent="0.25">
      <c r="B18" s="2" t="s">
        <v>179</v>
      </c>
      <c r="C18" s="8">
        <f>'Raw FS'!D13/'Raw FS'!D4</f>
        <v>0.15282161420194132</v>
      </c>
      <c r="D18" s="8">
        <f>'Raw FS'!E13/'Raw FS'!E4</f>
        <v>0.11791235436185317</v>
      </c>
      <c r="E18" s="8">
        <f>'Raw FS'!F13/'Raw FS'!F4</f>
        <v>0.15994316752402563</v>
      </c>
      <c r="F18" s="8">
        <f>'Raw FS'!G13/'Raw FS'!G4</f>
        <v>0.13770092320550958</v>
      </c>
      <c r="G18" s="8">
        <f>'Raw FS'!H13/'Raw FS'!H4</f>
        <v>0.10932894227681263</v>
      </c>
    </row>
    <row r="19" spans="2:12" x14ac:dyDescent="0.25">
      <c r="B19" t="s">
        <v>178</v>
      </c>
      <c r="C19" s="8">
        <f>'Raw FS'!D14/'Raw FS'!D4</f>
        <v>0.11986575432182785</v>
      </c>
      <c r="D19" s="8">
        <f>'Raw FS'!E14/'Raw FS'!E4</f>
        <v>8.630310949783003E-2</v>
      </c>
      <c r="E19" s="8">
        <f>'Raw FS'!F14/'Raw FS'!F4</f>
        <v>0.12860963936976022</v>
      </c>
      <c r="F19" s="8">
        <f>'Raw FS'!G14/'Raw FS'!G4</f>
        <v>0.11979861441522081</v>
      </c>
      <c r="G19" s="8">
        <f>'Raw FS'!H14/'Raw FS'!H4</f>
        <v>8.5221263901866434E-2</v>
      </c>
    </row>
    <row r="20" spans="2:12" x14ac:dyDescent="0.25">
      <c r="B20" t="s">
        <v>180</v>
      </c>
      <c r="C20" s="8">
        <f>'Raw FS'!D17/'Raw FS'!D4</f>
        <v>7.6263371749859157E-2</v>
      </c>
      <c r="D20" s="8">
        <f>'Raw FS'!E17/'Raw FS'!E4</f>
        <v>6.4364793824404451E-2</v>
      </c>
      <c r="E20" s="8">
        <f>'Raw FS'!F17/'Raw FS'!F4</f>
        <v>8.1975737760617118E-2</v>
      </c>
      <c r="F20" s="8">
        <f>'Raw FS'!G17/'Raw FS'!G4</f>
        <v>0.1013555124785929</v>
      </c>
      <c r="G20" s="8">
        <f>'Raw FS'!H17/'Raw FS'!H4</f>
        <v>7.549000544884045E-2</v>
      </c>
    </row>
    <row r="21" spans="2:12" x14ac:dyDescent="0.25">
      <c r="B21" t="s">
        <v>181</v>
      </c>
      <c r="C21">
        <f>'Raw FS'!D18</f>
        <v>47.63</v>
      </c>
      <c r="D21">
        <f>'Raw FS'!E18</f>
        <v>27.78</v>
      </c>
      <c r="E21">
        <f>'Raw FS'!F18</f>
        <v>27.65</v>
      </c>
      <c r="F21">
        <f>'Raw FS'!G18</f>
        <v>46.78</v>
      </c>
      <c r="G21">
        <f>'Raw FS'!H18</f>
        <v>25.59</v>
      </c>
    </row>
    <row r="22" spans="2:12" x14ac:dyDescent="0.25">
      <c r="B22" t="s">
        <v>182</v>
      </c>
      <c r="C22" s="8">
        <f>'Raw FS'!D18/'Raw FS'!E18-1</f>
        <v>0.71454283657307416</v>
      </c>
      <c r="D22" s="8">
        <f>'Raw FS'!E18/'Raw FS'!F18-1</f>
        <v>4.701627486437765E-3</v>
      </c>
      <c r="E22" s="8">
        <f>'Raw FS'!F18/'Raw FS'!G18-1</f>
        <v>-0.40893544249679359</v>
      </c>
      <c r="F22" s="8">
        <f>'Raw FS'!G18/'Raw FS'!H18-1</f>
        <v>0.82805783509183284</v>
      </c>
      <c r="G22" s="8">
        <f>'Raw FS'!H18/'Raw FS'!I18-1</f>
        <v>16.059999999999999</v>
      </c>
    </row>
    <row r="23" spans="2:12" x14ac:dyDescent="0.25">
      <c r="B23" t="s">
        <v>183</v>
      </c>
      <c r="C23" s="77">
        <f>'Raw Equity Report'!D5/'Raw Equity Report'!D7</f>
        <v>0</v>
      </c>
      <c r="D23" s="77">
        <f>'Raw Equity Report'!E5/'Raw Equity Report'!E7</f>
        <v>0</v>
      </c>
      <c r="E23" s="77">
        <f>'Raw Equity Report'!F5/'Raw Equity Report'!F7</f>
        <v>325.86027111574555</v>
      </c>
      <c r="F23" s="77">
        <f>'Raw Equity Report'!G5/'Raw Equity Report'!G7</f>
        <v>690.82377476538056</v>
      </c>
      <c r="G23" s="77">
        <f>'Raw Equity Report'!H5/'Raw Equity Report'!H7</f>
        <v>267.20542231491135</v>
      </c>
    </row>
    <row r="24" spans="2:12" x14ac:dyDescent="0.25">
      <c r="B24" t="s">
        <v>184</v>
      </c>
      <c r="C24" s="7">
        <f>IFERROR('Raw Equity Report'!D5/'Raw Equity Report'!E5-1,0)</f>
        <v>0</v>
      </c>
      <c r="D24" s="7">
        <f>IFERROR('Raw Equity Report'!E5/'Raw Equity Report'!F5-1,0)</f>
        <v>-1</v>
      </c>
      <c r="E24" s="7">
        <f>IFERROR('Raw Equity Report'!F5/'Raw Equity Report'!G5-1,0)</f>
        <v>-0.52830188679245282</v>
      </c>
      <c r="F24" s="7">
        <f>IFERROR('Raw Equity Report'!G5/'Raw Equity Report'!H5-1,0)</f>
        <v>1.5853658536585367</v>
      </c>
      <c r="G24" s="7">
        <f>IFERROR('Raw Equity Report'!H5/'Raw Equity Report'!I5-1,0)</f>
        <v>0</v>
      </c>
    </row>
    <row r="26" spans="2:12" ht="15.75" x14ac:dyDescent="0.25">
      <c r="B26" s="74" t="s">
        <v>192</v>
      </c>
      <c r="C26" s="51">
        <v>44823</v>
      </c>
      <c r="D26" s="51">
        <v>44458</v>
      </c>
      <c r="E26" s="51">
        <v>44093</v>
      </c>
      <c r="F26" s="51">
        <v>43727</v>
      </c>
      <c r="G26" s="51">
        <v>43362</v>
      </c>
      <c r="I26" s="79" t="s">
        <v>187</v>
      </c>
      <c r="J26" s="79"/>
      <c r="K26" s="79"/>
      <c r="L26" s="79"/>
    </row>
    <row r="28" spans="2:12" x14ac:dyDescent="0.25">
      <c r="B28" t="s">
        <v>193</v>
      </c>
      <c r="C28" s="81">
        <f>'stock pricess'!C7/'Raw FS'!D18</f>
        <v>6.9286164182238084</v>
      </c>
      <c r="D28" s="81">
        <f>'stock pricess'!D7/'Raw FS'!E18</f>
        <v>18.740100791936644</v>
      </c>
      <c r="E28" s="81">
        <f>'stock pricess'!E7/'Raw FS'!F18</f>
        <v>22.423146473779386</v>
      </c>
      <c r="F28" s="81">
        <f>'stock pricess'!F7/'Raw FS'!G18</f>
        <v>10.153911928174434</v>
      </c>
      <c r="G28" s="81">
        <f>'stock pricess'!G7/'Raw FS'!H18</f>
        <v>11.723329425556859</v>
      </c>
    </row>
    <row r="29" spans="2:12" x14ac:dyDescent="0.25">
      <c r="B29" t="s">
        <v>199</v>
      </c>
      <c r="C29" s="81">
        <f>'stock pricess'!C14/'Raw FS'!D13</f>
        <v>8.6522765886496789</v>
      </c>
      <c r="D29" s="81">
        <f>'stock pricess'!D14/'Raw FS'!E13</f>
        <v>22.119682985707929</v>
      </c>
      <c r="E29" s="81">
        <f>'stock pricess'!E14/'Raw FS'!F13</f>
        <v>23.725949246280937</v>
      </c>
      <c r="F29" s="81">
        <f>'stock pricess'!F14/'Raw FS'!G13</f>
        <v>15.123614053147358</v>
      </c>
      <c r="G29" s="81">
        <f>'stock pricess'!G14/'Raw FS'!H13</f>
        <v>16.391834624959564</v>
      </c>
    </row>
    <row r="30" spans="2:12" x14ac:dyDescent="0.25">
      <c r="B30" t="s">
        <v>200</v>
      </c>
      <c r="C30" s="81">
        <f>'stock pricess'!C14/'Raw FS'!D4</f>
        <v>1.3222548747991103</v>
      </c>
      <c r="D30" s="81">
        <f>'stock pricess'!D14/'Raw FS'!E4</f>
        <v>2.6081838985826473</v>
      </c>
      <c r="E30" s="81">
        <f>'stock pricess'!E14/'Raw FS'!F4</f>
        <v>3.794803474964441</v>
      </c>
      <c r="F30" s="81">
        <f>'stock pricess'!F14/'Raw FS'!G4</f>
        <v>2.0825356173222098</v>
      </c>
      <c r="G30" s="81">
        <f>'stock pricess'!G14/'Raw FS'!H4</f>
        <v>1.7921019415232626</v>
      </c>
    </row>
    <row r="31" spans="2:12" x14ac:dyDescent="0.25">
      <c r="B31" t="s">
        <v>201</v>
      </c>
      <c r="C31" s="81">
        <f>'Raw FS'!D61</f>
        <v>3.2582975666932299</v>
      </c>
      <c r="D31" s="81">
        <f>'Raw FS'!E61</f>
        <v>6.7077444874622847</v>
      </c>
      <c r="E31" s="81">
        <f>'Raw FS'!F61</f>
        <v>8.9208733464610717</v>
      </c>
      <c r="F31" s="81">
        <f>'Raw FS'!G61</f>
        <v>6.8715617916899667</v>
      </c>
      <c r="G31" s="81">
        <f>'Raw FS'!H61</f>
        <v>5.3866165079589425</v>
      </c>
    </row>
    <row r="32" spans="2:12" x14ac:dyDescent="0.25">
      <c r="B32" t="s">
        <v>205</v>
      </c>
      <c r="C32" s="82">
        <f>'Raw FR'!D6</f>
        <v>23.512</v>
      </c>
      <c r="D32" s="82">
        <f>'Raw FR'!E6</f>
        <v>17.896000000000001</v>
      </c>
      <c r="E32" s="82">
        <f>'Raw FR'!F6</f>
        <v>19.888999999999999</v>
      </c>
      <c r="F32" s="82">
        <f>'Raw FR'!G6</f>
        <v>33.837000000000003</v>
      </c>
      <c r="G32" s="82">
        <f>'Raw FR'!H6</f>
        <v>22.975999999999999</v>
      </c>
    </row>
    <row r="33" spans="2:7" x14ac:dyDescent="0.25">
      <c r="B33" t="s">
        <v>206</v>
      </c>
      <c r="C33" s="82">
        <f>'Raw FR'!D16</f>
        <v>0.20100000000000001</v>
      </c>
      <c r="D33" s="82">
        <f>'Raw FR'!E16</f>
        <v>0.154</v>
      </c>
      <c r="E33" s="82">
        <f>'Raw FR'!F16</f>
        <v>0.24</v>
      </c>
      <c r="F33" s="82">
        <f>'Raw FR'!G16</f>
        <v>0.36599999999999999</v>
      </c>
      <c r="G33" s="82">
        <f>'Raw FR'!H16</f>
        <v>0.24</v>
      </c>
    </row>
    <row r="36" spans="2:7" x14ac:dyDescent="0.25">
      <c r="B36" t="e">
        <f>xlookup</f>
        <v>#NAME?</v>
      </c>
    </row>
  </sheetData>
  <mergeCells count="4">
    <mergeCell ref="I26:L26"/>
    <mergeCell ref="I12:L12"/>
    <mergeCell ref="B2:L2"/>
    <mergeCell ref="C3:L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5FFAE-3CEC-41FA-94FA-556FF2E698CB}">
  <dimension ref="B4:Q7"/>
  <sheetViews>
    <sheetView workbookViewId="0">
      <selection activeCell="H10" sqref="H10"/>
    </sheetView>
  </sheetViews>
  <sheetFormatPr defaultRowHeight="15" x14ac:dyDescent="0.25"/>
  <sheetData>
    <row r="4" spans="2:17" x14ac:dyDescent="0.25">
      <c r="B4" t="s">
        <v>107</v>
      </c>
      <c r="C4">
        <v>0</v>
      </c>
      <c r="D4">
        <v>0</v>
      </c>
      <c r="E4" s="11">
        <v>479556000</v>
      </c>
      <c r="F4" s="11">
        <v>1016659000</v>
      </c>
      <c r="G4" s="11">
        <v>393236000</v>
      </c>
      <c r="H4">
        <v>0</v>
      </c>
      <c r="I4">
        <v>0</v>
      </c>
      <c r="J4" s="11">
        <v>134275680</v>
      </c>
      <c r="K4" s="11">
        <v>211004440</v>
      </c>
      <c r="L4" s="11">
        <v>153457920</v>
      </c>
      <c r="M4" s="11">
        <v>364462560</v>
      </c>
      <c r="N4" s="11">
        <v>191822400</v>
      </c>
      <c r="O4" s="11">
        <v>76729000</v>
      </c>
      <c r="P4" s="11">
        <v>57547000</v>
      </c>
      <c r="Q4" s="11">
        <v>57547000</v>
      </c>
    </row>
    <row r="5" spans="2:17" x14ac:dyDescent="0.25">
      <c r="B5" t="s">
        <v>108</v>
      </c>
      <c r="C5">
        <v>0</v>
      </c>
      <c r="D5">
        <v>0</v>
      </c>
      <c r="E5">
        <v>12.5</v>
      </c>
      <c r="F5">
        <v>26.5</v>
      </c>
      <c r="G5">
        <v>10.25</v>
      </c>
      <c r="H5">
        <v>0</v>
      </c>
      <c r="I5">
        <v>0</v>
      </c>
      <c r="J5">
        <v>3.5</v>
      </c>
      <c r="K5">
        <v>5.5</v>
      </c>
      <c r="L5">
        <v>4</v>
      </c>
      <c r="M5">
        <v>9.5</v>
      </c>
      <c r="N5">
        <v>5</v>
      </c>
      <c r="O5">
        <v>2</v>
      </c>
      <c r="P5">
        <v>1.5</v>
      </c>
      <c r="Q5">
        <v>1.5</v>
      </c>
    </row>
    <row r="6" spans="2:17" x14ac:dyDescent="0.25">
      <c r="B6" t="s">
        <v>109</v>
      </c>
      <c r="C6">
        <v>0</v>
      </c>
      <c r="D6">
        <v>0</v>
      </c>
      <c r="E6">
        <v>0</v>
      </c>
      <c r="F6">
        <v>0</v>
      </c>
      <c r="G6">
        <v>0</v>
      </c>
    </row>
    <row r="7" spans="2:17" x14ac:dyDescent="0.25">
      <c r="E7">
        <f>E4/E5</f>
        <v>38364480</v>
      </c>
      <c r="F7">
        <f t="shared" ref="F7:Q7" si="0">F4/F5</f>
        <v>38364490.566037737</v>
      </c>
      <c r="G7">
        <f t="shared" si="0"/>
        <v>38364487.804878049</v>
      </c>
      <c r="H7" t="e">
        <f t="shared" si="0"/>
        <v>#DIV/0!</v>
      </c>
      <c r="I7" t="e">
        <f t="shared" si="0"/>
        <v>#DIV/0!</v>
      </c>
      <c r="J7">
        <f t="shared" si="0"/>
        <v>38364480</v>
      </c>
      <c r="K7">
        <f t="shared" si="0"/>
        <v>38364443.636363633</v>
      </c>
      <c r="L7">
        <f t="shared" si="0"/>
        <v>38364480</v>
      </c>
      <c r="M7">
        <f t="shared" si="0"/>
        <v>38364480</v>
      </c>
      <c r="N7">
        <f t="shared" si="0"/>
        <v>38364480</v>
      </c>
      <c r="O7">
        <f t="shared" si="0"/>
        <v>38364500</v>
      </c>
      <c r="P7">
        <f t="shared" si="0"/>
        <v>38364666.666666664</v>
      </c>
      <c r="Q7">
        <f t="shared" si="0"/>
        <v>38364666.666666664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2DD7E-3F67-44F1-AF0C-1BD311E7D0E7}">
  <dimension ref="A1:I109"/>
  <sheetViews>
    <sheetView topLeftCell="A49" zoomScaleNormal="100" workbookViewId="0">
      <selection activeCell="C59" sqref="C59"/>
    </sheetView>
  </sheetViews>
  <sheetFormatPr defaultRowHeight="15" x14ac:dyDescent="0.25"/>
  <cols>
    <col min="1" max="1" width="1.85546875" customWidth="1"/>
    <col min="2" max="2" width="24.140625" customWidth="1"/>
    <col min="3" max="3" width="18.42578125" customWidth="1"/>
    <col min="4" max="6" width="14.42578125" customWidth="1"/>
    <col min="7" max="9" width="9.140625" customWidth="1"/>
  </cols>
  <sheetData>
    <row r="1" spans="2:9" x14ac:dyDescent="0.25">
      <c r="B1" s="72"/>
      <c r="C1" s="72"/>
      <c r="D1" s="72"/>
      <c r="E1" s="72"/>
      <c r="F1" s="72"/>
      <c r="G1" s="72"/>
      <c r="H1" s="72"/>
      <c r="I1" s="72"/>
    </row>
    <row r="3" spans="2:9" ht="31.5" x14ac:dyDescent="0.5">
      <c r="B3" s="67" t="s">
        <v>149</v>
      </c>
    </row>
    <row r="4" spans="2:9" x14ac:dyDescent="0.25">
      <c r="B4" s="41" t="s">
        <v>148</v>
      </c>
    </row>
    <row r="5" spans="2:9" ht="21" x14ac:dyDescent="0.35">
      <c r="B5" s="68" t="s">
        <v>147</v>
      </c>
      <c r="C5" s="39"/>
    </row>
    <row r="6" spans="2:9" x14ac:dyDescent="0.25">
      <c r="B6" s="38" t="s">
        <v>146</v>
      </c>
    </row>
    <row r="7" spans="2:9" ht="15.75" thickBot="1" x14ac:dyDescent="0.3">
      <c r="B7" s="37"/>
      <c r="C7" s="37"/>
      <c r="D7" s="37"/>
      <c r="E7" s="37"/>
      <c r="F7" s="37"/>
      <c r="G7" s="37"/>
      <c r="H7" s="37"/>
      <c r="I7" s="37"/>
    </row>
    <row r="8" spans="2:9" ht="18.75" x14ac:dyDescent="0.3">
      <c r="B8" s="66" t="s">
        <v>145</v>
      </c>
      <c r="C8" s="4"/>
      <c r="D8" s="4"/>
      <c r="E8" s="4"/>
      <c r="F8" s="4"/>
      <c r="G8" s="4"/>
      <c r="H8" s="4"/>
      <c r="I8" s="4"/>
    </row>
    <row r="10" spans="2:9" ht="15" customHeight="1" x14ac:dyDescent="0.25">
      <c r="B10" s="55" t="s">
        <v>144</v>
      </c>
      <c r="C10" s="55"/>
      <c r="D10" s="55"/>
      <c r="E10" s="55"/>
      <c r="F10" s="55"/>
      <c r="G10" s="55"/>
      <c r="H10" s="55"/>
      <c r="I10" s="55"/>
    </row>
    <row r="11" spans="2:9" ht="15" customHeight="1" x14ac:dyDescent="0.25">
      <c r="B11" s="55"/>
      <c r="C11" s="55"/>
      <c r="D11" s="55"/>
      <c r="E11" s="55"/>
      <c r="F11" s="55"/>
      <c r="G11" s="55"/>
      <c r="H11" s="55"/>
      <c r="I11" s="55"/>
    </row>
    <row r="12" spans="2:9" ht="15" customHeight="1" x14ac:dyDescent="0.25">
      <c r="B12" s="55"/>
      <c r="C12" s="55"/>
      <c r="D12" s="55"/>
      <c r="E12" s="55"/>
      <c r="F12" s="55"/>
      <c r="G12" s="55"/>
      <c r="H12" s="55"/>
      <c r="I12" s="55"/>
    </row>
    <row r="13" spans="2:9" ht="15" customHeight="1" x14ac:dyDescent="0.25">
      <c r="B13" s="55"/>
      <c r="C13" s="55"/>
      <c r="D13" s="55"/>
      <c r="E13" s="55"/>
      <c r="F13" s="55"/>
      <c r="G13" s="55"/>
      <c r="H13" s="55"/>
      <c r="I13" s="55"/>
    </row>
    <row r="14" spans="2:9" ht="15" customHeight="1" x14ac:dyDescent="0.25">
      <c r="B14" s="55"/>
      <c r="C14" s="55"/>
      <c r="D14" s="55"/>
      <c r="E14" s="55"/>
      <c r="F14" s="55"/>
      <c r="G14" s="55"/>
      <c r="H14" s="55"/>
      <c r="I14" s="55"/>
    </row>
    <row r="15" spans="2:9" ht="15" customHeight="1" x14ac:dyDescent="0.25">
      <c r="B15" s="55"/>
      <c r="C15" s="55"/>
      <c r="D15" s="55"/>
      <c r="E15" s="55"/>
      <c r="F15" s="55"/>
      <c r="G15" s="55"/>
      <c r="H15" s="55"/>
      <c r="I15" s="55"/>
    </row>
    <row r="16" spans="2:9" ht="18.75" x14ac:dyDescent="0.3">
      <c r="B16" s="66" t="s">
        <v>143</v>
      </c>
    </row>
    <row r="17" spans="2:2" ht="18.75" x14ac:dyDescent="0.3">
      <c r="B17" s="36"/>
    </row>
    <row r="18" spans="2:2" ht="18.75" x14ac:dyDescent="0.3">
      <c r="B18" s="36"/>
    </row>
    <row r="19" spans="2:2" ht="18.75" x14ac:dyDescent="0.3">
      <c r="B19" s="36"/>
    </row>
    <row r="20" spans="2:2" ht="18.75" x14ac:dyDescent="0.3">
      <c r="B20" s="36"/>
    </row>
    <row r="21" spans="2:2" ht="18.75" x14ac:dyDescent="0.3">
      <c r="B21" s="36"/>
    </row>
    <row r="22" spans="2:2" ht="18.75" x14ac:dyDescent="0.3">
      <c r="B22" s="36"/>
    </row>
    <row r="23" spans="2:2" ht="18.75" x14ac:dyDescent="0.3">
      <c r="B23" s="36"/>
    </row>
    <row r="24" spans="2:2" ht="18.75" x14ac:dyDescent="0.3">
      <c r="B24" s="36"/>
    </row>
    <row r="25" spans="2:2" ht="18.75" x14ac:dyDescent="0.3">
      <c r="B25" s="36"/>
    </row>
    <row r="26" spans="2:2" ht="18.75" x14ac:dyDescent="0.3">
      <c r="B26" s="36"/>
    </row>
    <row r="27" spans="2:2" ht="18.75" x14ac:dyDescent="0.3">
      <c r="B27" s="36"/>
    </row>
    <row r="28" spans="2:2" ht="18.75" x14ac:dyDescent="0.3">
      <c r="B28" s="36"/>
    </row>
    <row r="29" spans="2:2" ht="18.75" x14ac:dyDescent="0.3">
      <c r="B29" s="36"/>
    </row>
    <row r="30" spans="2:2" ht="18.75" x14ac:dyDescent="0.3">
      <c r="B30" s="36"/>
    </row>
    <row r="31" spans="2:2" ht="18.75" x14ac:dyDescent="0.3">
      <c r="B31" s="36"/>
    </row>
    <row r="32" spans="2:2" ht="18.75" x14ac:dyDescent="0.3">
      <c r="B32" s="36"/>
    </row>
    <row r="33" spans="2:9" ht="18.75" x14ac:dyDescent="0.3">
      <c r="B33" s="36"/>
    </row>
    <row r="34" spans="2:9" ht="18.75" x14ac:dyDescent="0.3">
      <c r="B34" s="36"/>
    </row>
    <row r="35" spans="2:9" ht="18.75" x14ac:dyDescent="0.3">
      <c r="B35" s="36"/>
    </row>
    <row r="36" spans="2:9" ht="18.75" x14ac:dyDescent="0.3">
      <c r="B36" s="36"/>
    </row>
    <row r="37" spans="2:9" ht="18.75" x14ac:dyDescent="0.3">
      <c r="B37" s="36"/>
    </row>
    <row r="38" spans="2:9" ht="18.75" x14ac:dyDescent="0.3">
      <c r="B38" s="36"/>
    </row>
    <row r="39" spans="2:9" ht="18.75" x14ac:dyDescent="0.3">
      <c r="B39" s="36"/>
    </row>
    <row r="40" spans="2:9" ht="18.75" x14ac:dyDescent="0.3">
      <c r="B40" s="36"/>
    </row>
    <row r="41" spans="2:9" ht="18.75" x14ac:dyDescent="0.3">
      <c r="B41" s="65" t="s">
        <v>150</v>
      </c>
    </row>
    <row r="42" spans="2:9" ht="15" customHeight="1" x14ac:dyDescent="0.25">
      <c r="B42" s="55" t="s">
        <v>151</v>
      </c>
      <c r="C42" s="55"/>
      <c r="D42" s="55"/>
      <c r="E42" s="55"/>
      <c r="F42" s="55"/>
      <c r="G42" s="55"/>
      <c r="H42" s="55"/>
      <c r="I42" s="55"/>
    </row>
    <row r="43" spans="2:9" ht="15" customHeight="1" x14ac:dyDescent="0.25">
      <c r="B43" s="55"/>
      <c r="C43" s="55"/>
      <c r="D43" s="55"/>
      <c r="E43" s="55"/>
      <c r="F43" s="55"/>
      <c r="G43" s="55"/>
      <c r="H43" s="55"/>
      <c r="I43" s="55"/>
    </row>
    <row r="44" spans="2:9" ht="15" customHeight="1" x14ac:dyDescent="0.25">
      <c r="B44" s="55"/>
      <c r="C44" s="55"/>
      <c r="D44" s="55"/>
      <c r="E44" s="55"/>
      <c r="F44" s="55"/>
      <c r="G44" s="55"/>
      <c r="H44" s="55"/>
      <c r="I44" s="55"/>
    </row>
    <row r="45" spans="2:9" ht="15" customHeight="1" x14ac:dyDescent="0.25">
      <c r="B45" s="55"/>
      <c r="C45" s="55"/>
      <c r="D45" s="55"/>
      <c r="E45" s="55"/>
      <c r="F45" s="55"/>
      <c r="G45" s="55"/>
      <c r="H45" s="55"/>
      <c r="I45" s="55"/>
    </row>
    <row r="46" spans="2:9" ht="15" customHeight="1" x14ac:dyDescent="0.25">
      <c r="B46" s="55"/>
      <c r="C46" s="55"/>
      <c r="D46" s="55"/>
      <c r="E46" s="55"/>
      <c r="F46" s="55"/>
      <c r="G46" s="55"/>
      <c r="H46" s="55"/>
      <c r="I46" s="55"/>
    </row>
    <row r="47" spans="2:9" ht="15" customHeight="1" x14ac:dyDescent="0.25">
      <c r="B47" s="55"/>
      <c r="C47" s="55"/>
      <c r="D47" s="55"/>
      <c r="E47" s="55"/>
      <c r="F47" s="55"/>
      <c r="G47" s="55"/>
      <c r="H47" s="55"/>
      <c r="I47" s="55"/>
    </row>
    <row r="48" spans="2:9" ht="15" customHeight="1" x14ac:dyDescent="0.25">
      <c r="B48" s="55"/>
      <c r="C48" s="55"/>
      <c r="D48" s="55"/>
      <c r="E48" s="55"/>
      <c r="F48" s="55"/>
      <c r="G48" s="55"/>
      <c r="H48" s="55"/>
      <c r="I48" s="55"/>
    </row>
    <row r="49" spans="1:9" ht="15" customHeight="1" x14ac:dyDescent="0.25">
      <c r="B49" s="55"/>
      <c r="C49" s="55"/>
      <c r="D49" s="55"/>
      <c r="E49" s="55"/>
      <c r="F49" s="55"/>
      <c r="G49" s="55"/>
      <c r="H49" s="55"/>
      <c r="I49" s="55"/>
    </row>
    <row r="50" spans="1:9" ht="15.75" customHeight="1" x14ac:dyDescent="0.25">
      <c r="B50" s="55"/>
      <c r="C50" s="55"/>
      <c r="D50" s="55"/>
      <c r="E50" s="55"/>
      <c r="F50" s="55"/>
      <c r="G50" s="55"/>
      <c r="H50" s="55"/>
      <c r="I50" s="55"/>
    </row>
    <row r="51" spans="1:9" ht="15.75" x14ac:dyDescent="0.25">
      <c r="B51" s="64"/>
      <c r="C51" s="64"/>
      <c r="D51" s="64"/>
      <c r="E51" s="64"/>
      <c r="F51" s="64"/>
      <c r="G51" s="64"/>
      <c r="H51" s="64"/>
      <c r="I51" s="64"/>
    </row>
    <row r="52" spans="1:9" ht="15.75" x14ac:dyDescent="0.25">
      <c r="B52" s="64"/>
      <c r="C52" s="64"/>
      <c r="D52" s="64"/>
      <c r="E52" s="64"/>
      <c r="F52" s="64"/>
      <c r="G52" s="64"/>
      <c r="H52" s="64"/>
      <c r="I52" s="64"/>
    </row>
    <row r="53" spans="1:9" ht="15.75" x14ac:dyDescent="0.25">
      <c r="B53" s="56"/>
      <c r="C53" s="56"/>
      <c r="D53" s="56"/>
      <c r="E53" s="56"/>
      <c r="F53" s="56"/>
      <c r="G53" s="56"/>
      <c r="H53" s="56"/>
      <c r="I53" s="56"/>
    </row>
    <row r="54" spans="1:9" ht="15.75" x14ac:dyDescent="0.25">
      <c r="B54" s="56"/>
      <c r="C54" s="56"/>
      <c r="D54" s="56"/>
      <c r="E54" s="56"/>
      <c r="F54" s="56"/>
      <c r="G54" s="56"/>
      <c r="H54" s="56"/>
      <c r="I54" s="56"/>
    </row>
    <row r="55" spans="1:9" ht="15.75" x14ac:dyDescent="0.25">
      <c r="B55" s="56"/>
      <c r="C55" s="56"/>
      <c r="D55" s="56"/>
      <c r="E55" s="56"/>
      <c r="F55" s="56"/>
      <c r="G55" s="56"/>
      <c r="H55" s="56"/>
      <c r="I55" s="56"/>
    </row>
    <row r="56" spans="1:9" ht="15.75" x14ac:dyDescent="0.25">
      <c r="B56" s="56"/>
      <c r="C56" s="56"/>
      <c r="D56" s="56"/>
      <c r="E56" s="56"/>
      <c r="F56" s="56"/>
      <c r="G56" s="56"/>
      <c r="H56" s="56"/>
      <c r="I56" s="56"/>
    </row>
    <row r="57" spans="1:9" ht="15.75" x14ac:dyDescent="0.25">
      <c r="B57" s="56"/>
      <c r="C57" s="56"/>
      <c r="D57" s="56"/>
      <c r="E57" s="56"/>
      <c r="F57" s="56"/>
      <c r="G57" s="56"/>
      <c r="H57" s="56"/>
      <c r="I57" s="56"/>
    </row>
    <row r="58" spans="1:9" ht="15.75" x14ac:dyDescent="0.25">
      <c r="A58" s="4"/>
      <c r="B58" s="50" t="s">
        <v>152</v>
      </c>
      <c r="C58" s="50"/>
      <c r="D58" s="50"/>
      <c r="E58" s="50"/>
      <c r="F58" s="50"/>
      <c r="G58" s="50"/>
      <c r="H58" s="50"/>
      <c r="I58" s="50"/>
    </row>
    <row r="59" spans="1:9" ht="15.75" x14ac:dyDescent="0.25">
      <c r="C59" s="69">
        <v>44823</v>
      </c>
      <c r="D59" s="69">
        <v>44458</v>
      </c>
      <c r="E59" s="69">
        <v>44093</v>
      </c>
      <c r="F59" s="69">
        <v>43727</v>
      </c>
      <c r="G59" s="69">
        <v>43362</v>
      </c>
      <c r="H59" s="69">
        <v>42997</v>
      </c>
      <c r="I59" s="69">
        <v>42632</v>
      </c>
    </row>
    <row r="60" spans="1:9" x14ac:dyDescent="0.25">
      <c r="B60" t="s">
        <v>153</v>
      </c>
      <c r="C60" s="28">
        <f>'Raw FS'!D28-'Raw FS'!D36</f>
        <v>3958495000</v>
      </c>
      <c r="D60" s="28">
        <f>'Raw FS'!E28-'Raw FS'!E36</f>
        <v>2710613000</v>
      </c>
      <c r="E60" s="28">
        <f>'Raw FS'!F28-'Raw FS'!F36</f>
        <v>2337504000</v>
      </c>
      <c r="F60" s="28">
        <f>'Raw FS'!G28-'Raw FS'!G36</f>
        <v>2838644000</v>
      </c>
      <c r="G60" s="28">
        <f>'Raw FS'!H28-'Raw FS'!H36</f>
        <v>2167503000</v>
      </c>
      <c r="H60" s="28">
        <f>'Raw FS'!I28-'Raw FS'!I36</f>
        <v>1266409000</v>
      </c>
      <c r="I60" s="28">
        <f>'Raw FS'!J28-'Raw FS'!J36</f>
        <v>1191056000</v>
      </c>
    </row>
    <row r="61" spans="1:9" x14ac:dyDescent="0.25">
      <c r="B61" t="s">
        <v>23</v>
      </c>
      <c r="C61" s="28">
        <f>'Raw FS'!D30</f>
        <v>23671263000</v>
      </c>
      <c r="D61" s="28">
        <f>'Raw FS'!E30</f>
        <v>14860320000</v>
      </c>
      <c r="E61" s="28">
        <f>'Raw FS'!F30</f>
        <v>10285279000</v>
      </c>
      <c r="F61" s="28">
        <f>'Raw FS'!G30</f>
        <v>8750043000</v>
      </c>
      <c r="G61" s="28">
        <f>'Raw FS'!H30</f>
        <v>7502407000</v>
      </c>
      <c r="H61" s="28">
        <f>'Raw FS'!I30</f>
        <v>7543783000</v>
      </c>
      <c r="I61" s="28">
        <f>'Raw FS'!J30</f>
        <v>6511637000</v>
      </c>
    </row>
    <row r="62" spans="1:9" x14ac:dyDescent="0.25">
      <c r="B62" s="34" t="s">
        <v>154</v>
      </c>
      <c r="C62" s="33">
        <f>C60/C61</f>
        <v>0.16722787457517582</v>
      </c>
      <c r="D62" s="33">
        <f t="shared" ref="D62:I62" si="0">D60/D61</f>
        <v>0.18240609892653725</v>
      </c>
      <c r="E62" s="33">
        <f t="shared" si="0"/>
        <v>0.22726695114444634</v>
      </c>
      <c r="F62" s="33">
        <f t="shared" si="0"/>
        <v>0.32441486287553101</v>
      </c>
      <c r="G62" s="33">
        <f t="shared" si="0"/>
        <v>0.28890767989526561</v>
      </c>
      <c r="H62" s="33">
        <f t="shared" si="0"/>
        <v>0.16787452661350413</v>
      </c>
      <c r="I62" s="33">
        <f t="shared" si="0"/>
        <v>0.18291191600514586</v>
      </c>
    </row>
    <row r="64" spans="1:9" ht="15.75" x14ac:dyDescent="0.25">
      <c r="B64" s="50" t="s">
        <v>155</v>
      </c>
      <c r="C64" s="50"/>
      <c r="D64" s="50"/>
      <c r="E64" s="50"/>
      <c r="F64" s="50"/>
      <c r="G64" s="50"/>
      <c r="H64" s="50"/>
      <c r="I64" s="50"/>
    </row>
    <row r="65" spans="2:9" ht="15.75" x14ac:dyDescent="0.25">
      <c r="C65" s="69">
        <v>44823</v>
      </c>
      <c r="D65" s="69">
        <v>44458</v>
      </c>
      <c r="E65" s="69">
        <v>44093</v>
      </c>
      <c r="F65" s="69">
        <v>43727</v>
      </c>
      <c r="G65" s="69">
        <v>43362</v>
      </c>
      <c r="H65" s="69">
        <v>42997</v>
      </c>
      <c r="I65" s="69">
        <v>42632</v>
      </c>
    </row>
    <row r="66" spans="2:9" x14ac:dyDescent="0.25">
      <c r="B66" t="s">
        <v>156</v>
      </c>
      <c r="C66" s="28">
        <f>'Raw FS'!D17-'Raw Equity Report'!D4</f>
        <v>1827244000</v>
      </c>
      <c r="D66" s="28">
        <f>'Raw FS'!E17-'Raw Equity Report'!E4</f>
        <v>1065724000</v>
      </c>
      <c r="E66" s="28">
        <f>'Raw FS'!F17-'Raw Equity Report'!F4</f>
        <v>581077000</v>
      </c>
      <c r="F66" s="28">
        <f>'Raw FS'!G17-'Raw Equity Report'!G4</f>
        <v>778076000</v>
      </c>
      <c r="G66" s="28">
        <f>'Raw FS'!H17-'Raw Equity Report'!H4</f>
        <v>588620000</v>
      </c>
      <c r="H66" s="28">
        <f>'Raw FS'!I17-'Raw Equity Report'!I4</f>
        <v>57464000</v>
      </c>
      <c r="I66" s="28">
        <f>'Raw FS'!J17-'Raw Equity Report'!J4</f>
        <v>-254495000</v>
      </c>
    </row>
    <row r="67" spans="2:9" x14ac:dyDescent="0.25">
      <c r="B67" t="s">
        <v>23</v>
      </c>
      <c r="C67" s="28">
        <f>C61</f>
        <v>23671263000</v>
      </c>
      <c r="D67" s="28">
        <f t="shared" ref="D67:I67" si="1">D61</f>
        <v>14860320000</v>
      </c>
      <c r="E67" s="28">
        <f t="shared" si="1"/>
        <v>10285279000</v>
      </c>
      <c r="F67" s="28">
        <f t="shared" si="1"/>
        <v>8750043000</v>
      </c>
      <c r="G67" s="28">
        <f t="shared" si="1"/>
        <v>7502407000</v>
      </c>
      <c r="H67" s="28">
        <f t="shared" si="1"/>
        <v>7543783000</v>
      </c>
      <c r="I67" s="28">
        <f t="shared" si="1"/>
        <v>6511637000</v>
      </c>
    </row>
    <row r="68" spans="2:9" x14ac:dyDescent="0.25">
      <c r="B68" s="34" t="s">
        <v>157</v>
      </c>
      <c r="C68" s="33">
        <f t="shared" ref="C68:H68" si="2">C66/C67</f>
        <v>7.7192501304218536E-2</v>
      </c>
      <c r="D68" s="33">
        <f t="shared" si="2"/>
        <v>7.171608686757755E-2</v>
      </c>
      <c r="E68" s="33">
        <f t="shared" si="2"/>
        <v>5.6495988101051997E-2</v>
      </c>
      <c r="F68" s="33">
        <f t="shared" si="2"/>
        <v>8.8922534437830769E-2</v>
      </c>
      <c r="G68" s="33">
        <f t="shared" si="2"/>
        <v>7.8457487043824742E-2</v>
      </c>
      <c r="H68" s="33">
        <f t="shared" si="2"/>
        <v>7.6173983265425318E-3</v>
      </c>
      <c r="I68" s="33">
        <f>I66/I67</f>
        <v>-3.9083106137519641E-2</v>
      </c>
    </row>
    <row r="70" spans="2:9" ht="15.75" x14ac:dyDescent="0.25">
      <c r="B70" s="50" t="s">
        <v>158</v>
      </c>
      <c r="C70" s="50"/>
      <c r="D70" s="50"/>
      <c r="E70" s="50"/>
      <c r="F70" s="50"/>
      <c r="G70" s="50"/>
      <c r="H70" s="50"/>
      <c r="I70" s="50"/>
    </row>
    <row r="71" spans="2:9" ht="15.75" x14ac:dyDescent="0.25">
      <c r="C71" s="69">
        <v>44823</v>
      </c>
      <c r="D71" s="69">
        <v>44458</v>
      </c>
      <c r="E71" s="69">
        <v>44093</v>
      </c>
      <c r="F71" s="69">
        <v>43727</v>
      </c>
      <c r="G71" s="69">
        <v>43362</v>
      </c>
      <c r="H71" s="69">
        <v>42997</v>
      </c>
      <c r="I71" s="69">
        <v>42632</v>
      </c>
    </row>
    <row r="72" spans="2:9" x14ac:dyDescent="0.25">
      <c r="B72" t="s">
        <v>70</v>
      </c>
      <c r="C72" s="28">
        <f>'Raw FS'!D14</f>
        <v>2871942000</v>
      </c>
      <c r="D72" s="28">
        <f>'Raw FS'!E14</f>
        <v>1428969000</v>
      </c>
      <c r="E72" s="28">
        <f>'Raw FS'!F14</f>
        <v>1664000000</v>
      </c>
      <c r="F72" s="28">
        <f>'Raw FS'!G14</f>
        <v>2121313000</v>
      </c>
      <c r="G72" s="28">
        <f>'Raw FS'!H14</f>
        <v>1108425000</v>
      </c>
      <c r="H72" s="28">
        <f>'Raw FS'!I14</f>
        <v>38861000</v>
      </c>
      <c r="I72" s="28">
        <f>'Raw FS'!J14</f>
        <v>-155299000</v>
      </c>
    </row>
    <row r="73" spans="2:9" x14ac:dyDescent="0.25">
      <c r="B73" t="s">
        <v>23</v>
      </c>
      <c r="C73" s="28">
        <f>C67</f>
        <v>23671263000</v>
      </c>
      <c r="D73" s="28">
        <f t="shared" ref="D73:I73" si="3">D67</f>
        <v>14860320000</v>
      </c>
      <c r="E73" s="28">
        <f t="shared" si="3"/>
        <v>10285279000</v>
      </c>
      <c r="F73" s="28">
        <f t="shared" si="3"/>
        <v>8750043000</v>
      </c>
      <c r="G73" s="28">
        <f t="shared" si="3"/>
        <v>7502407000</v>
      </c>
      <c r="H73" s="28">
        <f t="shared" si="3"/>
        <v>7543783000</v>
      </c>
      <c r="I73" s="28">
        <f t="shared" si="3"/>
        <v>6511637000</v>
      </c>
    </row>
    <row r="74" spans="2:9" x14ac:dyDescent="0.25">
      <c r="B74" s="34" t="s">
        <v>159</v>
      </c>
      <c r="C74" s="33">
        <f t="shared" ref="C74:H74" si="4">C72/C73</f>
        <v>0.12132609907633572</v>
      </c>
      <c r="D74" s="33">
        <f t="shared" si="4"/>
        <v>9.6160042314028235E-2</v>
      </c>
      <c r="E74" s="33">
        <f t="shared" si="4"/>
        <v>0.1617846244132026</v>
      </c>
      <c r="F74" s="33">
        <f t="shared" si="4"/>
        <v>0.24243458003577811</v>
      </c>
      <c r="G74" s="33">
        <f t="shared" si="4"/>
        <v>0.14774258447988758</v>
      </c>
      <c r="H74" s="33">
        <f t="shared" si="4"/>
        <v>5.1513942010261958E-3</v>
      </c>
      <c r="I74" s="33">
        <f>I72/I73</f>
        <v>-2.3849455981652539E-2</v>
      </c>
    </row>
    <row r="76" spans="2:9" ht="15.75" x14ac:dyDescent="0.25">
      <c r="B76" s="50" t="s">
        <v>160</v>
      </c>
      <c r="C76" s="50"/>
      <c r="D76" s="50"/>
      <c r="E76" s="50"/>
      <c r="F76" s="50"/>
      <c r="G76" s="50"/>
      <c r="H76" s="50"/>
      <c r="I76" s="50"/>
    </row>
    <row r="77" spans="2:9" ht="15.75" x14ac:dyDescent="0.25">
      <c r="C77" s="69">
        <v>44823</v>
      </c>
      <c r="D77" s="69">
        <v>44458</v>
      </c>
      <c r="E77" s="69">
        <v>44093</v>
      </c>
      <c r="F77" s="69">
        <v>43727</v>
      </c>
      <c r="G77" s="69">
        <v>43362</v>
      </c>
      <c r="H77" s="69">
        <v>42997</v>
      </c>
      <c r="I77" s="69">
        <v>42632</v>
      </c>
    </row>
    <row r="78" spans="2:9" x14ac:dyDescent="0.25">
      <c r="B78" t="s">
        <v>42</v>
      </c>
      <c r="C78" s="35">
        <f>'Raw Equity Report'!D7*'stock pricess'!C7</f>
        <v>12659183.6</v>
      </c>
      <c r="D78" s="35">
        <f>'Raw Equity Report'!E7*'stock pricess'!D7</f>
        <v>19970216</v>
      </c>
      <c r="E78" s="35">
        <f>'Raw Equity Report'!F7*'stock pricess'!E7</f>
        <v>23783200</v>
      </c>
      <c r="F78" s="35">
        <f>'Raw Equity Report'!G7*'stock pricess'!F7</f>
        <v>18221000</v>
      </c>
      <c r="G78" s="35">
        <f>'Raw Equity Report'!H7*'stock pricess'!G7</f>
        <v>11508000</v>
      </c>
      <c r="H78" s="35">
        <f>'Raw Equity Report'!I7*'stock pricess'!H7</f>
        <v>4302074</v>
      </c>
      <c r="I78" s="35">
        <f>'Raw Equity Report'!J7*'stock pricess'!I7</f>
        <v>3486924</v>
      </c>
    </row>
    <row r="79" spans="2:9" x14ac:dyDescent="0.25">
      <c r="B79" t="s">
        <v>161</v>
      </c>
      <c r="C79" s="35">
        <f>('Raw FS'!D37-'Raw FS'!D36)/1000000</f>
        <v>6491.8370000000004</v>
      </c>
      <c r="D79" s="35">
        <f>('Raw FS'!E37-'Raw FS'!E36)/1000000</f>
        <v>3342.7829999999999</v>
      </c>
      <c r="E79" s="35">
        <f>('Raw FS'!F37-'Raw FS'!F36)/1000000</f>
        <v>1590.155</v>
      </c>
      <c r="F79" s="35">
        <f>('Raw FS'!G37-'Raw FS'!G36)/1000000</f>
        <v>499.702</v>
      </c>
      <c r="G79" s="35">
        <f>('Raw FS'!H37-'Raw FS'!H36)/1000000</f>
        <v>337.26</v>
      </c>
      <c r="H79" s="35">
        <f>('Raw FS'!I37-'Raw FS'!I36)/1000000</f>
        <v>516.93899999999996</v>
      </c>
      <c r="I79" s="35">
        <f>('Raw FS'!J37-'Raw FS'!J36)/1000000</f>
        <v>425.20400000000001</v>
      </c>
    </row>
    <row r="80" spans="2:9" x14ac:dyDescent="0.25">
      <c r="B80" s="34" t="s">
        <v>162</v>
      </c>
      <c r="C80" s="33">
        <f t="shared" ref="C80:H80" si="5">C78/C79</f>
        <v>1950.0156273178145</v>
      </c>
      <c r="D80" s="33">
        <f t="shared" si="5"/>
        <v>5974.1287424280908</v>
      </c>
      <c r="E80" s="33">
        <f t="shared" si="5"/>
        <v>14956.529394933199</v>
      </c>
      <c r="F80" s="33">
        <f t="shared" si="5"/>
        <v>36463.732384501163</v>
      </c>
      <c r="G80" s="33">
        <f t="shared" si="5"/>
        <v>34122.042341220425</v>
      </c>
      <c r="H80" s="33">
        <f t="shared" si="5"/>
        <v>8322.2082295976907</v>
      </c>
      <c r="I80" s="33">
        <f>I78/I79</f>
        <v>8200.5907752514086</v>
      </c>
    </row>
    <row r="82" spans="2:9" ht="15.75" x14ac:dyDescent="0.25">
      <c r="B82" s="50" t="s">
        <v>163</v>
      </c>
      <c r="C82" s="50"/>
      <c r="D82" s="50"/>
      <c r="E82" s="50"/>
      <c r="F82" s="50"/>
      <c r="G82" s="50"/>
      <c r="H82" s="50"/>
      <c r="I82" s="50"/>
    </row>
    <row r="83" spans="2:9" ht="15.75" x14ac:dyDescent="0.25">
      <c r="C83" s="69">
        <v>44823</v>
      </c>
      <c r="D83" s="69">
        <v>44458</v>
      </c>
      <c r="E83" s="69">
        <v>44093</v>
      </c>
      <c r="F83" s="69">
        <v>43727</v>
      </c>
      <c r="G83" s="69">
        <v>43362</v>
      </c>
      <c r="H83" s="69">
        <v>42997</v>
      </c>
      <c r="I83" s="69">
        <v>42632</v>
      </c>
    </row>
    <row r="84" spans="2:9" x14ac:dyDescent="0.25">
      <c r="B84" t="s">
        <v>164</v>
      </c>
      <c r="C84" s="28">
        <f>'Raw FS'!D4</f>
        <v>23959654000</v>
      </c>
      <c r="D84" s="28">
        <f>'Raw FS'!E4</f>
        <v>16557561000</v>
      </c>
      <c r="E84" s="28">
        <f>'Raw FS'!F4</f>
        <v>12938377000</v>
      </c>
      <c r="F84" s="28">
        <f>'Raw FS'!G4</f>
        <v>17707325000</v>
      </c>
      <c r="G84" s="28">
        <f>'Raw FS'!H4</f>
        <v>13006437000</v>
      </c>
      <c r="H84" s="28">
        <f>'Raw FS'!I4</f>
        <v>12325651000</v>
      </c>
      <c r="I84" s="28">
        <f>'Raw FS'!J4</f>
        <v>8766903000</v>
      </c>
    </row>
    <row r="85" spans="2:9" x14ac:dyDescent="0.25">
      <c r="B85" t="s">
        <v>23</v>
      </c>
      <c r="C85" s="28">
        <f>C67</f>
        <v>23671263000</v>
      </c>
      <c r="D85" s="28">
        <f t="shared" ref="D85:I85" si="6">D67</f>
        <v>14860320000</v>
      </c>
      <c r="E85" s="28">
        <f t="shared" si="6"/>
        <v>10285279000</v>
      </c>
      <c r="F85" s="28">
        <f t="shared" si="6"/>
        <v>8750043000</v>
      </c>
      <c r="G85" s="28">
        <f t="shared" si="6"/>
        <v>7502407000</v>
      </c>
      <c r="H85" s="28">
        <f t="shared" si="6"/>
        <v>7543783000</v>
      </c>
      <c r="I85" s="28">
        <f t="shared" si="6"/>
        <v>6511637000</v>
      </c>
    </row>
    <row r="86" spans="2:9" x14ac:dyDescent="0.25">
      <c r="B86" s="34" t="s">
        <v>165</v>
      </c>
      <c r="C86" s="33">
        <f>C84/C85</f>
        <v>1.0121831691025527</v>
      </c>
      <c r="D86" s="33">
        <f t="shared" ref="D86:I86" si="7">D84/D85</f>
        <v>1.1142129509997092</v>
      </c>
      <c r="E86" s="33">
        <f t="shared" si="7"/>
        <v>1.2579509996763336</v>
      </c>
      <c r="F86" s="33">
        <f t="shared" si="7"/>
        <v>2.0236843407512399</v>
      </c>
      <c r="G86" s="33">
        <f t="shared" si="7"/>
        <v>1.733635218670488</v>
      </c>
      <c r="H86" s="33">
        <f t="shared" si="7"/>
        <v>1.6338819661169999</v>
      </c>
      <c r="I86" s="33">
        <f t="shared" si="7"/>
        <v>1.3463439377840012</v>
      </c>
    </row>
    <row r="88" spans="2:9" ht="15.75" x14ac:dyDescent="0.25">
      <c r="B88" s="50" t="s">
        <v>166</v>
      </c>
      <c r="C88" s="50"/>
      <c r="D88" s="50"/>
      <c r="E88" s="50"/>
      <c r="F88" s="50"/>
      <c r="G88" s="50"/>
      <c r="H88" s="50"/>
      <c r="I88" s="50"/>
    </row>
    <row r="89" spans="2:9" ht="15.75" x14ac:dyDescent="0.25">
      <c r="C89" s="69">
        <v>44823</v>
      </c>
      <c r="D89" s="69">
        <v>44458</v>
      </c>
      <c r="E89" s="69">
        <v>44093</v>
      </c>
      <c r="F89" s="69">
        <v>43727</v>
      </c>
      <c r="G89" s="69">
        <v>43362</v>
      </c>
      <c r="H89" s="69">
        <v>42997</v>
      </c>
      <c r="I89" s="69">
        <v>42632</v>
      </c>
    </row>
    <row r="90" spans="2:9" x14ac:dyDescent="0.25">
      <c r="B90" s="34" t="s">
        <v>167</v>
      </c>
      <c r="C90" s="59">
        <f>(C62*1.2)+(C68*1.4)+(C74*3.3)+(C80*0.6)*(C86*1)</f>
        <v>1184.9729175530967</v>
      </c>
      <c r="D90" s="59">
        <f t="shared" ref="D90:I90" si="8">(D62*1.2)+(D68*1.4)+(D74*3.3)+(D80*0.6)*(D86*1)</f>
        <v>3994.5075874317536</v>
      </c>
      <c r="E90" s="59">
        <f t="shared" si="8"/>
        <v>11289.63436641209</v>
      </c>
      <c r="F90" s="59">
        <f t="shared" si="8"/>
        <v>44275.964362613107</v>
      </c>
      <c r="G90" s="59">
        <f t="shared" si="8"/>
        <v>35494.048681649707</v>
      </c>
      <c r="H90" s="59">
        <f t="shared" si="8"/>
        <v>8158.7326801565478</v>
      </c>
      <c r="I90" s="59">
        <f t="shared" si="8"/>
        <v>6624.5754806501554</v>
      </c>
    </row>
    <row r="91" spans="2:9" x14ac:dyDescent="0.25">
      <c r="B91" s="60" t="s">
        <v>168</v>
      </c>
      <c r="C91" s="70" t="str">
        <f>IF(C90&lt;1.81," Distressed",IF(C90&gt;3,"Strong","Grey Zone"))</f>
        <v>Strong</v>
      </c>
      <c r="D91" s="70" t="str">
        <f t="shared" ref="D91:I91" si="9">IF(D90&lt;1.81," Distressed",IF(D90&gt;3,"Strong","Grey Zone"))</f>
        <v>Strong</v>
      </c>
      <c r="E91" s="70" t="str">
        <f t="shared" si="9"/>
        <v>Strong</v>
      </c>
      <c r="F91" s="70" t="str">
        <f t="shared" si="9"/>
        <v>Strong</v>
      </c>
      <c r="G91" s="70" t="str">
        <f t="shared" si="9"/>
        <v>Strong</v>
      </c>
      <c r="H91" s="70" t="str">
        <f t="shared" si="9"/>
        <v>Strong</v>
      </c>
      <c r="I91" s="70" t="str">
        <f t="shared" si="9"/>
        <v>Strong</v>
      </c>
    </row>
    <row r="109" spans="2:9" x14ac:dyDescent="0.25">
      <c r="B109" s="27"/>
      <c r="C109" s="27"/>
      <c r="D109" s="27"/>
      <c r="E109" s="27"/>
      <c r="F109" s="27"/>
      <c r="G109" s="27"/>
      <c r="H109" s="27"/>
      <c r="I109" s="27"/>
    </row>
  </sheetData>
  <mergeCells count="8">
    <mergeCell ref="B42:I50"/>
    <mergeCell ref="B10:I15"/>
    <mergeCell ref="B58:I58"/>
    <mergeCell ref="B64:I64"/>
    <mergeCell ref="B82:I82"/>
    <mergeCell ref="B88:I88"/>
    <mergeCell ref="B70:I70"/>
    <mergeCell ref="B76:I76"/>
  </mergeCells>
  <pageMargins left="0.7" right="0.7" top="0.75" bottom="0.75" header="0.3" footer="0.3"/>
  <pageSetup scale="72" orientation="portrait" r:id="rId1"/>
  <rowBreaks count="1" manualBreakCount="1">
    <brk id="5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5F35D-CA44-458B-8E2F-6BD36EB17635}">
  <dimension ref="A1:Q114"/>
  <sheetViews>
    <sheetView topLeftCell="A66" zoomScaleNormal="100" workbookViewId="0">
      <selection activeCell="C67" sqref="C67"/>
    </sheetView>
  </sheetViews>
  <sheetFormatPr defaultRowHeight="15" x14ac:dyDescent="0.25"/>
  <cols>
    <col min="1" max="1" width="1.85546875" customWidth="1"/>
    <col min="2" max="2" width="24.140625" customWidth="1"/>
    <col min="3" max="3" width="18.5703125" bestFit="1" customWidth="1"/>
    <col min="4" max="6" width="14.42578125" bestFit="1" customWidth="1"/>
    <col min="10" max="16384" width="9.140625" style="3"/>
  </cols>
  <sheetData>
    <row r="1" spans="2:9" ht="11.25" customHeight="1" x14ac:dyDescent="0.25">
      <c r="B1" s="49"/>
      <c r="C1" s="49"/>
      <c r="D1" s="49"/>
      <c r="E1" s="49"/>
      <c r="F1" s="49"/>
      <c r="G1" s="49"/>
      <c r="H1" s="49"/>
      <c r="I1" s="49"/>
    </row>
    <row r="3" spans="2:9" ht="27" customHeight="1" x14ac:dyDescent="0.5">
      <c r="B3" s="42" t="s">
        <v>149</v>
      </c>
    </row>
    <row r="4" spans="2:9" x14ac:dyDescent="0.25">
      <c r="B4" s="41" t="s">
        <v>148</v>
      </c>
    </row>
    <row r="5" spans="2:9" ht="21" x14ac:dyDescent="0.35">
      <c r="B5" s="40" t="s">
        <v>147</v>
      </c>
      <c r="C5" s="39"/>
    </row>
    <row r="6" spans="2:9" x14ac:dyDescent="0.25">
      <c r="B6" s="38" t="s">
        <v>146</v>
      </c>
    </row>
    <row r="7" spans="2:9" ht="15.75" thickBot="1" x14ac:dyDescent="0.3">
      <c r="B7" s="37"/>
      <c r="C7" s="37"/>
      <c r="D7" s="37"/>
      <c r="E7" s="37"/>
      <c r="F7" s="37"/>
      <c r="G7" s="37"/>
      <c r="H7" s="37"/>
      <c r="I7" s="37"/>
    </row>
    <row r="8" spans="2:9" ht="18.75" x14ac:dyDescent="0.3">
      <c r="B8" s="36" t="s">
        <v>145</v>
      </c>
      <c r="C8" s="4"/>
      <c r="D8" s="4"/>
      <c r="E8" s="4"/>
      <c r="F8" s="4"/>
      <c r="G8" s="4"/>
      <c r="H8" s="4"/>
      <c r="I8" s="4"/>
    </row>
    <row r="9" spans="2:9" ht="7.5" customHeight="1" x14ac:dyDescent="0.25"/>
    <row r="10" spans="2:9" ht="18" customHeight="1" x14ac:dyDescent="0.25">
      <c r="B10" s="55" t="s">
        <v>144</v>
      </c>
      <c r="C10" s="55"/>
      <c r="D10" s="55"/>
      <c r="E10" s="55"/>
      <c r="F10" s="55"/>
      <c r="G10" s="55"/>
      <c r="H10" s="55"/>
      <c r="I10" s="55"/>
    </row>
    <row r="11" spans="2:9" ht="15" customHeight="1" x14ac:dyDescent="0.25">
      <c r="B11" s="55"/>
      <c r="C11" s="55"/>
      <c r="D11" s="55"/>
      <c r="E11" s="55"/>
      <c r="F11" s="55"/>
      <c r="G11" s="55"/>
      <c r="H11" s="55"/>
      <c r="I11" s="55"/>
    </row>
    <row r="12" spans="2:9" ht="15" customHeight="1" x14ac:dyDescent="0.25">
      <c r="B12" s="55"/>
      <c r="C12" s="55"/>
      <c r="D12" s="55"/>
      <c r="E12" s="55"/>
      <c r="F12" s="55"/>
      <c r="G12" s="55"/>
      <c r="H12" s="55"/>
      <c r="I12" s="55"/>
    </row>
    <row r="13" spans="2:9" ht="15" customHeight="1" x14ac:dyDescent="0.25">
      <c r="B13" s="55"/>
      <c r="C13" s="55"/>
      <c r="D13" s="55"/>
      <c r="E13" s="55"/>
      <c r="F13" s="55"/>
      <c r="G13" s="55"/>
      <c r="H13" s="55"/>
      <c r="I13" s="55"/>
    </row>
    <row r="14" spans="2:9" ht="15" customHeight="1" x14ac:dyDescent="0.25">
      <c r="B14" s="55"/>
      <c r="C14" s="55"/>
      <c r="D14" s="55"/>
      <c r="E14" s="55"/>
      <c r="F14" s="55"/>
      <c r="G14" s="55"/>
      <c r="H14" s="55"/>
      <c r="I14" s="55"/>
    </row>
    <row r="15" spans="2:9" ht="15" customHeight="1" x14ac:dyDescent="0.25">
      <c r="B15" s="55"/>
      <c r="C15" s="55"/>
      <c r="D15" s="55"/>
      <c r="E15" s="55"/>
      <c r="F15" s="55"/>
      <c r="G15" s="55"/>
      <c r="H15" s="55"/>
      <c r="I15" s="55"/>
    </row>
    <row r="16" spans="2:9" ht="18.75" x14ac:dyDescent="0.3">
      <c r="B16" s="36" t="s">
        <v>143</v>
      </c>
    </row>
    <row r="17" spans="2:2" ht="18.75" x14ac:dyDescent="0.3">
      <c r="B17" s="36"/>
    </row>
    <row r="18" spans="2:2" ht="18.75" x14ac:dyDescent="0.3">
      <c r="B18" s="36"/>
    </row>
    <row r="19" spans="2:2" ht="16.5" customHeight="1" x14ac:dyDescent="0.3">
      <c r="B19" s="36"/>
    </row>
    <row r="20" spans="2:2" ht="18.75" x14ac:dyDescent="0.3">
      <c r="B20" s="36"/>
    </row>
    <row r="21" spans="2:2" ht="18.75" x14ac:dyDescent="0.3">
      <c r="B21" s="36"/>
    </row>
    <row r="22" spans="2:2" ht="18.75" x14ac:dyDescent="0.3">
      <c r="B22" s="36"/>
    </row>
    <row r="23" spans="2:2" ht="18.75" x14ac:dyDescent="0.3">
      <c r="B23" s="36"/>
    </row>
    <row r="24" spans="2:2" ht="18.75" x14ac:dyDescent="0.3">
      <c r="B24" s="36"/>
    </row>
    <row r="25" spans="2:2" ht="18.75" x14ac:dyDescent="0.3">
      <c r="B25" s="36"/>
    </row>
    <row r="26" spans="2:2" ht="18.75" x14ac:dyDescent="0.3">
      <c r="B26" s="36"/>
    </row>
    <row r="27" spans="2:2" ht="18.75" x14ac:dyDescent="0.3">
      <c r="B27" s="36"/>
    </row>
    <row r="28" spans="2:2" ht="18.75" x14ac:dyDescent="0.3">
      <c r="B28" s="36"/>
    </row>
    <row r="29" spans="2:2" ht="18.75" x14ac:dyDescent="0.3">
      <c r="B29" s="36"/>
    </row>
    <row r="30" spans="2:2" ht="18.75" x14ac:dyDescent="0.3">
      <c r="B30" s="36"/>
    </row>
    <row r="31" spans="2:2" ht="18.75" x14ac:dyDescent="0.3">
      <c r="B31" s="36"/>
    </row>
    <row r="32" spans="2:2" ht="18.75" x14ac:dyDescent="0.3">
      <c r="B32" s="36"/>
    </row>
    <row r="33" spans="2:9" ht="18.75" x14ac:dyDescent="0.3">
      <c r="B33" s="36"/>
    </row>
    <row r="34" spans="2:9" ht="18.75" x14ac:dyDescent="0.3">
      <c r="B34" s="36"/>
    </row>
    <row r="35" spans="2:9" ht="18.75" x14ac:dyDescent="0.3">
      <c r="B35" s="36"/>
    </row>
    <row r="36" spans="2:9" ht="18.75" x14ac:dyDescent="0.3">
      <c r="B36" s="36"/>
    </row>
    <row r="37" spans="2:9" ht="18.75" x14ac:dyDescent="0.3">
      <c r="B37" s="36"/>
    </row>
    <row r="38" spans="2:9" ht="18.75" x14ac:dyDescent="0.3">
      <c r="B38" s="36"/>
    </row>
    <row r="39" spans="2:9" ht="18.75" x14ac:dyDescent="0.3">
      <c r="B39" s="36"/>
    </row>
    <row r="40" spans="2:9" ht="18.75" x14ac:dyDescent="0.3">
      <c r="B40" s="36"/>
    </row>
    <row r="41" spans="2:9" ht="18.75" x14ac:dyDescent="0.3">
      <c r="B41" s="36"/>
    </row>
    <row r="42" spans="2:9" ht="18.75" x14ac:dyDescent="0.3">
      <c r="B42" s="36"/>
    </row>
    <row r="43" spans="2:9" ht="18.75" x14ac:dyDescent="0.3">
      <c r="B43" s="36" t="s">
        <v>150</v>
      </c>
    </row>
    <row r="44" spans="2:9" ht="18.75" customHeight="1" x14ac:dyDescent="0.25">
      <c r="B44" s="55" t="s">
        <v>151</v>
      </c>
      <c r="C44" s="55"/>
      <c r="D44" s="55"/>
      <c r="E44" s="55"/>
      <c r="F44" s="55"/>
      <c r="G44" s="55"/>
      <c r="H44" s="55"/>
      <c r="I44" s="55"/>
    </row>
    <row r="45" spans="2:9" ht="15" customHeight="1" x14ac:dyDescent="0.25">
      <c r="B45" s="55"/>
      <c r="C45" s="55"/>
      <c r="D45" s="55"/>
      <c r="E45" s="55"/>
      <c r="F45" s="55"/>
      <c r="G45" s="55"/>
      <c r="H45" s="55"/>
      <c r="I45" s="55"/>
    </row>
    <row r="46" spans="2:9" x14ac:dyDescent="0.25">
      <c r="B46" s="55"/>
      <c r="C46" s="55"/>
      <c r="D46" s="55"/>
      <c r="E46" s="55"/>
      <c r="F46" s="55"/>
      <c r="G46" s="55"/>
      <c r="H46" s="55"/>
      <c r="I46" s="55"/>
    </row>
    <row r="47" spans="2:9" x14ac:dyDescent="0.25">
      <c r="B47" s="55"/>
      <c r="C47" s="55"/>
      <c r="D47" s="55"/>
      <c r="E47" s="55"/>
      <c r="F47" s="55"/>
      <c r="G47" s="55"/>
      <c r="H47" s="55"/>
      <c r="I47" s="55"/>
    </row>
    <row r="48" spans="2:9" x14ac:dyDescent="0.25">
      <c r="B48" s="55"/>
      <c r="C48" s="55"/>
      <c r="D48" s="55"/>
      <c r="E48" s="55"/>
      <c r="F48" s="55"/>
      <c r="G48" s="55"/>
      <c r="H48" s="55"/>
      <c r="I48" s="55"/>
    </row>
    <row r="49" spans="1:9" x14ac:dyDescent="0.25">
      <c r="B49" s="55"/>
      <c r="C49" s="55"/>
      <c r="D49" s="55"/>
      <c r="E49" s="55"/>
      <c r="F49" s="55"/>
      <c r="G49" s="55"/>
      <c r="H49" s="55"/>
      <c r="I49" s="55"/>
    </row>
    <row r="50" spans="1:9" x14ac:dyDescent="0.25">
      <c r="B50" s="55"/>
      <c r="C50" s="55"/>
      <c r="D50" s="55"/>
      <c r="E50" s="55"/>
      <c r="F50" s="55"/>
      <c r="G50" s="55"/>
      <c r="H50" s="55"/>
      <c r="I50" s="55"/>
    </row>
    <row r="51" spans="1:9" ht="18.75" customHeight="1" x14ac:dyDescent="0.25">
      <c r="B51" s="55"/>
      <c r="C51" s="55"/>
      <c r="D51" s="55"/>
      <c r="E51" s="55"/>
      <c r="F51" s="55"/>
      <c r="G51" s="55"/>
      <c r="H51" s="55"/>
      <c r="I51" s="55"/>
    </row>
    <row r="52" spans="1:9" ht="18" customHeight="1" x14ac:dyDescent="0.25">
      <c r="B52" s="56"/>
      <c r="C52" s="56"/>
      <c r="D52" s="56"/>
      <c r="E52" s="56"/>
      <c r="F52" s="56"/>
      <c r="G52" s="56"/>
      <c r="H52" s="56"/>
      <c r="I52" s="56"/>
    </row>
    <row r="53" spans="1:9" ht="11.25" customHeight="1" x14ac:dyDescent="0.25">
      <c r="B53" s="57"/>
      <c r="C53" s="57"/>
      <c r="D53" s="57"/>
      <c r="E53" s="57"/>
      <c r="F53" s="57"/>
      <c r="G53" s="57"/>
      <c r="H53" s="57"/>
      <c r="I53" s="57"/>
    </row>
    <row r="54" spans="1:9" ht="11.25" customHeight="1" x14ac:dyDescent="0.25">
      <c r="B54" s="57"/>
      <c r="C54" s="57"/>
      <c r="D54" s="57"/>
      <c r="E54" s="57"/>
      <c r="F54" s="57"/>
      <c r="G54" s="57"/>
      <c r="H54" s="57"/>
      <c r="I54" s="57"/>
    </row>
    <row r="55" spans="1:9" ht="18.75" customHeight="1" x14ac:dyDescent="0.25">
      <c r="B55" s="56"/>
      <c r="C55" s="56"/>
      <c r="D55" s="56"/>
      <c r="E55" s="56"/>
      <c r="F55" s="56"/>
      <c r="G55" s="56"/>
      <c r="H55" s="56"/>
      <c r="I55" s="56"/>
    </row>
    <row r="56" spans="1:9" ht="18.75" customHeight="1" x14ac:dyDescent="0.25">
      <c r="B56" s="56"/>
      <c r="C56" s="56"/>
      <c r="D56" s="56"/>
      <c r="E56" s="56"/>
      <c r="F56" s="56"/>
      <c r="G56" s="56"/>
      <c r="H56" s="56"/>
      <c r="I56" s="56"/>
    </row>
    <row r="57" spans="1:9" ht="18.75" customHeight="1" x14ac:dyDescent="0.25">
      <c r="B57" s="56"/>
      <c r="C57" s="56"/>
      <c r="D57" s="56"/>
      <c r="E57" s="56"/>
      <c r="F57" s="56"/>
      <c r="G57" s="56"/>
      <c r="H57" s="56"/>
      <c r="I57" s="56"/>
    </row>
    <row r="58" spans="1:9" s="5" customFormat="1" ht="15.75" x14ac:dyDescent="0.25">
      <c r="A58" s="4"/>
      <c r="B58" s="54" t="s">
        <v>142</v>
      </c>
      <c r="C58" s="54"/>
      <c r="D58" s="54"/>
      <c r="E58" s="54"/>
      <c r="F58" s="54"/>
      <c r="G58" s="54"/>
      <c r="H58" s="54"/>
      <c r="I58" s="54"/>
    </row>
    <row r="59" spans="1:9" ht="15.75" x14ac:dyDescent="0.25">
      <c r="B59" s="52"/>
      <c r="C59" s="51">
        <v>44823</v>
      </c>
      <c r="D59" s="51">
        <v>44458</v>
      </c>
      <c r="E59" s="51">
        <v>44093</v>
      </c>
      <c r="F59" s="51">
        <v>43727</v>
      </c>
      <c r="G59" s="51">
        <v>43362</v>
      </c>
      <c r="H59" s="51">
        <v>42997</v>
      </c>
      <c r="I59" s="51">
        <v>42632</v>
      </c>
    </row>
    <row r="60" spans="1:9" x14ac:dyDescent="0.25">
      <c r="B60" t="s">
        <v>137</v>
      </c>
      <c r="C60" s="28">
        <f>'Raw FS'!D17</f>
        <v>1827244000</v>
      </c>
      <c r="D60" s="28">
        <f>'Raw FS'!E17</f>
        <v>1065724000</v>
      </c>
      <c r="E60" s="28">
        <f>'Raw FS'!F17</f>
        <v>1060633000</v>
      </c>
      <c r="F60" s="28">
        <f>'Raw FS'!G17</f>
        <v>1794735000</v>
      </c>
      <c r="G60" s="28">
        <f>'Raw FS'!H17</f>
        <v>981856000</v>
      </c>
      <c r="H60" s="28">
        <f>'Raw FS'!I17</f>
        <v>57464000</v>
      </c>
      <c r="I60" s="28">
        <f>'Raw FS'!J17</f>
        <v>-254495000</v>
      </c>
    </row>
    <row r="61" spans="1:9" x14ac:dyDescent="0.25">
      <c r="B61" t="s">
        <v>141</v>
      </c>
      <c r="C61" s="28">
        <f>('Raw FS'!D42+'Raw FS'!E42)/2</f>
        <v>6863296500</v>
      </c>
      <c r="D61" s="28">
        <f>('Raw FS'!E42+'Raw FS'!F42)/2</f>
        <v>5643940500</v>
      </c>
      <c r="E61" s="28">
        <f>('Raw FS'!F42+'Raw FS'!G42)/2</f>
        <v>5318363500</v>
      </c>
      <c r="F61" s="28">
        <f>('Raw FS'!G42+'Raw FS'!H42)/2</f>
        <v>4788683500</v>
      </c>
      <c r="G61" s="28">
        <f>('Raw FS'!H42+'Raw FS'!I42)/2</f>
        <v>3822453500</v>
      </c>
      <c r="H61" s="28">
        <f>('Raw FS'!I42+'Raw FS'!J42)/2</f>
        <v>3345102500</v>
      </c>
      <c r="I61" s="28">
        <f>('Raw FS'!J42+'Raw FS'!K42)/2</f>
        <v>3482328500</v>
      </c>
    </row>
    <row r="62" spans="1:9" x14ac:dyDescent="0.25">
      <c r="B62" s="43" t="s">
        <v>115</v>
      </c>
      <c r="C62" s="44">
        <f>C60/C61</f>
        <v>0.26623416313137571</v>
      </c>
      <c r="D62" s="44">
        <f>D60/D61</f>
        <v>0.18882622876694041</v>
      </c>
      <c r="E62" s="44">
        <f>E60/E61</f>
        <v>0.19942845200407983</v>
      </c>
      <c r="F62" s="44">
        <f>F60/F61</f>
        <v>0.37478672374150435</v>
      </c>
      <c r="G62" s="44">
        <f>G60/G61</f>
        <v>0.25686538763650102</v>
      </c>
      <c r="H62" s="44">
        <f>H60/H61</f>
        <v>1.7178546845724459E-2</v>
      </c>
      <c r="I62" s="44">
        <f>I60/I61</f>
        <v>-7.3081847390330926E-2</v>
      </c>
    </row>
    <row r="64" spans="1:9" ht="15.75" x14ac:dyDescent="0.25">
      <c r="B64" s="50" t="s">
        <v>140</v>
      </c>
      <c r="C64" s="50"/>
      <c r="D64" s="50"/>
      <c r="E64" s="50"/>
      <c r="F64" s="50"/>
      <c r="G64" s="50"/>
      <c r="H64" s="50"/>
      <c r="I64" s="50"/>
    </row>
    <row r="65" spans="2:9" ht="15.75" x14ac:dyDescent="0.25">
      <c r="B65" s="27"/>
      <c r="C65" s="51">
        <f>C59</f>
        <v>44823</v>
      </c>
      <c r="D65" s="51">
        <f>D59</f>
        <v>44458</v>
      </c>
      <c r="E65" s="51">
        <f>E59</f>
        <v>44093</v>
      </c>
      <c r="F65" s="51">
        <f>F59</f>
        <v>43727</v>
      </c>
      <c r="G65" s="51">
        <f>G59</f>
        <v>43362</v>
      </c>
      <c r="H65" s="51">
        <f>H59</f>
        <v>42997</v>
      </c>
      <c r="I65" s="51">
        <f>I59</f>
        <v>42632</v>
      </c>
    </row>
    <row r="66" spans="2:9" x14ac:dyDescent="0.25">
      <c r="B66" t="str">
        <f>B60</f>
        <v>Net Profit</v>
      </c>
      <c r="C66" s="28">
        <f>C60</f>
        <v>1827244000</v>
      </c>
      <c r="D66" s="28">
        <f>D60</f>
        <v>1065724000</v>
      </c>
      <c r="E66" s="28">
        <f>E60</f>
        <v>1060633000</v>
      </c>
      <c r="F66" s="28">
        <f>F60</f>
        <v>1794735000</v>
      </c>
      <c r="G66" s="28">
        <f>G60</f>
        <v>981856000</v>
      </c>
      <c r="H66" s="28">
        <f>H60</f>
        <v>57464000</v>
      </c>
      <c r="I66" s="28">
        <f>I60</f>
        <v>-254495000</v>
      </c>
    </row>
    <row r="67" spans="2:9" x14ac:dyDescent="0.25">
      <c r="B67" t="s">
        <v>39</v>
      </c>
      <c r="C67" s="28">
        <f>'Raw FS'!D4</f>
        <v>23959654000</v>
      </c>
      <c r="D67" s="28">
        <f>'Raw FS'!E4</f>
        <v>16557561000</v>
      </c>
      <c r="E67" s="28">
        <f>'Raw FS'!F4</f>
        <v>12938377000</v>
      </c>
      <c r="F67" s="28">
        <f>'Raw FS'!G4</f>
        <v>17707325000</v>
      </c>
      <c r="G67" s="28">
        <f>'Raw FS'!H4</f>
        <v>13006437000</v>
      </c>
      <c r="H67" s="28">
        <f>'Raw FS'!I4</f>
        <v>12325651000</v>
      </c>
      <c r="I67" s="28">
        <f>'Raw FS'!J4</f>
        <v>8766903000</v>
      </c>
    </row>
    <row r="68" spans="2:9" x14ac:dyDescent="0.25">
      <c r="B68" s="43" t="s">
        <v>134</v>
      </c>
      <c r="C68" s="44">
        <f>C66/C67</f>
        <v>7.6263371749859157E-2</v>
      </c>
      <c r="D68" s="44">
        <f>D66/D67</f>
        <v>6.4364793824404451E-2</v>
      </c>
      <c r="E68" s="44">
        <f>E66/E67</f>
        <v>8.1975737760617118E-2</v>
      </c>
      <c r="F68" s="44">
        <f>F66/F67</f>
        <v>0.1013555124785929</v>
      </c>
      <c r="G68" s="44">
        <f>G66/G67</f>
        <v>7.549000544884045E-2</v>
      </c>
      <c r="H68" s="44">
        <f>H66/H67</f>
        <v>4.6621472569684146E-3</v>
      </c>
      <c r="I68" s="44">
        <f>I66/I67</f>
        <v>-2.9029065338124535E-2</v>
      </c>
    </row>
    <row r="70" spans="2:9" x14ac:dyDescent="0.25">
      <c r="B70" t="s">
        <v>39</v>
      </c>
      <c r="C70" s="28">
        <f>C67</f>
        <v>23959654000</v>
      </c>
      <c r="D70" s="28">
        <f>D67</f>
        <v>16557561000</v>
      </c>
      <c r="E70" s="28">
        <f>E67</f>
        <v>12938377000</v>
      </c>
      <c r="F70" s="28">
        <f>F67</f>
        <v>17707325000</v>
      </c>
      <c r="G70" s="28">
        <f>G67</f>
        <v>13006437000</v>
      </c>
      <c r="H70" s="28">
        <f>H67</f>
        <v>12325651000</v>
      </c>
      <c r="I70" s="28">
        <f>I67</f>
        <v>8766903000</v>
      </c>
    </row>
    <row r="71" spans="2:9" x14ac:dyDescent="0.25">
      <c r="B71" t="s">
        <v>133</v>
      </c>
      <c r="C71" s="28">
        <f>('Raw FS'!D30+'Raw FS'!E30)/2</f>
        <v>19265791500</v>
      </c>
      <c r="D71" s="28">
        <f>('Raw FS'!E30+'Raw FS'!F30)/2</f>
        <v>12572799500</v>
      </c>
      <c r="E71" s="28">
        <f>('Raw FS'!F30+'Raw FS'!G30)/2</f>
        <v>9517661000</v>
      </c>
      <c r="F71" s="28">
        <f>('Raw FS'!G30+'Raw FS'!H30)/2</f>
        <v>8126225000</v>
      </c>
      <c r="G71" s="28">
        <f>('Raw FS'!H30+'Raw FS'!I30)/2</f>
        <v>7523095000</v>
      </c>
      <c r="H71" s="28">
        <f>('Raw FS'!I30+'Raw FS'!J30)/2</f>
        <v>7027710000</v>
      </c>
      <c r="I71" s="28">
        <f>('Raw FS'!J30+'Raw FS'!K30)/2</f>
        <v>6591292500</v>
      </c>
    </row>
    <row r="72" spans="2:9" x14ac:dyDescent="0.25">
      <c r="B72" s="43" t="s">
        <v>132</v>
      </c>
      <c r="C72" s="45">
        <f>C70/C71</f>
        <v>1.2436371482583521</v>
      </c>
      <c r="D72" s="45">
        <f>D70/D71</f>
        <v>1.316935102639631</v>
      </c>
      <c r="E72" s="45">
        <f>E70/E71</f>
        <v>1.3594072114987075</v>
      </c>
      <c r="F72" s="45">
        <f>F70/F71</f>
        <v>2.1790345455608233</v>
      </c>
      <c r="G72" s="45">
        <f>G70/G71</f>
        <v>1.7288678396324917</v>
      </c>
      <c r="H72" s="45">
        <f>H70/H71</f>
        <v>1.7538644878630449</v>
      </c>
      <c r="I72" s="45">
        <f>I70/I71</f>
        <v>1.3300734264182632</v>
      </c>
    </row>
    <row r="74" spans="2:9" x14ac:dyDescent="0.25">
      <c r="B74" t="str">
        <f>B71</f>
        <v>Average Total Asset</v>
      </c>
      <c r="C74" s="28">
        <f>C71</f>
        <v>19265791500</v>
      </c>
      <c r="D74" s="28">
        <f>D71</f>
        <v>12572799500</v>
      </c>
      <c r="E74" s="28">
        <f>E71</f>
        <v>9517661000</v>
      </c>
      <c r="F74" s="28">
        <f>F71</f>
        <v>8126225000</v>
      </c>
      <c r="G74" s="28">
        <f>G71</f>
        <v>7523095000</v>
      </c>
      <c r="H74" s="28">
        <f>H71</f>
        <v>7027710000</v>
      </c>
      <c r="I74" s="28">
        <f>I71</f>
        <v>6591292500</v>
      </c>
    </row>
    <row r="75" spans="2:9" x14ac:dyDescent="0.25">
      <c r="B75" t="str">
        <f>B61</f>
        <v>Average Shareholder Equity</v>
      </c>
      <c r="C75" s="28">
        <f>C61</f>
        <v>6863296500</v>
      </c>
      <c r="D75" s="28">
        <f>D61</f>
        <v>5643940500</v>
      </c>
      <c r="E75" s="28">
        <f>E61</f>
        <v>5318363500</v>
      </c>
      <c r="F75" s="28">
        <f>F61</f>
        <v>4788683500</v>
      </c>
      <c r="G75" s="28">
        <f>G61</f>
        <v>3822453500</v>
      </c>
      <c r="H75" s="28">
        <f>H61</f>
        <v>3345102500</v>
      </c>
      <c r="I75" s="28">
        <f>I61</f>
        <v>3482328500</v>
      </c>
    </row>
    <row r="76" spans="2:9" x14ac:dyDescent="0.25">
      <c r="B76" s="43" t="s">
        <v>139</v>
      </c>
      <c r="C76" s="46">
        <f>C74/C75</f>
        <v>2.8070755066461137</v>
      </c>
      <c r="D76" s="46">
        <f>D74/D75</f>
        <v>2.2276633674646287</v>
      </c>
      <c r="E76" s="46">
        <f>E74/E75</f>
        <v>1.7895845216296329</v>
      </c>
      <c r="F76" s="46">
        <f>F74/F75</f>
        <v>1.6969643117988482</v>
      </c>
      <c r="G76" s="46">
        <f>G74/G75</f>
        <v>1.9681325096564288</v>
      </c>
      <c r="H76" s="46">
        <f>H74/H75</f>
        <v>2.1008952640464678</v>
      </c>
      <c r="I76" s="46">
        <f>I74/I75</f>
        <v>1.8927830903948322</v>
      </c>
    </row>
    <row r="78" spans="2:9" x14ac:dyDescent="0.25">
      <c r="B78" s="43" t="s">
        <v>138</v>
      </c>
      <c r="C78" s="44">
        <f>C76*C72*C68</f>
        <v>0.26623416313137571</v>
      </c>
      <c r="D78" s="44">
        <f>D76*D72*D68</f>
        <v>0.18882622876694041</v>
      </c>
      <c r="E78" s="44">
        <f>E76*E72*E68</f>
        <v>0.19942845200407983</v>
      </c>
      <c r="F78" s="44">
        <f>F76*F72*F68</f>
        <v>0.37478672374150435</v>
      </c>
      <c r="G78" s="44">
        <f>G76*G72*G68</f>
        <v>0.25686538763650102</v>
      </c>
      <c r="H78" s="44">
        <f>H76*H72*H68</f>
        <v>1.7178546845724455E-2</v>
      </c>
      <c r="I78" s="44">
        <f>I76*I72*I68</f>
        <v>-7.3081847390330926E-2</v>
      </c>
    </row>
    <row r="80" spans="2:9" ht="15.75" x14ac:dyDescent="0.25">
      <c r="B80" s="50" t="s">
        <v>136</v>
      </c>
      <c r="C80" s="50"/>
      <c r="D80" s="50"/>
      <c r="E80" s="50"/>
      <c r="F80" s="50"/>
      <c r="G80" s="50"/>
      <c r="H80" s="50"/>
      <c r="I80" s="50"/>
    </row>
    <row r="81" spans="1:17" s="5" customFormat="1" ht="15.75" x14ac:dyDescent="0.25">
      <c r="A81"/>
      <c r="B81" s="27"/>
      <c r="C81" s="51">
        <f>C65</f>
        <v>44823</v>
      </c>
      <c r="D81" s="51">
        <f>D65</f>
        <v>44458</v>
      </c>
      <c r="E81" s="51">
        <f>E65</f>
        <v>44093</v>
      </c>
      <c r="F81" s="51">
        <f>F65</f>
        <v>43727</v>
      </c>
      <c r="G81" s="51">
        <f>G65</f>
        <v>43362</v>
      </c>
      <c r="H81" s="51">
        <f>H65</f>
        <v>42997</v>
      </c>
      <c r="I81" s="51">
        <f>I65</f>
        <v>42632</v>
      </c>
      <c r="J81" s="58"/>
      <c r="K81" s="58"/>
      <c r="L81" s="58"/>
      <c r="M81" s="58"/>
      <c r="N81" s="58"/>
      <c r="O81" s="58"/>
      <c r="P81" s="58"/>
      <c r="Q81" s="58"/>
    </row>
    <row r="82" spans="1:17" x14ac:dyDescent="0.25">
      <c r="B82" s="3" t="s">
        <v>137</v>
      </c>
      <c r="C82" s="53">
        <f>C66</f>
        <v>1827244000</v>
      </c>
      <c r="D82" s="53">
        <f>D66</f>
        <v>1065724000</v>
      </c>
      <c r="E82" s="53">
        <f>E66</f>
        <v>1060633000</v>
      </c>
      <c r="F82" s="53">
        <f>F66</f>
        <v>1794735000</v>
      </c>
      <c r="G82" s="53">
        <f>G66</f>
        <v>981856000</v>
      </c>
      <c r="H82" s="53">
        <f>H66</f>
        <v>57464000</v>
      </c>
      <c r="I82" s="53">
        <f>I66</f>
        <v>-254495000</v>
      </c>
    </row>
    <row r="83" spans="1:17" x14ac:dyDescent="0.25">
      <c r="B83" t="str">
        <f>B74</f>
        <v>Average Total Asset</v>
      </c>
      <c r="C83" s="28">
        <f>C71</f>
        <v>19265791500</v>
      </c>
      <c r="D83" s="28">
        <f>D71</f>
        <v>12572799500</v>
      </c>
      <c r="E83" s="28">
        <f>E71</f>
        <v>9517661000</v>
      </c>
      <c r="F83" s="28">
        <f>F71</f>
        <v>8126225000</v>
      </c>
      <c r="G83" s="28">
        <f>G71</f>
        <v>7523095000</v>
      </c>
      <c r="H83" s="28">
        <f>H71</f>
        <v>7027710000</v>
      </c>
      <c r="I83" s="28">
        <f>I71</f>
        <v>6591292500</v>
      </c>
    </row>
    <row r="84" spans="1:17" x14ac:dyDescent="0.25">
      <c r="B84" s="43" t="s">
        <v>136</v>
      </c>
      <c r="C84" s="44">
        <f>C82/C83</f>
        <v>9.4843962159561424E-2</v>
      </c>
      <c r="D84" s="44">
        <f>D82/D83</f>
        <v>8.4764256361520754E-2</v>
      </c>
      <c r="E84" s="44">
        <f>E82/E83</f>
        <v>0.11143840907970981</v>
      </c>
      <c r="F84" s="44">
        <f>F82/F83</f>
        <v>0.22085716307387501</v>
      </c>
      <c r="G84" s="44">
        <f>G82/G83</f>
        <v>0.13051224263418182</v>
      </c>
      <c r="H84" s="44">
        <f>H82/H83</f>
        <v>8.1767745111850088E-3</v>
      </c>
      <c r="I84" s="44">
        <f>I82/I83</f>
        <v>-3.8610788399998937E-2</v>
      </c>
    </row>
    <row r="86" spans="1:17" ht="15.75" x14ac:dyDescent="0.25">
      <c r="B86" s="50" t="s">
        <v>135</v>
      </c>
      <c r="C86" s="50"/>
      <c r="D86" s="50"/>
      <c r="E86" s="50"/>
      <c r="F86" s="50"/>
      <c r="G86" s="50"/>
      <c r="H86" s="50"/>
      <c r="I86" s="50"/>
    </row>
    <row r="87" spans="1:17" ht="15.75" x14ac:dyDescent="0.25">
      <c r="B87" s="27"/>
      <c r="C87" s="51">
        <f>C81</f>
        <v>44823</v>
      </c>
      <c r="D87" s="51">
        <f>D81</f>
        <v>44458</v>
      </c>
      <c r="E87" s="51">
        <f>E81</f>
        <v>44093</v>
      </c>
      <c r="F87" s="51">
        <f>F81</f>
        <v>43727</v>
      </c>
      <c r="G87" s="51">
        <f>G81</f>
        <v>43362</v>
      </c>
      <c r="H87" s="51">
        <f>H81</f>
        <v>42997</v>
      </c>
      <c r="I87" s="51">
        <f>I81</f>
        <v>42632</v>
      </c>
    </row>
    <row r="88" spans="1:17" x14ac:dyDescent="0.25">
      <c r="B88" t="str">
        <f>B82</f>
        <v>Net Profit</v>
      </c>
      <c r="C88" s="28">
        <f>C82</f>
        <v>1827244000</v>
      </c>
      <c r="D88" s="28">
        <f>D82</f>
        <v>1065724000</v>
      </c>
      <c r="E88" s="28">
        <f>E82</f>
        <v>1060633000</v>
      </c>
      <c r="F88" s="28">
        <f>F82</f>
        <v>1794735000</v>
      </c>
      <c r="G88" s="28">
        <f>G82</f>
        <v>981856000</v>
      </c>
      <c r="H88" s="28">
        <f>H82</f>
        <v>57464000</v>
      </c>
      <c r="I88" s="28">
        <f>I82</f>
        <v>-254495000</v>
      </c>
    </row>
    <row r="89" spans="1:17" x14ac:dyDescent="0.25">
      <c r="B89" t="s">
        <v>39</v>
      </c>
      <c r="C89" s="28">
        <f>C70</f>
        <v>23959654000</v>
      </c>
      <c r="D89" s="28">
        <f>D70</f>
        <v>16557561000</v>
      </c>
      <c r="E89" s="28">
        <f>E70</f>
        <v>12938377000</v>
      </c>
      <c r="F89" s="28">
        <f>F70</f>
        <v>17707325000</v>
      </c>
      <c r="G89" s="28">
        <f>G70</f>
        <v>13006437000</v>
      </c>
      <c r="H89" s="28">
        <f>H70</f>
        <v>12325651000</v>
      </c>
      <c r="I89" s="28">
        <f>I70</f>
        <v>8766903000</v>
      </c>
    </row>
    <row r="90" spans="1:17" x14ac:dyDescent="0.25">
      <c r="B90" s="43" t="s">
        <v>134</v>
      </c>
      <c r="C90" s="44">
        <f>C88/C89</f>
        <v>7.6263371749859157E-2</v>
      </c>
      <c r="D90" s="44">
        <f>D88/D89</f>
        <v>6.4364793824404451E-2</v>
      </c>
      <c r="E90" s="44">
        <f>E88/E89</f>
        <v>8.1975737760617118E-2</v>
      </c>
      <c r="F90" s="44">
        <f>F88/F89</f>
        <v>0.1013555124785929</v>
      </c>
      <c r="G90" s="44">
        <f>G88/G89</f>
        <v>7.549000544884045E-2</v>
      </c>
      <c r="H90" s="44">
        <f>H88/H89</f>
        <v>4.6621472569684146E-3</v>
      </c>
      <c r="I90" s="44">
        <f>I88/I89</f>
        <v>-2.9029065338124535E-2</v>
      </c>
    </row>
    <row r="92" spans="1:17" x14ac:dyDescent="0.25">
      <c r="B92" t="s">
        <v>39</v>
      </c>
      <c r="C92" s="28">
        <f>C89</f>
        <v>23959654000</v>
      </c>
      <c r="D92" s="28">
        <f>D89</f>
        <v>16557561000</v>
      </c>
      <c r="E92" s="28">
        <f>E89</f>
        <v>12938377000</v>
      </c>
      <c r="F92" s="28">
        <f>F89</f>
        <v>17707325000</v>
      </c>
      <c r="G92" s="28">
        <f>G89</f>
        <v>13006437000</v>
      </c>
      <c r="H92" s="28">
        <f>H89</f>
        <v>12325651000</v>
      </c>
      <c r="I92" s="28">
        <f>I89</f>
        <v>8766903000</v>
      </c>
    </row>
    <row r="93" spans="1:17" x14ac:dyDescent="0.25">
      <c r="B93" t="s">
        <v>133</v>
      </c>
      <c r="C93" s="28">
        <f>C83</f>
        <v>19265791500</v>
      </c>
      <c r="D93" s="28">
        <f>D83</f>
        <v>12572799500</v>
      </c>
      <c r="E93" s="28">
        <f>E83</f>
        <v>9517661000</v>
      </c>
      <c r="F93" s="28">
        <f>F83</f>
        <v>8126225000</v>
      </c>
      <c r="G93" s="28">
        <f>G83</f>
        <v>7523095000</v>
      </c>
      <c r="H93" s="28">
        <f>H83</f>
        <v>7027710000</v>
      </c>
      <c r="I93" s="28">
        <f>I83</f>
        <v>6591292500</v>
      </c>
    </row>
    <row r="94" spans="1:17" x14ac:dyDescent="0.25">
      <c r="B94" s="43" t="s">
        <v>132</v>
      </c>
      <c r="C94" s="45">
        <f>C92/C93</f>
        <v>1.2436371482583521</v>
      </c>
      <c r="D94" s="45">
        <f>D92/D93</f>
        <v>1.316935102639631</v>
      </c>
      <c r="E94" s="45">
        <f>E92/E93</f>
        <v>1.3594072114987075</v>
      </c>
      <c r="F94" s="45">
        <f>F92/F93</f>
        <v>2.1790345455608233</v>
      </c>
      <c r="G94" s="45">
        <f>G92/G93</f>
        <v>1.7288678396324917</v>
      </c>
      <c r="H94" s="45">
        <f>H92/H93</f>
        <v>1.7538644878630449</v>
      </c>
      <c r="I94" s="45">
        <f>I92/I93</f>
        <v>1.3300734264182632</v>
      </c>
    </row>
    <row r="96" spans="1:17" x14ac:dyDescent="0.25">
      <c r="B96" s="43" t="s">
        <v>131</v>
      </c>
      <c r="C96" s="44">
        <f>C94*C90</f>
        <v>9.4843962159561424E-2</v>
      </c>
      <c r="D96" s="44">
        <f>D94*D90</f>
        <v>8.4764256361520768E-2</v>
      </c>
      <c r="E96" s="44">
        <f>E94*E90</f>
        <v>0.11143840907970981</v>
      </c>
      <c r="F96" s="44">
        <f>F94*F90</f>
        <v>0.22085716307387504</v>
      </c>
      <c r="G96" s="44">
        <f>G94*G90</f>
        <v>0.13051224263418182</v>
      </c>
      <c r="H96" s="44">
        <f>H94*H90</f>
        <v>8.1767745111850088E-3</v>
      </c>
      <c r="I96" s="44">
        <f>I94*I90</f>
        <v>-3.8610788399998937E-2</v>
      </c>
    </row>
    <row r="114" spans="2:9" x14ac:dyDescent="0.25">
      <c r="B114" s="49"/>
      <c r="C114" s="49"/>
      <c r="D114" s="49"/>
      <c r="E114" s="49"/>
      <c r="F114" s="49"/>
      <c r="G114" s="49"/>
      <c r="H114" s="49"/>
      <c r="I114" s="49"/>
    </row>
  </sheetData>
  <mergeCells count="6">
    <mergeCell ref="B10:I15"/>
    <mergeCell ref="B58:I58"/>
    <mergeCell ref="B64:I64"/>
    <mergeCell ref="B80:I80"/>
    <mergeCell ref="B86:I86"/>
    <mergeCell ref="B44:I51"/>
  </mergeCells>
  <pageMargins left="0.45" right="0.45" top="0.5" bottom="0.5" header="0" footer="0"/>
  <pageSetup scale="8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342AE-0DE8-40FD-953D-2E0848480816}">
  <dimension ref="B2:R21"/>
  <sheetViews>
    <sheetView topLeftCell="B1" workbookViewId="0">
      <selection activeCell="D6" sqref="D6"/>
    </sheetView>
  </sheetViews>
  <sheetFormatPr defaultRowHeight="15" x14ac:dyDescent="0.25"/>
  <cols>
    <col min="1" max="1" width="1.85546875" customWidth="1"/>
    <col min="2" max="2" width="16.140625" customWidth="1"/>
    <col min="3" max="3" width="16.42578125" customWidth="1"/>
  </cols>
  <sheetData>
    <row r="2" spans="2:18" ht="26.25" x14ac:dyDescent="0.4">
      <c r="B2" s="30" t="s">
        <v>112</v>
      </c>
      <c r="C2" s="30"/>
      <c r="D2" s="30"/>
      <c r="E2" s="30"/>
      <c r="F2" s="30"/>
      <c r="G2" s="30"/>
      <c r="H2" s="30"/>
      <c r="I2" s="30"/>
      <c r="J2" s="30"/>
      <c r="K2" s="30"/>
      <c r="L2" s="30"/>
      <c r="M2" s="30"/>
      <c r="N2" s="30"/>
      <c r="O2" s="30"/>
      <c r="P2" s="30"/>
      <c r="Q2" s="30"/>
      <c r="R2" s="30"/>
    </row>
    <row r="3" spans="2:18" ht="16.5" thickBot="1" x14ac:dyDescent="0.3">
      <c r="B3" s="31" t="s">
        <v>76</v>
      </c>
      <c r="C3" s="31"/>
      <c r="D3" s="48">
        <v>44823</v>
      </c>
      <c r="E3" s="48">
        <v>44458</v>
      </c>
      <c r="F3" s="48">
        <v>44093</v>
      </c>
      <c r="G3" s="48">
        <v>43727</v>
      </c>
      <c r="H3" s="48">
        <v>43362</v>
      </c>
      <c r="I3" s="48">
        <v>42997</v>
      </c>
      <c r="J3" s="48">
        <v>42632</v>
      </c>
      <c r="K3" s="48">
        <v>42266</v>
      </c>
      <c r="L3" s="48">
        <v>41901</v>
      </c>
      <c r="M3" s="48">
        <v>41536</v>
      </c>
      <c r="N3" s="48">
        <v>41171</v>
      </c>
      <c r="O3" s="48">
        <v>40805</v>
      </c>
      <c r="P3" s="48">
        <v>40440</v>
      </c>
      <c r="Q3" s="48">
        <v>40075</v>
      </c>
      <c r="R3" s="48">
        <v>39710</v>
      </c>
    </row>
    <row r="4" spans="2:18" x14ac:dyDescent="0.25">
      <c r="B4" t="s">
        <v>113</v>
      </c>
      <c r="D4">
        <v>0</v>
      </c>
      <c r="E4">
        <v>0</v>
      </c>
      <c r="F4">
        <v>45.213999999999999</v>
      </c>
      <c r="G4">
        <v>56.646999999999998</v>
      </c>
      <c r="H4">
        <v>40.049999999999997</v>
      </c>
      <c r="I4">
        <v>0</v>
      </c>
      <c r="J4">
        <v>0</v>
      </c>
      <c r="K4">
        <v>151.023</v>
      </c>
      <c r="L4">
        <v>144.76599999999999</v>
      </c>
      <c r="M4">
        <v>47.981999999999999</v>
      </c>
      <c r="N4">
        <v>55.874000000000002</v>
      </c>
      <c r="O4">
        <v>31.286000000000001</v>
      </c>
      <c r="P4">
        <v>18.670000000000002</v>
      </c>
      <c r="Q4">
        <v>15.170999999999999</v>
      </c>
      <c r="R4">
        <v>36.737000000000002</v>
      </c>
    </row>
    <row r="5" spans="2:18" x14ac:dyDescent="0.25">
      <c r="B5" t="s">
        <v>114</v>
      </c>
      <c r="D5">
        <v>100</v>
      </c>
      <c r="E5">
        <v>100</v>
      </c>
      <c r="F5">
        <v>54.786000000000001</v>
      </c>
      <c r="G5">
        <v>43.353000000000002</v>
      </c>
      <c r="H5">
        <v>59.95</v>
      </c>
      <c r="I5">
        <v>100</v>
      </c>
      <c r="J5">
        <v>100</v>
      </c>
      <c r="K5">
        <v>-51.023000000000003</v>
      </c>
      <c r="L5">
        <v>-44.765999999999998</v>
      </c>
      <c r="M5">
        <v>52.018000000000001</v>
      </c>
      <c r="N5">
        <v>44.125999999999998</v>
      </c>
      <c r="O5">
        <v>68.713999999999999</v>
      </c>
      <c r="P5">
        <v>81.33</v>
      </c>
      <c r="Q5">
        <v>84.828999999999994</v>
      </c>
      <c r="R5">
        <v>63.262999999999998</v>
      </c>
    </row>
    <row r="6" spans="2:18" x14ac:dyDescent="0.25">
      <c r="B6" t="s">
        <v>115</v>
      </c>
      <c r="D6">
        <v>23.512</v>
      </c>
      <c r="E6">
        <v>17.896000000000001</v>
      </c>
      <c r="F6">
        <v>19.888999999999999</v>
      </c>
      <c r="G6">
        <v>33.837000000000003</v>
      </c>
      <c r="H6">
        <v>22.975999999999999</v>
      </c>
      <c r="I6">
        <v>1.704</v>
      </c>
      <c r="J6">
        <v>-7.6689999999999996</v>
      </c>
      <c r="K6">
        <v>2.4390000000000001</v>
      </c>
      <c r="L6">
        <v>3.859</v>
      </c>
      <c r="M6">
        <v>8.1530000000000005</v>
      </c>
      <c r="N6">
        <v>17.276</v>
      </c>
      <c r="O6">
        <v>17.55</v>
      </c>
      <c r="P6">
        <v>13.897</v>
      </c>
      <c r="Q6">
        <v>14.568</v>
      </c>
      <c r="R6">
        <v>6.8639999999999999</v>
      </c>
    </row>
    <row r="7" spans="2:18" x14ac:dyDescent="0.25">
      <c r="B7" t="s">
        <v>116</v>
      </c>
      <c r="D7">
        <v>7.7190000000000003</v>
      </c>
      <c r="E7">
        <v>7.1719999999999997</v>
      </c>
      <c r="F7">
        <v>10.311999999999999</v>
      </c>
      <c r="G7">
        <v>20.510999999999999</v>
      </c>
      <c r="H7">
        <v>13.087</v>
      </c>
      <c r="I7">
        <v>0.76200000000000001</v>
      </c>
      <c r="J7">
        <v>-3.9079999999999999</v>
      </c>
      <c r="K7">
        <v>1.333</v>
      </c>
      <c r="L7">
        <v>2.1459999999999999</v>
      </c>
      <c r="M7">
        <v>4.7649999999999997</v>
      </c>
      <c r="N7">
        <v>11.102</v>
      </c>
      <c r="O7">
        <v>10.113</v>
      </c>
      <c r="P7">
        <v>7.71</v>
      </c>
      <c r="Q7">
        <v>6.5019999999999998</v>
      </c>
      <c r="R7">
        <v>2.669</v>
      </c>
    </row>
    <row r="8" spans="2:18" x14ac:dyDescent="0.25">
      <c r="B8" t="s">
        <v>117</v>
      </c>
      <c r="D8">
        <v>202.56899999999999</v>
      </c>
      <c r="E8">
        <v>155.226</v>
      </c>
      <c r="F8">
        <v>139.00200000000001</v>
      </c>
      <c r="G8">
        <v>138.25299999999999</v>
      </c>
      <c r="H8">
        <v>111.389</v>
      </c>
      <c r="I8">
        <v>87.882000000000005</v>
      </c>
      <c r="J8">
        <v>86.504000000000005</v>
      </c>
      <c r="K8">
        <v>95.036000000000001</v>
      </c>
      <c r="L8">
        <v>98.447000000000003</v>
      </c>
      <c r="M8">
        <v>102.251</v>
      </c>
      <c r="N8">
        <v>98.415000000000006</v>
      </c>
      <c r="O8">
        <v>91.064999999999998</v>
      </c>
      <c r="P8">
        <v>77.084000000000003</v>
      </c>
      <c r="Q8">
        <v>67.870999999999995</v>
      </c>
      <c r="R8">
        <v>59.484000000000002</v>
      </c>
    </row>
    <row r="9" spans="2:18" x14ac:dyDescent="0.25">
      <c r="B9" t="s">
        <v>118</v>
      </c>
      <c r="D9">
        <v>47.63</v>
      </c>
      <c r="E9">
        <v>27.78</v>
      </c>
      <c r="F9">
        <v>27.65</v>
      </c>
      <c r="G9">
        <v>46.78</v>
      </c>
      <c r="H9">
        <v>25.59</v>
      </c>
      <c r="I9">
        <v>1.5</v>
      </c>
      <c r="J9">
        <v>-6.63</v>
      </c>
      <c r="K9">
        <v>2.3199999999999998</v>
      </c>
      <c r="L9">
        <v>3.8</v>
      </c>
      <c r="M9">
        <v>8.34</v>
      </c>
      <c r="N9">
        <v>17</v>
      </c>
      <c r="O9">
        <v>15.98</v>
      </c>
      <c r="P9">
        <v>10.71</v>
      </c>
      <c r="Q9">
        <v>9.89</v>
      </c>
      <c r="R9">
        <v>4.08</v>
      </c>
    </row>
    <row r="10" spans="2:18" x14ac:dyDescent="0.25">
      <c r="B10" t="s">
        <v>119</v>
      </c>
      <c r="D10">
        <v>0.16700000000000001</v>
      </c>
      <c r="E10">
        <v>0.182</v>
      </c>
      <c r="F10">
        <v>0.22700000000000001</v>
      </c>
      <c r="G10">
        <v>0.32400000000000001</v>
      </c>
      <c r="H10">
        <v>0.28899999999999998</v>
      </c>
      <c r="I10">
        <v>0.16800000000000001</v>
      </c>
      <c r="J10">
        <v>0.183</v>
      </c>
      <c r="K10">
        <v>0.24199999999999999</v>
      </c>
      <c r="L10">
        <v>0.26200000000000001</v>
      </c>
      <c r="M10">
        <v>0.34200000000000003</v>
      </c>
      <c r="N10">
        <v>0.34899999999999998</v>
      </c>
      <c r="O10">
        <v>0.27800000000000002</v>
      </c>
      <c r="P10">
        <v>0.2</v>
      </c>
      <c r="Q10">
        <v>0.121</v>
      </c>
      <c r="R10">
        <v>0.08</v>
      </c>
    </row>
    <row r="11" spans="2:18" x14ac:dyDescent="0.25">
      <c r="B11" t="s">
        <v>120</v>
      </c>
      <c r="D11">
        <v>1.421</v>
      </c>
      <c r="E11">
        <v>1.4870000000000001</v>
      </c>
      <c r="F11">
        <v>1.6950000000000001</v>
      </c>
      <c r="G11">
        <v>1.9630000000000001</v>
      </c>
      <c r="H11">
        <v>1.75</v>
      </c>
      <c r="I11">
        <v>1.3460000000000001</v>
      </c>
      <c r="J11">
        <v>1.43</v>
      </c>
      <c r="K11">
        <v>1.6160000000000001</v>
      </c>
      <c r="L11">
        <v>1.681</v>
      </c>
      <c r="M11">
        <v>1.9590000000000001</v>
      </c>
      <c r="N11">
        <v>2.2330000000000001</v>
      </c>
      <c r="O11">
        <v>1.833</v>
      </c>
      <c r="P11">
        <v>1.6659999999999999</v>
      </c>
      <c r="Q11">
        <v>1.294</v>
      </c>
      <c r="R11">
        <v>1.1759999999999999</v>
      </c>
    </row>
    <row r="12" spans="2:18" x14ac:dyDescent="0.25">
      <c r="B12" t="s">
        <v>121</v>
      </c>
      <c r="D12">
        <v>0.60899999999999999</v>
      </c>
      <c r="E12">
        <v>0.63800000000000001</v>
      </c>
      <c r="F12">
        <v>0.75600000000000001</v>
      </c>
      <c r="G12">
        <v>0.76400000000000001</v>
      </c>
      <c r="H12">
        <v>0.61699999999999999</v>
      </c>
      <c r="I12">
        <v>0.61899999999999999</v>
      </c>
      <c r="J12">
        <v>0.53400000000000003</v>
      </c>
      <c r="K12">
        <v>0.48699999999999999</v>
      </c>
      <c r="L12">
        <v>0.60599999999999998</v>
      </c>
      <c r="M12">
        <v>0.67600000000000005</v>
      </c>
      <c r="N12">
        <v>0.72199999999999998</v>
      </c>
      <c r="O12">
        <v>0.72199999999999998</v>
      </c>
      <c r="P12">
        <v>0.59</v>
      </c>
      <c r="Q12">
        <v>0.35199999999999998</v>
      </c>
      <c r="R12">
        <v>0.41899999999999998</v>
      </c>
    </row>
    <row r="13" spans="2:18" x14ac:dyDescent="0.25">
      <c r="B13" t="s">
        <v>122</v>
      </c>
      <c r="D13">
        <v>9.1839999999999993</v>
      </c>
      <c r="E13">
        <v>11.234</v>
      </c>
      <c r="F13">
        <v>8.09</v>
      </c>
      <c r="G13">
        <v>121.985</v>
      </c>
      <c r="H13">
        <v>77.075999999999993</v>
      </c>
      <c r="I13">
        <v>1.1830000000000001</v>
      </c>
      <c r="J13">
        <v>-2.617</v>
      </c>
      <c r="K13">
        <v>1.573</v>
      </c>
      <c r="L13">
        <v>2.3730000000000002</v>
      </c>
      <c r="M13">
        <v>3.9460000000000002</v>
      </c>
      <c r="N13">
        <v>38.351999999999997</v>
      </c>
      <c r="O13">
        <v>12.643000000000001</v>
      </c>
      <c r="P13">
        <v>3.4470000000000001</v>
      </c>
      <c r="Q13">
        <v>2.5059999999999998</v>
      </c>
      <c r="R13">
        <v>2.5169999999999999</v>
      </c>
    </row>
    <row r="14" spans="2:18" x14ac:dyDescent="0.25">
      <c r="B14" t="s">
        <v>123</v>
      </c>
      <c r="D14">
        <v>0.67200000000000004</v>
      </c>
      <c r="E14">
        <v>0.59899999999999998</v>
      </c>
      <c r="F14">
        <v>0.48199999999999998</v>
      </c>
      <c r="G14">
        <v>0.39400000000000002</v>
      </c>
      <c r="H14">
        <v>0.43</v>
      </c>
      <c r="I14">
        <v>0.55300000000000005</v>
      </c>
      <c r="J14">
        <v>0.49</v>
      </c>
      <c r="K14">
        <v>0.45300000000000001</v>
      </c>
      <c r="L14">
        <v>0.44400000000000001</v>
      </c>
      <c r="M14">
        <v>0.41599999999999998</v>
      </c>
      <c r="N14">
        <v>0.35699999999999998</v>
      </c>
      <c r="O14">
        <v>0.42399999999999999</v>
      </c>
      <c r="P14">
        <v>0.44500000000000001</v>
      </c>
      <c r="Q14">
        <v>0.55400000000000005</v>
      </c>
      <c r="R14">
        <v>0.61099999999999999</v>
      </c>
    </row>
    <row r="15" spans="2:18" x14ac:dyDescent="0.25">
      <c r="B15" t="s">
        <v>124</v>
      </c>
      <c r="D15">
        <v>2.0459999999999998</v>
      </c>
      <c r="E15">
        <v>1.4950000000000001</v>
      </c>
      <c r="F15">
        <v>0.92900000000000005</v>
      </c>
      <c r="G15">
        <v>0.65</v>
      </c>
      <c r="H15">
        <v>0.75600000000000001</v>
      </c>
      <c r="I15">
        <v>1.2370000000000001</v>
      </c>
      <c r="J15">
        <v>0.96199999999999997</v>
      </c>
      <c r="K15">
        <v>0.83</v>
      </c>
      <c r="L15">
        <v>0.79800000000000004</v>
      </c>
      <c r="M15">
        <v>0.71099999999999997</v>
      </c>
      <c r="N15">
        <v>0.55600000000000005</v>
      </c>
      <c r="O15">
        <v>0.73499999999999999</v>
      </c>
      <c r="P15">
        <v>0.80300000000000005</v>
      </c>
      <c r="Q15">
        <v>1.24</v>
      </c>
      <c r="R15">
        <v>1.5720000000000001</v>
      </c>
    </row>
    <row r="16" spans="2:18" x14ac:dyDescent="0.25">
      <c r="B16" t="s">
        <v>125</v>
      </c>
      <c r="D16">
        <v>0.20100000000000001</v>
      </c>
      <c r="E16">
        <v>0.154</v>
      </c>
      <c r="F16">
        <v>0.24</v>
      </c>
      <c r="G16">
        <v>0.36599999999999999</v>
      </c>
      <c r="H16">
        <v>0.24</v>
      </c>
      <c r="I16">
        <v>0.01</v>
      </c>
      <c r="J16">
        <v>-4.1000000000000002E-2</v>
      </c>
      <c r="K16">
        <v>4.1000000000000002E-2</v>
      </c>
      <c r="L16">
        <v>6.7000000000000004E-2</v>
      </c>
      <c r="M16">
        <v>7.0999999999999994E-2</v>
      </c>
      <c r="N16">
        <v>0.21</v>
      </c>
      <c r="O16">
        <v>0.20799999999999999</v>
      </c>
      <c r="P16">
        <v>0.16</v>
      </c>
      <c r="Q16">
        <v>0.186</v>
      </c>
      <c r="R16">
        <v>0.11899999999999999</v>
      </c>
    </row>
    <row r="17" spans="2:18" x14ac:dyDescent="0.25">
      <c r="B17" t="s">
        <v>126</v>
      </c>
      <c r="D17">
        <v>65.849000000000004</v>
      </c>
      <c r="E17">
        <v>63.866999999999997</v>
      </c>
      <c r="F17">
        <v>62.917000000000002</v>
      </c>
      <c r="G17">
        <v>31.507999999999999</v>
      </c>
      <c r="H17">
        <v>31.681000000000001</v>
      </c>
      <c r="I17">
        <v>48.073999999999998</v>
      </c>
      <c r="J17">
        <v>31.172000000000001</v>
      </c>
      <c r="K17">
        <v>27.271000000000001</v>
      </c>
      <c r="L17">
        <v>33.781999999999996</v>
      </c>
      <c r="M17">
        <v>37.171999999999997</v>
      </c>
      <c r="N17">
        <v>26.103999999999999</v>
      </c>
      <c r="O17">
        <v>40.356999999999999</v>
      </c>
      <c r="P17">
        <v>22.170999999999999</v>
      </c>
      <c r="Q17">
        <v>26.49</v>
      </c>
      <c r="R17">
        <v>33.301000000000002</v>
      </c>
    </row>
    <row r="18" spans="2:18" x14ac:dyDescent="0.25">
      <c r="B18" t="s">
        <v>127</v>
      </c>
      <c r="D18">
        <v>134.05500000000001</v>
      </c>
      <c r="E18">
        <v>117.4</v>
      </c>
      <c r="F18">
        <v>96.1</v>
      </c>
      <c r="G18">
        <v>80.34</v>
      </c>
      <c r="H18">
        <v>101.643</v>
      </c>
      <c r="I18">
        <v>80.403999999999996</v>
      </c>
      <c r="J18">
        <v>100.277</v>
      </c>
      <c r="K18">
        <v>105.42100000000001</v>
      </c>
      <c r="L18">
        <v>91.715999999999994</v>
      </c>
      <c r="M18">
        <v>103.316</v>
      </c>
      <c r="N18">
        <v>90.962999999999994</v>
      </c>
      <c r="O18">
        <v>82.92</v>
      </c>
      <c r="P18">
        <v>78.179000000000002</v>
      </c>
      <c r="Q18">
        <v>118.973</v>
      </c>
      <c r="R18">
        <v>116.926</v>
      </c>
    </row>
    <row r="19" spans="2:18" x14ac:dyDescent="0.25">
      <c r="B19" t="s">
        <v>128</v>
      </c>
      <c r="D19">
        <v>1.012</v>
      </c>
      <c r="E19">
        <v>1.1140000000000001</v>
      </c>
      <c r="F19">
        <v>1.258</v>
      </c>
      <c r="G19">
        <v>2.024</v>
      </c>
      <c r="H19">
        <v>1.734</v>
      </c>
      <c r="I19">
        <v>1.6339999999999999</v>
      </c>
      <c r="J19">
        <v>1.3460000000000001</v>
      </c>
      <c r="K19">
        <v>1.54</v>
      </c>
      <c r="L19">
        <v>1.732</v>
      </c>
      <c r="M19">
        <v>1.6910000000000001</v>
      </c>
      <c r="N19">
        <v>1.9059999999999999</v>
      </c>
      <c r="O19">
        <v>1.778</v>
      </c>
      <c r="P19">
        <v>1.617</v>
      </c>
      <c r="Q19">
        <v>1.2849999999999999</v>
      </c>
      <c r="R19">
        <v>1.202</v>
      </c>
    </row>
    <row r="20" spans="2:18" x14ac:dyDescent="0.25">
      <c r="B20" t="s">
        <v>129</v>
      </c>
      <c r="D20">
        <v>13.257</v>
      </c>
      <c r="E20">
        <v>11.273999999999999</v>
      </c>
      <c r="F20">
        <v>7.3040000000000003</v>
      </c>
      <c r="G20">
        <v>9.35</v>
      </c>
      <c r="H20">
        <v>9.5909999999999993</v>
      </c>
      <c r="I20">
        <v>2.125</v>
      </c>
      <c r="J20">
        <v>-3.01</v>
      </c>
      <c r="K20">
        <v>0.35299999999999998</v>
      </c>
      <c r="L20">
        <v>4.9359999999999999</v>
      </c>
      <c r="M20">
        <v>4.375</v>
      </c>
      <c r="N20">
        <v>9.9779999999999998</v>
      </c>
      <c r="O20">
        <v>8.0860000000000003</v>
      </c>
      <c r="P20">
        <v>6.5759999999999996</v>
      </c>
      <c r="Q20">
        <v>7.5759999999999996</v>
      </c>
      <c r="R20">
        <v>11.129</v>
      </c>
    </row>
    <row r="21" spans="2:18" x14ac:dyDescent="0.25">
      <c r="B21" t="s">
        <v>130</v>
      </c>
      <c r="D21">
        <v>7.6260000000000003</v>
      </c>
      <c r="E21">
        <v>6.4359999999999999</v>
      </c>
      <c r="F21">
        <v>8.1980000000000004</v>
      </c>
      <c r="G21">
        <v>10.135999999999999</v>
      </c>
      <c r="H21">
        <v>7.5490000000000004</v>
      </c>
      <c r="I21">
        <v>0.46600000000000003</v>
      </c>
      <c r="J21">
        <v>-2.903</v>
      </c>
      <c r="K21">
        <v>0.86499999999999999</v>
      </c>
      <c r="L21">
        <v>1.2390000000000001</v>
      </c>
      <c r="M21">
        <v>2.8180000000000001</v>
      </c>
      <c r="N21">
        <v>5.8239999999999998</v>
      </c>
      <c r="O21">
        <v>5.6870000000000003</v>
      </c>
      <c r="P21">
        <v>4.7679999999999998</v>
      </c>
      <c r="Q21">
        <v>5.0599999999999996</v>
      </c>
      <c r="R21">
        <v>2.2200000000000002</v>
      </c>
    </row>
  </sheetData>
  <mergeCells count="1">
    <mergeCell ref="B2:R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A4F04-5A8D-4E94-BD38-10DFED84BAD3}">
  <dimension ref="A2:R18"/>
  <sheetViews>
    <sheetView topLeftCell="B1" zoomScale="85" zoomScaleNormal="85" workbookViewId="0">
      <selection activeCell="D17" sqref="D17"/>
    </sheetView>
  </sheetViews>
  <sheetFormatPr defaultRowHeight="15" x14ac:dyDescent="0.25"/>
  <cols>
    <col min="1" max="1" width="1.85546875" style="7" customWidth="1"/>
    <col min="2" max="2" width="14.42578125" customWidth="1"/>
    <col min="3" max="3" width="11.5703125" customWidth="1"/>
    <col min="4" max="4" width="12.28515625" bestFit="1" customWidth="1"/>
    <col min="6" max="6" width="11.140625" customWidth="1"/>
    <col min="7" max="7" width="11.7109375" bestFit="1" customWidth="1"/>
    <col min="8" max="8" width="12.7109375" bestFit="1" customWidth="1"/>
    <col min="11" max="17" width="10.7109375" bestFit="1" customWidth="1"/>
  </cols>
  <sheetData>
    <row r="2" spans="2:18" ht="26.25" x14ac:dyDescent="0.4">
      <c r="B2" s="30" t="s">
        <v>110</v>
      </c>
      <c r="C2" s="30"/>
      <c r="D2" s="30"/>
      <c r="E2" s="30"/>
      <c r="F2" s="30"/>
      <c r="G2" s="30"/>
      <c r="H2" s="30"/>
      <c r="I2" s="30"/>
      <c r="J2" s="30"/>
      <c r="K2" s="30"/>
      <c r="L2" s="30"/>
      <c r="M2" s="30"/>
      <c r="N2" s="30"/>
      <c r="O2" s="30"/>
      <c r="P2" s="30"/>
      <c r="Q2" s="30"/>
      <c r="R2" s="30"/>
    </row>
    <row r="3" spans="2:18" ht="16.5" thickBot="1" x14ac:dyDescent="0.3">
      <c r="B3" s="31" t="s">
        <v>76</v>
      </c>
      <c r="C3" s="31"/>
      <c r="D3" s="48">
        <v>44823</v>
      </c>
      <c r="E3" s="48">
        <v>44458</v>
      </c>
      <c r="F3" s="48">
        <v>44093</v>
      </c>
      <c r="G3" s="48">
        <v>43727</v>
      </c>
      <c r="H3" s="48">
        <v>43362</v>
      </c>
      <c r="I3" s="48">
        <v>42997</v>
      </c>
      <c r="J3" s="48">
        <v>42632</v>
      </c>
      <c r="K3" s="48">
        <v>42266</v>
      </c>
      <c r="L3" s="48">
        <v>41901</v>
      </c>
      <c r="M3" s="48">
        <v>41536</v>
      </c>
      <c r="N3" s="48">
        <v>41171</v>
      </c>
      <c r="O3" s="48">
        <v>40805</v>
      </c>
      <c r="P3" s="48">
        <v>40440</v>
      </c>
      <c r="Q3" s="48">
        <v>40075</v>
      </c>
      <c r="R3" s="48">
        <v>39710</v>
      </c>
    </row>
    <row r="4" spans="2:18" x14ac:dyDescent="0.25">
      <c r="B4" t="s">
        <v>111</v>
      </c>
      <c r="D4" s="28">
        <v>0</v>
      </c>
      <c r="E4" s="28">
        <v>0</v>
      </c>
      <c r="F4" s="28">
        <v>479556000</v>
      </c>
      <c r="G4" s="28">
        <v>1016659000</v>
      </c>
      <c r="H4" s="28">
        <v>393236000</v>
      </c>
      <c r="I4" s="28">
        <v>0</v>
      </c>
      <c r="J4" s="28">
        <v>0</v>
      </c>
      <c r="K4" s="28">
        <v>134275680</v>
      </c>
      <c r="L4" s="28">
        <v>211004440</v>
      </c>
      <c r="M4" s="28">
        <v>153457920</v>
      </c>
      <c r="N4" s="28">
        <v>364462560</v>
      </c>
      <c r="O4" s="28">
        <v>191822400</v>
      </c>
      <c r="P4" s="28">
        <v>76729000</v>
      </c>
      <c r="Q4" s="28">
        <v>57547000</v>
      </c>
      <c r="R4" s="28">
        <v>57547000</v>
      </c>
    </row>
    <row r="5" spans="2:18" x14ac:dyDescent="0.25">
      <c r="B5" t="s">
        <v>108</v>
      </c>
      <c r="D5" s="9">
        <v>0</v>
      </c>
      <c r="E5" s="9">
        <v>0</v>
      </c>
      <c r="F5" s="76">
        <f>12.5*1000000</f>
        <v>12500000</v>
      </c>
      <c r="G5" s="76">
        <f>26.5*1000000</f>
        <v>26500000</v>
      </c>
      <c r="H5" s="76">
        <f>10.25*1000000</f>
        <v>10250000</v>
      </c>
      <c r="I5" s="76">
        <v>0</v>
      </c>
      <c r="J5" s="76">
        <v>0</v>
      </c>
      <c r="K5" s="76">
        <f>3.5*1000000</f>
        <v>3500000</v>
      </c>
      <c r="L5" s="76">
        <f>5.5*1000000</f>
        <v>5500000</v>
      </c>
      <c r="M5" s="76">
        <f>4*1000000</f>
        <v>4000000</v>
      </c>
      <c r="N5" s="76">
        <f>9.5*1000000</f>
        <v>9500000</v>
      </c>
      <c r="O5" s="76">
        <f>5*1000000</f>
        <v>5000000</v>
      </c>
      <c r="P5" s="76">
        <f>2*1000000</f>
        <v>2000000</v>
      </c>
      <c r="Q5" s="76">
        <f>1.5*1000000</f>
        <v>1500000</v>
      </c>
      <c r="R5" s="76">
        <f>1.5*1000000</f>
        <v>1500000</v>
      </c>
    </row>
    <row r="6" spans="2:18" x14ac:dyDescent="0.25">
      <c r="B6" t="s">
        <v>109</v>
      </c>
      <c r="D6" s="9">
        <v>0</v>
      </c>
      <c r="E6" s="9">
        <v>0</v>
      </c>
      <c r="F6" s="9">
        <v>0</v>
      </c>
      <c r="G6" s="9">
        <v>0</v>
      </c>
      <c r="H6" s="9">
        <v>0</v>
      </c>
      <c r="I6" s="9">
        <v>0</v>
      </c>
      <c r="J6" s="9">
        <v>0</v>
      </c>
      <c r="K6" s="9">
        <v>0</v>
      </c>
      <c r="L6" s="9">
        <v>0</v>
      </c>
      <c r="M6" s="9">
        <v>0</v>
      </c>
      <c r="N6" s="9">
        <v>0</v>
      </c>
      <c r="O6" s="9">
        <v>0</v>
      </c>
      <c r="P6" s="9">
        <v>0</v>
      </c>
      <c r="Q6" s="9">
        <v>0</v>
      </c>
      <c r="R6" s="9">
        <v>0</v>
      </c>
    </row>
    <row r="7" spans="2:18" x14ac:dyDescent="0.25">
      <c r="B7" t="s">
        <v>172</v>
      </c>
      <c r="D7" s="63">
        <v>38360</v>
      </c>
      <c r="E7" s="63">
        <v>38360</v>
      </c>
      <c r="F7" s="63">
        <v>38360</v>
      </c>
      <c r="G7" s="63">
        <v>38360</v>
      </c>
      <c r="H7" s="63">
        <v>38360</v>
      </c>
      <c r="I7" s="63">
        <v>38360</v>
      </c>
      <c r="J7" s="63">
        <v>38360</v>
      </c>
      <c r="K7" s="63">
        <v>38360</v>
      </c>
      <c r="L7" s="63">
        <v>38360</v>
      </c>
      <c r="M7" s="63">
        <v>38360</v>
      </c>
      <c r="N7" s="63">
        <v>38360</v>
      </c>
      <c r="O7" s="63">
        <v>38360</v>
      </c>
      <c r="P7" s="63">
        <v>38360</v>
      </c>
      <c r="Q7" s="63">
        <v>38360</v>
      </c>
      <c r="R7" s="63">
        <v>38360</v>
      </c>
    </row>
    <row r="8" spans="2:18" ht="26.25" x14ac:dyDescent="0.4">
      <c r="B8" s="30" t="s">
        <v>171</v>
      </c>
      <c r="C8" s="30"/>
      <c r="D8" s="30"/>
      <c r="E8" s="30"/>
      <c r="F8" s="30"/>
      <c r="G8" s="30"/>
      <c r="H8" s="30"/>
      <c r="I8" s="30"/>
      <c r="J8" s="30"/>
      <c r="K8" s="30"/>
      <c r="L8" s="30"/>
      <c r="M8" s="30"/>
      <c r="N8" s="30"/>
      <c r="O8" s="30"/>
      <c r="P8" s="30"/>
      <c r="Q8" s="30"/>
      <c r="R8" s="30"/>
    </row>
    <row r="9" spans="2:18" ht="16.5" thickBot="1" x14ac:dyDescent="0.3">
      <c r="B9" s="31" t="s">
        <v>76</v>
      </c>
      <c r="C9" s="31"/>
      <c r="D9" s="48">
        <v>44823</v>
      </c>
      <c r="E9" s="48">
        <v>44458</v>
      </c>
      <c r="F9" s="48">
        <v>44093</v>
      </c>
      <c r="G9" s="48">
        <v>43727</v>
      </c>
      <c r="H9" s="48">
        <v>43362</v>
      </c>
      <c r="I9" s="48">
        <v>42997</v>
      </c>
      <c r="J9" s="48">
        <v>42632</v>
      </c>
      <c r="K9" s="48">
        <v>42266</v>
      </c>
      <c r="L9" s="48">
        <v>41901</v>
      </c>
      <c r="M9" s="48">
        <v>41536</v>
      </c>
      <c r="N9" s="48">
        <v>41171</v>
      </c>
      <c r="O9" s="48">
        <v>40805</v>
      </c>
      <c r="P9" s="48">
        <v>40440</v>
      </c>
      <c r="Q9" s="48">
        <v>40075</v>
      </c>
      <c r="R9" s="48">
        <v>39710</v>
      </c>
    </row>
    <row r="10" spans="2:18" x14ac:dyDescent="0.25">
      <c r="B10" t="s">
        <v>107</v>
      </c>
      <c r="D10">
        <v>0</v>
      </c>
      <c r="E10">
        <v>0</v>
      </c>
      <c r="F10">
        <v>125</v>
      </c>
      <c r="G10">
        <v>265</v>
      </c>
      <c r="H10" s="62">
        <v>102.5</v>
      </c>
      <c r="I10">
        <v>0</v>
      </c>
      <c r="J10">
        <v>0</v>
      </c>
      <c r="K10">
        <v>35</v>
      </c>
      <c r="L10">
        <v>0</v>
      </c>
      <c r="M10">
        <v>40</v>
      </c>
      <c r="N10">
        <v>95</v>
      </c>
      <c r="O10">
        <v>5</v>
      </c>
      <c r="P10">
        <v>2</v>
      </c>
      <c r="Q10">
        <v>15</v>
      </c>
      <c r="R10">
        <v>15</v>
      </c>
    </row>
    <row r="11" spans="2:18" x14ac:dyDescent="0.25">
      <c r="B11" t="s">
        <v>169</v>
      </c>
      <c r="D11">
        <v>0</v>
      </c>
      <c r="E11">
        <v>0</v>
      </c>
      <c r="F11">
        <v>0</v>
      </c>
      <c r="G11">
        <v>0</v>
      </c>
      <c r="H11">
        <v>0</v>
      </c>
      <c r="I11">
        <v>0</v>
      </c>
      <c r="J11">
        <v>0</v>
      </c>
      <c r="K11">
        <v>0</v>
      </c>
      <c r="L11">
        <v>0</v>
      </c>
      <c r="M11">
        <v>0</v>
      </c>
      <c r="N11">
        <v>0</v>
      </c>
      <c r="O11">
        <v>0</v>
      </c>
      <c r="P11">
        <v>0</v>
      </c>
      <c r="Q11">
        <v>0</v>
      </c>
      <c r="R11">
        <v>0</v>
      </c>
    </row>
    <row r="12" spans="2:18" x14ac:dyDescent="0.25">
      <c r="B12" t="s">
        <v>170</v>
      </c>
      <c r="D12">
        <v>0</v>
      </c>
      <c r="E12">
        <v>0</v>
      </c>
      <c r="F12">
        <v>0</v>
      </c>
      <c r="G12">
        <v>0</v>
      </c>
      <c r="H12">
        <v>0</v>
      </c>
      <c r="I12">
        <v>0</v>
      </c>
      <c r="J12">
        <v>0</v>
      </c>
      <c r="K12">
        <v>0</v>
      </c>
      <c r="L12">
        <v>0</v>
      </c>
      <c r="M12">
        <v>0</v>
      </c>
      <c r="N12">
        <v>0</v>
      </c>
      <c r="O12">
        <v>0</v>
      </c>
      <c r="P12">
        <v>0</v>
      </c>
      <c r="Q12">
        <v>0</v>
      </c>
      <c r="R12">
        <v>0</v>
      </c>
    </row>
    <row r="13" spans="2:18" x14ac:dyDescent="0.25">
      <c r="N13" s="5"/>
      <c r="O13" s="5"/>
      <c r="P13" s="5"/>
      <c r="Q13" s="5"/>
      <c r="R13" s="5"/>
    </row>
    <row r="14" spans="2:18" ht="18" x14ac:dyDescent="0.25">
      <c r="B14" t="s">
        <v>189</v>
      </c>
      <c r="D14" s="80">
        <v>76.73</v>
      </c>
      <c r="E14" s="6" t="s">
        <v>43</v>
      </c>
      <c r="F14" s="6" t="s">
        <v>43</v>
      </c>
      <c r="G14" s="6" t="s">
        <v>43</v>
      </c>
      <c r="H14" s="6" t="s">
        <v>43</v>
      </c>
      <c r="I14" s="6" t="s">
        <v>43</v>
      </c>
      <c r="J14" s="6" t="s">
        <v>43</v>
      </c>
      <c r="K14" s="6" t="s">
        <v>43</v>
      </c>
      <c r="L14" s="6" t="s">
        <v>43</v>
      </c>
      <c r="M14" s="6" t="s">
        <v>43</v>
      </c>
      <c r="N14" s="6" t="s">
        <v>43</v>
      </c>
      <c r="O14" s="6" t="s">
        <v>43</v>
      </c>
      <c r="P14" s="6" t="s">
        <v>43</v>
      </c>
      <c r="Q14" s="6" t="s">
        <v>43</v>
      </c>
    </row>
    <row r="15" spans="2:18" x14ac:dyDescent="0.25">
      <c r="B15" t="s">
        <v>207</v>
      </c>
      <c r="D15" s="76">
        <v>38364500</v>
      </c>
      <c r="E15" s="76">
        <v>38364500</v>
      </c>
      <c r="F15" s="76">
        <v>38364500</v>
      </c>
      <c r="G15" s="76">
        <v>38364500</v>
      </c>
      <c r="H15" s="76">
        <v>38364500</v>
      </c>
      <c r="I15" s="76">
        <v>38364480</v>
      </c>
      <c r="J15" s="76">
        <v>38364480</v>
      </c>
      <c r="K15" s="76">
        <v>38364480</v>
      </c>
      <c r="L15" s="76">
        <v>38364480</v>
      </c>
      <c r="M15" s="76">
        <v>38364480</v>
      </c>
      <c r="N15" s="76">
        <v>38364480</v>
      </c>
      <c r="O15" s="76">
        <v>38364480</v>
      </c>
      <c r="P15" s="76">
        <v>38364480</v>
      </c>
      <c r="Q15" s="76">
        <v>38364480</v>
      </c>
      <c r="R15" s="76">
        <v>38364480</v>
      </c>
    </row>
    <row r="16" spans="2:18" x14ac:dyDescent="0.25">
      <c r="D16">
        <f>76.73*1000000</f>
        <v>76730000</v>
      </c>
      <c r="E16">
        <f t="shared" ref="E16:R16" si="0">76.73*1000000</f>
        <v>76730000</v>
      </c>
      <c r="F16">
        <f t="shared" si="0"/>
        <v>76730000</v>
      </c>
      <c r="G16">
        <f t="shared" si="0"/>
        <v>76730000</v>
      </c>
      <c r="H16">
        <f t="shared" si="0"/>
        <v>76730000</v>
      </c>
      <c r="I16">
        <f t="shared" si="0"/>
        <v>76730000</v>
      </c>
      <c r="J16">
        <f t="shared" si="0"/>
        <v>76730000</v>
      </c>
      <c r="K16">
        <f t="shared" si="0"/>
        <v>76730000</v>
      </c>
      <c r="L16">
        <f t="shared" si="0"/>
        <v>76730000</v>
      </c>
      <c r="M16">
        <f t="shared" si="0"/>
        <v>76730000</v>
      </c>
      <c r="N16">
        <f t="shared" si="0"/>
        <v>76730000</v>
      </c>
      <c r="O16">
        <f t="shared" si="0"/>
        <v>76730000</v>
      </c>
      <c r="P16">
        <f t="shared" si="0"/>
        <v>76730000</v>
      </c>
      <c r="Q16">
        <f t="shared" si="0"/>
        <v>76730000</v>
      </c>
      <c r="R16">
        <f t="shared" si="0"/>
        <v>76730000</v>
      </c>
    </row>
    <row r="17" spans="4:4" x14ac:dyDescent="0.25">
      <c r="D17">
        <v>203</v>
      </c>
    </row>
    <row r="18" spans="4:4" x14ac:dyDescent="0.25">
      <c r="D18">
        <f>PRODUCT(D16:D17)</f>
        <v>15576190000</v>
      </c>
    </row>
  </sheetData>
  <mergeCells count="2">
    <mergeCell ref="B2:R2"/>
    <mergeCell ref="B8:R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15FE4-05C5-4A5D-8C1F-950699E91330}">
  <dimension ref="B3:AA36"/>
  <sheetViews>
    <sheetView topLeftCell="O1" workbookViewId="0">
      <selection activeCell="O17" sqref="O17"/>
    </sheetView>
  </sheetViews>
  <sheetFormatPr defaultRowHeight="15" x14ac:dyDescent="0.25"/>
  <cols>
    <col min="1" max="1" width="1.85546875" customWidth="1"/>
    <col min="2" max="2" width="9" bestFit="1" customWidth="1"/>
    <col min="3" max="7" width="14.5703125" bestFit="1" customWidth="1"/>
    <col min="8" max="9" width="13.5703125" bestFit="1" customWidth="1"/>
    <col min="10" max="13" width="14.5703125" bestFit="1" customWidth="1"/>
    <col min="14" max="20" width="13.5703125" bestFit="1" customWidth="1"/>
    <col min="21" max="21" width="14.5703125" bestFit="1" customWidth="1"/>
    <col min="22" max="27" width="13.5703125" bestFit="1" customWidth="1"/>
  </cols>
  <sheetData>
    <row r="3" spans="2:27" x14ac:dyDescent="0.25">
      <c r="B3" t="s">
        <v>44</v>
      </c>
      <c r="C3" s="10">
        <v>44925</v>
      </c>
      <c r="D3" s="10">
        <v>44561</v>
      </c>
      <c r="E3" s="10">
        <v>44196</v>
      </c>
      <c r="F3" s="10">
        <v>43830</v>
      </c>
      <c r="G3" s="10">
        <v>43465</v>
      </c>
      <c r="H3" s="10">
        <v>43098</v>
      </c>
      <c r="I3" s="10">
        <v>42735</v>
      </c>
      <c r="J3" s="10">
        <v>42369</v>
      </c>
      <c r="K3" s="10">
        <v>42004</v>
      </c>
      <c r="L3" s="10">
        <v>41639</v>
      </c>
      <c r="M3" s="10">
        <v>41274</v>
      </c>
      <c r="N3" s="10">
        <v>40908</v>
      </c>
      <c r="O3" s="10">
        <v>40543</v>
      </c>
      <c r="P3" s="10">
        <v>40178</v>
      </c>
      <c r="Q3" s="10">
        <v>39813</v>
      </c>
      <c r="R3" s="10">
        <v>39447</v>
      </c>
      <c r="S3" s="10">
        <v>39082</v>
      </c>
      <c r="T3" s="10">
        <v>38717</v>
      </c>
      <c r="U3" s="10">
        <v>38352</v>
      </c>
      <c r="V3" s="10">
        <v>37986</v>
      </c>
      <c r="W3" s="10">
        <v>37621</v>
      </c>
      <c r="X3" s="10">
        <v>37256</v>
      </c>
      <c r="Y3" s="10">
        <v>36891</v>
      </c>
      <c r="Z3" s="10">
        <v>36525</v>
      </c>
      <c r="AA3" s="10">
        <v>36160</v>
      </c>
    </row>
    <row r="4" spans="2:27" x14ac:dyDescent="0.25">
      <c r="B4" t="s">
        <v>45</v>
      </c>
      <c r="C4">
        <v>520.6</v>
      </c>
      <c r="D4">
        <v>620</v>
      </c>
      <c r="E4">
        <v>475</v>
      </c>
      <c r="F4">
        <v>300</v>
      </c>
      <c r="G4">
        <v>107</v>
      </c>
      <c r="H4">
        <v>88</v>
      </c>
      <c r="I4">
        <v>131.5</v>
      </c>
      <c r="J4">
        <v>152</v>
      </c>
      <c r="K4">
        <v>178.5</v>
      </c>
      <c r="L4">
        <v>135</v>
      </c>
      <c r="M4">
        <v>69.09</v>
      </c>
      <c r="N4">
        <v>42.83</v>
      </c>
      <c r="O4">
        <v>43.93</v>
      </c>
      <c r="P4">
        <v>37.53</v>
      </c>
      <c r="Q4">
        <v>100.5</v>
      </c>
      <c r="R4">
        <v>114</v>
      </c>
      <c r="S4">
        <v>100</v>
      </c>
      <c r="T4">
        <v>209</v>
      </c>
      <c r="U4">
        <v>123.05</v>
      </c>
      <c r="V4">
        <v>60</v>
      </c>
      <c r="W4">
        <v>33</v>
      </c>
      <c r="X4">
        <v>25.5</v>
      </c>
      <c r="Y4">
        <v>17.55</v>
      </c>
      <c r="Z4">
        <v>16.25</v>
      </c>
      <c r="AA4">
        <v>21</v>
      </c>
    </row>
    <row r="5" spans="2:27" x14ac:dyDescent="0.25">
      <c r="B5" t="s">
        <v>46</v>
      </c>
      <c r="C5">
        <v>588</v>
      </c>
      <c r="D5">
        <v>619.99</v>
      </c>
      <c r="E5">
        <v>700</v>
      </c>
      <c r="F5">
        <v>501.9</v>
      </c>
      <c r="G5">
        <v>360</v>
      </c>
      <c r="H5">
        <v>118.02</v>
      </c>
      <c r="I5">
        <v>131</v>
      </c>
      <c r="J5">
        <v>172.72</v>
      </c>
      <c r="K5">
        <v>205</v>
      </c>
      <c r="L5">
        <v>202.38</v>
      </c>
      <c r="M5">
        <v>135</v>
      </c>
      <c r="N5">
        <v>72.45</v>
      </c>
      <c r="O5">
        <v>56.65</v>
      </c>
      <c r="P5">
        <v>81.73</v>
      </c>
      <c r="Q5">
        <v>109.9</v>
      </c>
      <c r="R5">
        <v>186.65</v>
      </c>
      <c r="S5">
        <v>191</v>
      </c>
      <c r="T5">
        <v>229</v>
      </c>
      <c r="U5">
        <v>219</v>
      </c>
      <c r="V5">
        <v>132</v>
      </c>
      <c r="W5">
        <v>81.55</v>
      </c>
      <c r="X5">
        <v>49.8</v>
      </c>
      <c r="Y5">
        <v>28.5</v>
      </c>
      <c r="Z5">
        <v>24.9</v>
      </c>
      <c r="AA5">
        <v>25</v>
      </c>
    </row>
    <row r="6" spans="2:27" x14ac:dyDescent="0.25">
      <c r="B6" t="s">
        <v>47</v>
      </c>
      <c r="C6">
        <v>308</v>
      </c>
      <c r="D6">
        <v>412</v>
      </c>
      <c r="E6">
        <v>410</v>
      </c>
      <c r="F6">
        <v>259.02</v>
      </c>
      <c r="G6">
        <v>104.5</v>
      </c>
      <c r="H6">
        <v>80</v>
      </c>
      <c r="I6">
        <v>86.01</v>
      </c>
      <c r="J6">
        <v>131</v>
      </c>
      <c r="K6">
        <v>152</v>
      </c>
      <c r="L6">
        <v>130</v>
      </c>
      <c r="M6">
        <v>70</v>
      </c>
      <c r="N6">
        <v>43.15</v>
      </c>
      <c r="O6">
        <v>35.770000000000003</v>
      </c>
      <c r="P6">
        <v>32.5</v>
      </c>
      <c r="Q6">
        <v>37.5</v>
      </c>
      <c r="R6">
        <v>80</v>
      </c>
      <c r="S6">
        <v>95.1</v>
      </c>
      <c r="T6">
        <v>91</v>
      </c>
      <c r="U6">
        <v>117.15</v>
      </c>
      <c r="V6">
        <v>55</v>
      </c>
      <c r="W6">
        <v>35</v>
      </c>
      <c r="X6">
        <v>21.05</v>
      </c>
      <c r="Y6">
        <v>15.1</v>
      </c>
      <c r="Z6">
        <v>14.5</v>
      </c>
      <c r="AA6">
        <v>14.5</v>
      </c>
    </row>
    <row r="7" spans="2:27" x14ac:dyDescent="0.25">
      <c r="B7" t="s">
        <v>48</v>
      </c>
      <c r="C7" s="61">
        <v>330.01</v>
      </c>
      <c r="D7">
        <v>520.6</v>
      </c>
      <c r="E7">
        <v>620</v>
      </c>
      <c r="F7">
        <v>475</v>
      </c>
      <c r="G7">
        <v>300</v>
      </c>
      <c r="H7">
        <v>112.15</v>
      </c>
      <c r="I7">
        <v>90.9</v>
      </c>
      <c r="J7">
        <v>131.5</v>
      </c>
      <c r="K7">
        <v>152</v>
      </c>
      <c r="L7">
        <v>178.5</v>
      </c>
      <c r="M7">
        <v>135</v>
      </c>
      <c r="N7">
        <v>69.09</v>
      </c>
      <c r="O7">
        <v>42.83</v>
      </c>
      <c r="P7">
        <v>43.93</v>
      </c>
      <c r="Q7">
        <v>37.53</v>
      </c>
      <c r="R7">
        <v>100.5</v>
      </c>
      <c r="S7">
        <v>114</v>
      </c>
      <c r="T7">
        <v>100</v>
      </c>
      <c r="U7">
        <v>209</v>
      </c>
      <c r="V7">
        <v>129.5</v>
      </c>
      <c r="W7">
        <v>60</v>
      </c>
      <c r="X7">
        <v>33</v>
      </c>
      <c r="Y7">
        <v>25.5</v>
      </c>
      <c r="Z7">
        <v>17.55</v>
      </c>
      <c r="AA7">
        <v>16.25</v>
      </c>
    </row>
    <row r="8" spans="2:27" x14ac:dyDescent="0.25">
      <c r="B8" t="s">
        <v>29</v>
      </c>
      <c r="C8">
        <v>279.77999999999997</v>
      </c>
      <c r="D8">
        <v>334.84</v>
      </c>
      <c r="E8">
        <v>208.77</v>
      </c>
      <c r="F8">
        <v>136.52000000000001</v>
      </c>
      <c r="G8">
        <v>134.87</v>
      </c>
      <c r="H8">
        <v>23.42</v>
      </c>
      <c r="I8">
        <v>26.55</v>
      </c>
      <c r="J8">
        <v>18.96</v>
      </c>
      <c r="K8">
        <v>34.83</v>
      </c>
      <c r="L8">
        <v>41.65</v>
      </c>
      <c r="M8">
        <v>28.3</v>
      </c>
      <c r="N8">
        <v>30.12</v>
      </c>
      <c r="O8">
        <v>34.85</v>
      </c>
      <c r="P8">
        <v>45.34</v>
      </c>
      <c r="Q8">
        <v>43.6</v>
      </c>
      <c r="R8">
        <v>77.78</v>
      </c>
      <c r="S8">
        <v>86.88</v>
      </c>
      <c r="T8">
        <v>90.22</v>
      </c>
      <c r="U8">
        <v>118.35</v>
      </c>
      <c r="V8">
        <v>80.38</v>
      </c>
      <c r="W8">
        <v>29.61</v>
      </c>
      <c r="X8">
        <v>14.18</v>
      </c>
      <c r="Y8">
        <v>12.46</v>
      </c>
      <c r="Z8">
        <v>6.41</v>
      </c>
      <c r="AA8">
        <v>4.7</v>
      </c>
    </row>
    <row r="9" spans="2:27" x14ac:dyDescent="0.25">
      <c r="B9" t="s">
        <v>49</v>
      </c>
      <c r="C9" s="11">
        <v>66800</v>
      </c>
      <c r="D9" s="11">
        <v>42700</v>
      </c>
      <c r="E9" s="11">
        <v>51000</v>
      </c>
      <c r="F9" s="11">
        <v>129200</v>
      </c>
      <c r="G9" s="11">
        <v>107000</v>
      </c>
      <c r="H9" s="11">
        <v>122500</v>
      </c>
      <c r="I9" s="11">
        <v>43800</v>
      </c>
      <c r="J9" s="11">
        <v>106100</v>
      </c>
      <c r="K9" s="11">
        <v>25800</v>
      </c>
      <c r="L9" s="11">
        <v>81400</v>
      </c>
      <c r="M9" s="11">
        <v>54159</v>
      </c>
      <c r="N9" s="11">
        <v>68020</v>
      </c>
      <c r="O9" s="11">
        <v>71738</v>
      </c>
      <c r="P9" s="11">
        <v>81741</v>
      </c>
      <c r="Q9" s="11">
        <v>152300</v>
      </c>
      <c r="R9" s="11">
        <v>229900</v>
      </c>
      <c r="S9" s="11">
        <v>414100</v>
      </c>
      <c r="T9" s="11">
        <v>164800</v>
      </c>
      <c r="U9" s="11">
        <v>521500</v>
      </c>
      <c r="V9" s="11">
        <v>1465700</v>
      </c>
      <c r="W9" s="11">
        <v>343500</v>
      </c>
      <c r="X9" s="11">
        <v>376000</v>
      </c>
      <c r="Y9" s="11">
        <v>810500</v>
      </c>
      <c r="Z9" s="11">
        <v>742300</v>
      </c>
      <c r="AA9" s="11">
        <v>557800</v>
      </c>
    </row>
    <row r="10" spans="2:27" x14ac:dyDescent="0.25">
      <c r="B10" t="s">
        <v>50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row>
    <row r="11" spans="2:27" x14ac:dyDescent="0.25">
      <c r="B11" t="s">
        <v>195</v>
      </c>
      <c r="C11" s="63">
        <f>'Raw Equity Report'!$D$16*'stock pricess'!C7</f>
        <v>25321667300</v>
      </c>
      <c r="D11" s="63">
        <f>'Raw Equity Report'!$D$16*'stock pricess'!D7</f>
        <v>39945638000</v>
      </c>
      <c r="E11" s="63">
        <f>'Raw Equity Report'!$D$16*'stock pricess'!E7</f>
        <v>47572600000</v>
      </c>
      <c r="F11" s="63">
        <f>'Raw Equity Report'!$D$16*'stock pricess'!F7</f>
        <v>36446750000</v>
      </c>
      <c r="G11" s="63">
        <f>'Raw Equity Report'!$D$16*'stock pricess'!G7</f>
        <v>23019000000</v>
      </c>
      <c r="H11" s="63">
        <f>'Raw Equity Report'!$D$16*'stock pricess'!H7</f>
        <v>8605269500</v>
      </c>
      <c r="I11" s="63">
        <f>'Raw Equity Report'!$D$16*'stock pricess'!I7</f>
        <v>6974757000</v>
      </c>
      <c r="J11" s="63">
        <f>'Raw Equity Report'!$D$16*'stock pricess'!J7</f>
        <v>10089995000</v>
      </c>
      <c r="K11" s="63">
        <f>'Raw Equity Report'!$D$16*'stock pricess'!K7</f>
        <v>11662960000</v>
      </c>
      <c r="L11" s="63">
        <f>'Raw Equity Report'!$D$16*'stock pricess'!L7</f>
        <v>13696305000</v>
      </c>
      <c r="M11" s="63">
        <f>'Raw Equity Report'!$D$16*'stock pricess'!M7</f>
        <v>10358550000</v>
      </c>
      <c r="N11" s="63">
        <f>'Raw Equity Report'!$D$16*'stock pricess'!N7</f>
        <v>5301275700</v>
      </c>
      <c r="O11" s="63">
        <f>'Raw Equity Report'!$D$16*'stock pricess'!O7</f>
        <v>3286345900</v>
      </c>
      <c r="P11" s="63">
        <f>'Raw Equity Report'!$D$16*'stock pricess'!P7</f>
        <v>3370748900</v>
      </c>
      <c r="Q11" s="63">
        <f>'Raw Equity Report'!$D$16*'stock pricess'!Q7</f>
        <v>2879676900</v>
      </c>
      <c r="R11" s="63">
        <f>'Raw Equity Report'!$D$16*'stock pricess'!R7</f>
        <v>7711365000</v>
      </c>
      <c r="S11" s="63">
        <f>'Raw Equity Report'!$D$16*'stock pricess'!S7</f>
        <v>8747220000</v>
      </c>
      <c r="T11" s="63">
        <f>'Raw Equity Report'!$D$16*'stock pricess'!T7</f>
        <v>7673000000</v>
      </c>
      <c r="U11" s="63">
        <f>'Raw Equity Report'!$D$16*'stock pricess'!U7</f>
        <v>16036570000</v>
      </c>
      <c r="V11" s="63">
        <f>'Raw Equity Report'!$D$16*'stock pricess'!V7</f>
        <v>9936535000</v>
      </c>
      <c r="W11" s="63">
        <f>'Raw Equity Report'!$D$16*'stock pricess'!W7</f>
        <v>4603800000</v>
      </c>
      <c r="X11" s="63">
        <f>'Raw Equity Report'!$D$16*'stock pricess'!X7</f>
        <v>2532090000</v>
      </c>
      <c r="Y11" s="63">
        <f>'Raw Equity Report'!$D$16*'stock pricess'!Y7</f>
        <v>1956615000</v>
      </c>
      <c r="Z11" s="63">
        <f>'Raw Equity Report'!$D$16*'stock pricess'!Z7</f>
        <v>1346611500</v>
      </c>
      <c r="AA11" s="63">
        <f>'Raw Equity Report'!$D$16*'stock pricess'!AA7</f>
        <v>1246862500</v>
      </c>
    </row>
    <row r="12" spans="2:27" x14ac:dyDescent="0.25">
      <c r="B12" t="s">
        <v>196</v>
      </c>
      <c r="C12" s="63">
        <f>'Raw FS'!D37-'Raw FS'!D36</f>
        <v>6491837000</v>
      </c>
      <c r="D12" s="63">
        <f>'Raw FS'!E37-'Raw FS'!E36</f>
        <v>3342783000</v>
      </c>
      <c r="E12" s="63">
        <f>'Raw FS'!F37-'Raw FS'!F36</f>
        <v>1590155000</v>
      </c>
      <c r="F12" s="63">
        <f>'Raw FS'!G37-'Raw FS'!G36</f>
        <v>499702000</v>
      </c>
      <c r="G12" s="63">
        <f>'Raw FS'!H37-'Raw FS'!H36</f>
        <v>337260000</v>
      </c>
      <c r="H12" s="63">
        <f>'Raw FS'!I37-'Raw FS'!I36</f>
        <v>516939000</v>
      </c>
      <c r="I12" s="63">
        <f>'Raw FS'!J37-'Raw FS'!J36</f>
        <v>425204000</v>
      </c>
      <c r="J12" s="63">
        <f>'Raw FS'!K37-'Raw FS'!K36</f>
        <v>404613000</v>
      </c>
      <c r="K12" s="63">
        <f>'Raw FS'!L37-'Raw FS'!L36</f>
        <v>400528000</v>
      </c>
      <c r="L12" s="63">
        <f>'Raw FS'!M37-'Raw FS'!M36</f>
        <v>394920000</v>
      </c>
      <c r="M12" s="63">
        <f>'Raw FS'!N37-'Raw FS'!N36</f>
        <v>437417000</v>
      </c>
      <c r="N12" s="63">
        <f>'Raw FS'!O37-'Raw FS'!O36</f>
        <v>542928000</v>
      </c>
      <c r="O12" s="63">
        <f>'Raw FS'!P37-'Raw FS'!P36</f>
        <v>769546000</v>
      </c>
      <c r="P12" s="63">
        <f>'Raw FS'!Q37-'Raw FS'!Q36</f>
        <v>832713000</v>
      </c>
      <c r="Q12" s="63">
        <f>'Raw FS'!R37-'Raw FS'!R36</f>
        <v>934108000</v>
      </c>
      <c r="R12" s="10"/>
      <c r="S12" s="10"/>
      <c r="T12" s="10"/>
      <c r="U12" s="10"/>
      <c r="V12" s="10"/>
      <c r="W12" s="10"/>
      <c r="X12" s="10"/>
      <c r="Y12" s="10"/>
      <c r="Z12" s="10"/>
      <c r="AA12" s="10"/>
    </row>
    <row r="13" spans="2:27" x14ac:dyDescent="0.25">
      <c r="B13" t="s">
        <v>197</v>
      </c>
      <c r="C13" s="63">
        <f>'Raw FS'!D24</f>
        <v>132735000</v>
      </c>
      <c r="D13" s="63">
        <f>'Raw FS'!E24</f>
        <v>103257000</v>
      </c>
      <c r="E13" s="63">
        <f>'Raw FS'!F24</f>
        <v>64157000</v>
      </c>
      <c r="F13" s="63">
        <f>'Raw FS'!G24</f>
        <v>70317000</v>
      </c>
      <c r="G13" s="63">
        <f>'Raw FS'!H24</f>
        <v>47399000</v>
      </c>
      <c r="H13" s="63">
        <f>'Raw FS'!I24</f>
        <v>32501000</v>
      </c>
      <c r="I13" s="63">
        <f>'Raw FS'!J24</f>
        <v>64329000</v>
      </c>
      <c r="J13" s="63">
        <f>'Raw FS'!K24</f>
        <v>79140000</v>
      </c>
      <c r="K13" s="63">
        <f>'Raw FS'!L24</f>
        <v>103971000</v>
      </c>
      <c r="L13" s="63">
        <f>'Raw FS'!M24</f>
        <v>52408000</v>
      </c>
      <c r="M13" s="63">
        <f>'Raw FS'!N24</f>
        <v>105271000</v>
      </c>
      <c r="N13" s="63">
        <f>'Raw FS'!O24</f>
        <v>67984000</v>
      </c>
      <c r="O13" s="63">
        <f>'Raw FS'!P24</f>
        <v>59303000</v>
      </c>
      <c r="P13" s="63">
        <f>'Raw FS'!Q24</f>
        <v>45038000</v>
      </c>
      <c r="Q13" s="63">
        <f>'Raw FS'!R24</f>
        <v>94729000</v>
      </c>
      <c r="R13" s="10"/>
      <c r="U13" s="11"/>
    </row>
    <row r="14" spans="2:27" x14ac:dyDescent="0.25">
      <c r="B14" t="s">
        <v>198</v>
      </c>
      <c r="C14" s="63">
        <f>C11+C12-C13</f>
        <v>31680769300</v>
      </c>
      <c r="D14" s="63">
        <f t="shared" ref="D14:Q14" si="0">D11+D12-D13</f>
        <v>43185164000</v>
      </c>
      <c r="E14" s="63">
        <f t="shared" si="0"/>
        <v>49098598000</v>
      </c>
      <c r="F14" s="63">
        <f t="shared" si="0"/>
        <v>36876135000</v>
      </c>
      <c r="G14" s="63">
        <f t="shared" si="0"/>
        <v>23308861000</v>
      </c>
      <c r="H14" s="63">
        <f t="shared" si="0"/>
        <v>9089707500</v>
      </c>
      <c r="I14" s="63">
        <f t="shared" si="0"/>
        <v>7335632000</v>
      </c>
      <c r="J14" s="63">
        <f t="shared" si="0"/>
        <v>10415468000</v>
      </c>
      <c r="K14" s="63">
        <f t="shared" si="0"/>
        <v>11959517000</v>
      </c>
      <c r="L14" s="63">
        <f t="shared" si="0"/>
        <v>14038817000</v>
      </c>
      <c r="M14" s="63">
        <f t="shared" si="0"/>
        <v>10690696000</v>
      </c>
      <c r="N14" s="63">
        <f t="shared" si="0"/>
        <v>5776219700</v>
      </c>
      <c r="O14" s="63">
        <f t="shared" si="0"/>
        <v>3996588900</v>
      </c>
      <c r="P14" s="63">
        <f t="shared" si="0"/>
        <v>4158423900</v>
      </c>
      <c r="Q14" s="63">
        <f t="shared" si="0"/>
        <v>3719055900</v>
      </c>
      <c r="U14" s="11"/>
    </row>
    <row r="15" spans="2:27" x14ac:dyDescent="0.25">
      <c r="B15" t="s">
        <v>208</v>
      </c>
      <c r="C15" s="63">
        <f>'Raw FS'!D44</f>
        <v>38364500</v>
      </c>
      <c r="D15" s="63">
        <f>'Raw FS'!E44</f>
        <v>38364500</v>
      </c>
      <c r="E15" s="63">
        <f>'Raw FS'!F44</f>
        <v>38364500</v>
      </c>
      <c r="F15" s="63">
        <f>'Raw FS'!G44</f>
        <v>38364500</v>
      </c>
      <c r="G15" s="63">
        <f>'Raw FS'!H44</f>
        <v>38364500</v>
      </c>
      <c r="H15" s="63">
        <f>'Raw FS'!I44</f>
        <v>38364480</v>
      </c>
      <c r="I15" s="63">
        <f>'Raw FS'!J44</f>
        <v>38364480</v>
      </c>
      <c r="J15" s="63">
        <f>'Raw FS'!K44</f>
        <v>38364480</v>
      </c>
      <c r="K15" s="63">
        <f>'Raw FS'!L44</f>
        <v>38364480</v>
      </c>
      <c r="L15" s="63">
        <f>'Raw FS'!M44</f>
        <v>38364480</v>
      </c>
      <c r="M15" s="63">
        <f>'Raw FS'!N44</f>
        <v>38364480</v>
      </c>
      <c r="N15" s="63">
        <f>'Raw FS'!O44</f>
        <v>38364480</v>
      </c>
      <c r="O15" s="63">
        <f>'Raw FS'!P44</f>
        <v>38364480</v>
      </c>
      <c r="P15" s="63">
        <f>'Raw FS'!Q44</f>
        <v>38364480</v>
      </c>
      <c r="Q15" s="63">
        <f>'Raw FS'!R44</f>
        <v>38364480</v>
      </c>
      <c r="U15" s="11"/>
    </row>
    <row r="16" spans="2:27" x14ac:dyDescent="0.25">
      <c r="C16" s="10"/>
      <c r="I16" s="11"/>
      <c r="O16" s="10"/>
      <c r="U16" s="11"/>
    </row>
    <row r="17" spans="3:21" x14ac:dyDescent="0.25">
      <c r="C17" s="10"/>
      <c r="I17" s="11"/>
      <c r="O17" s="10"/>
      <c r="U17" s="11"/>
    </row>
    <row r="18" spans="3:21" x14ac:dyDescent="0.25">
      <c r="C18" s="10"/>
      <c r="I18" s="11"/>
      <c r="O18" s="10"/>
      <c r="U18" s="11"/>
    </row>
    <row r="19" spans="3:21" x14ac:dyDescent="0.25">
      <c r="C19" s="10"/>
      <c r="I19" s="11"/>
    </row>
    <row r="20" spans="3:21" x14ac:dyDescent="0.25">
      <c r="C20" s="10"/>
      <c r="I20" s="11"/>
    </row>
    <row r="21" spans="3:21" x14ac:dyDescent="0.25">
      <c r="C21" s="10"/>
      <c r="I21" s="11"/>
    </row>
    <row r="22" spans="3:21" x14ac:dyDescent="0.25">
      <c r="C22" s="10"/>
      <c r="I22" s="11"/>
    </row>
    <row r="23" spans="3:21" x14ac:dyDescent="0.25">
      <c r="C23" s="10"/>
      <c r="I23" s="11"/>
    </row>
    <row r="24" spans="3:21" x14ac:dyDescent="0.25">
      <c r="C24" s="10"/>
      <c r="I24" s="11"/>
    </row>
    <row r="25" spans="3:21" x14ac:dyDescent="0.25">
      <c r="C25" s="10"/>
      <c r="I25" s="11"/>
    </row>
    <row r="26" spans="3:21" x14ac:dyDescent="0.25">
      <c r="C26" s="10"/>
      <c r="I26" s="11"/>
    </row>
    <row r="27" spans="3:21" x14ac:dyDescent="0.25">
      <c r="C27" s="10"/>
      <c r="I27" s="11"/>
    </row>
    <row r="28" spans="3:21" x14ac:dyDescent="0.25">
      <c r="C28" s="10"/>
      <c r="I28" s="11"/>
    </row>
    <row r="29" spans="3:21" x14ac:dyDescent="0.25">
      <c r="C29" s="10"/>
      <c r="I29" s="11"/>
    </row>
    <row r="30" spans="3:21" x14ac:dyDescent="0.25">
      <c r="C30" s="10"/>
      <c r="I30" s="11"/>
    </row>
    <row r="31" spans="3:21" x14ac:dyDescent="0.25">
      <c r="C31" s="10"/>
      <c r="I31" s="11"/>
    </row>
    <row r="32" spans="3:21" x14ac:dyDescent="0.25">
      <c r="C32" s="10"/>
      <c r="I32" s="11"/>
    </row>
    <row r="33" spans="3:9" x14ac:dyDescent="0.25">
      <c r="C33" s="10"/>
      <c r="I33" s="11"/>
    </row>
    <row r="34" spans="3:9" x14ac:dyDescent="0.25">
      <c r="C34" s="10"/>
      <c r="I34" s="11"/>
    </row>
    <row r="35" spans="3:9" x14ac:dyDescent="0.25">
      <c r="C35" s="10"/>
      <c r="I35" s="11"/>
    </row>
    <row r="36" spans="3:9" x14ac:dyDescent="0.25">
      <c r="C36" s="10"/>
      <c r="I36"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B199-5CA7-4A66-A6FD-1EF8D59299EE}">
  <dimension ref="C3:I503"/>
  <sheetViews>
    <sheetView topLeftCell="A3" workbookViewId="0">
      <selection activeCell="P18" sqref="P18"/>
    </sheetView>
  </sheetViews>
  <sheetFormatPr defaultRowHeight="15" x14ac:dyDescent="0.25"/>
  <cols>
    <col min="1" max="1" width="1.85546875" customWidth="1"/>
    <col min="2" max="2" width="7" bestFit="1" customWidth="1"/>
    <col min="3" max="4" width="10.7109375" bestFit="1" customWidth="1"/>
    <col min="5" max="8" width="7" bestFit="1" customWidth="1"/>
    <col min="9" max="9" width="8.42578125" bestFit="1" customWidth="1"/>
  </cols>
  <sheetData>
    <row r="3" spans="3:9" x14ac:dyDescent="0.25">
      <c r="C3" t="s">
        <v>44</v>
      </c>
      <c r="D3" t="s">
        <v>337</v>
      </c>
      <c r="E3" t="s">
        <v>336</v>
      </c>
      <c r="F3" t="s">
        <v>335</v>
      </c>
      <c r="G3" t="s">
        <v>334</v>
      </c>
      <c r="H3" t="s">
        <v>333</v>
      </c>
      <c r="I3" t="s">
        <v>332</v>
      </c>
    </row>
    <row r="4" spans="3:9" x14ac:dyDescent="0.25">
      <c r="C4" s="78">
        <v>45189</v>
      </c>
      <c r="D4">
        <f>YEAR(C4)</f>
        <v>2023</v>
      </c>
      <c r="E4">
        <v>203</v>
      </c>
      <c r="F4">
        <v>205</v>
      </c>
      <c r="G4">
        <v>203</v>
      </c>
      <c r="H4">
        <v>203.5</v>
      </c>
      <c r="I4">
        <v>400</v>
      </c>
    </row>
    <row r="5" spans="3:9" x14ac:dyDescent="0.25">
      <c r="C5" s="78">
        <v>45188</v>
      </c>
      <c r="D5">
        <f t="shared" ref="D5:D68" si="0">YEAR(C5)</f>
        <v>2023</v>
      </c>
      <c r="E5">
        <v>203</v>
      </c>
      <c r="F5">
        <v>203</v>
      </c>
      <c r="G5">
        <v>203</v>
      </c>
      <c r="H5">
        <v>203</v>
      </c>
      <c r="I5">
        <v>200</v>
      </c>
    </row>
    <row r="6" spans="3:9" x14ac:dyDescent="0.25">
      <c r="C6" s="78">
        <v>45187</v>
      </c>
      <c r="D6">
        <f t="shared" si="0"/>
        <v>2023</v>
      </c>
      <c r="E6">
        <v>202</v>
      </c>
      <c r="F6">
        <v>202</v>
      </c>
      <c r="G6">
        <v>202</v>
      </c>
      <c r="H6">
        <v>203</v>
      </c>
      <c r="I6">
        <v>100</v>
      </c>
    </row>
    <row r="7" spans="3:9" x14ac:dyDescent="0.25">
      <c r="C7" s="78">
        <v>45182</v>
      </c>
      <c r="D7">
        <f t="shared" si="0"/>
        <v>2023</v>
      </c>
      <c r="E7">
        <v>205</v>
      </c>
      <c r="F7">
        <v>205</v>
      </c>
      <c r="G7">
        <v>201</v>
      </c>
      <c r="H7">
        <v>203</v>
      </c>
      <c r="I7">
        <v>300</v>
      </c>
    </row>
    <row r="8" spans="3:9" x14ac:dyDescent="0.25">
      <c r="C8" s="78">
        <v>45173</v>
      </c>
      <c r="D8">
        <f t="shared" si="0"/>
        <v>2023</v>
      </c>
      <c r="E8">
        <v>209.9</v>
      </c>
      <c r="F8">
        <v>210</v>
      </c>
      <c r="G8">
        <v>209.9</v>
      </c>
      <c r="H8">
        <v>210</v>
      </c>
      <c r="I8">
        <v>500</v>
      </c>
    </row>
    <row r="9" spans="3:9" x14ac:dyDescent="0.25">
      <c r="C9" s="78">
        <v>45170</v>
      </c>
      <c r="D9">
        <f t="shared" si="0"/>
        <v>2023</v>
      </c>
      <c r="E9">
        <v>205.01</v>
      </c>
      <c r="F9">
        <v>205.01</v>
      </c>
      <c r="G9">
        <v>200.01</v>
      </c>
      <c r="H9">
        <v>202.51</v>
      </c>
      <c r="I9">
        <v>200</v>
      </c>
    </row>
    <row r="10" spans="3:9" x14ac:dyDescent="0.25">
      <c r="C10" s="78">
        <v>45168</v>
      </c>
      <c r="D10">
        <f t="shared" si="0"/>
        <v>2023</v>
      </c>
      <c r="E10">
        <v>210.1</v>
      </c>
      <c r="F10">
        <v>210.1</v>
      </c>
      <c r="G10">
        <v>210.01</v>
      </c>
      <c r="H10">
        <v>210.08</v>
      </c>
      <c r="I10">
        <v>500</v>
      </c>
    </row>
    <row r="11" spans="3:9" x14ac:dyDescent="0.25">
      <c r="C11" s="78">
        <v>45162</v>
      </c>
      <c r="D11">
        <f t="shared" si="0"/>
        <v>2023</v>
      </c>
      <c r="E11">
        <v>219</v>
      </c>
      <c r="F11">
        <v>219</v>
      </c>
      <c r="G11">
        <v>213.1</v>
      </c>
      <c r="H11">
        <v>215.05</v>
      </c>
      <c r="I11">
        <v>1700</v>
      </c>
    </row>
    <row r="12" spans="3:9" x14ac:dyDescent="0.25">
      <c r="C12" s="78">
        <v>45159</v>
      </c>
      <c r="D12">
        <f t="shared" si="0"/>
        <v>2023</v>
      </c>
      <c r="E12">
        <v>220</v>
      </c>
      <c r="F12">
        <v>244.5</v>
      </c>
      <c r="G12">
        <v>216</v>
      </c>
      <c r="H12">
        <v>216</v>
      </c>
      <c r="I12">
        <v>7200</v>
      </c>
    </row>
    <row r="13" spans="3:9" x14ac:dyDescent="0.25">
      <c r="C13" s="78">
        <v>45156</v>
      </c>
      <c r="D13">
        <f t="shared" si="0"/>
        <v>2023</v>
      </c>
      <c r="E13">
        <v>234.5</v>
      </c>
      <c r="F13">
        <v>234.5</v>
      </c>
      <c r="G13">
        <v>230</v>
      </c>
      <c r="H13">
        <v>233.5</v>
      </c>
      <c r="I13">
        <v>1800</v>
      </c>
    </row>
    <row r="14" spans="3:9" x14ac:dyDescent="0.25">
      <c r="C14" s="78">
        <v>45155</v>
      </c>
      <c r="D14">
        <f t="shared" si="0"/>
        <v>2023</v>
      </c>
      <c r="E14">
        <v>215.02</v>
      </c>
      <c r="F14">
        <v>231.32</v>
      </c>
      <c r="G14">
        <v>215.01</v>
      </c>
      <c r="H14">
        <v>221.25</v>
      </c>
      <c r="I14">
        <v>2600</v>
      </c>
    </row>
    <row r="15" spans="3:9" x14ac:dyDescent="0.25">
      <c r="C15" s="78">
        <v>45154</v>
      </c>
      <c r="D15">
        <f t="shared" si="0"/>
        <v>2023</v>
      </c>
      <c r="E15">
        <v>216</v>
      </c>
      <c r="F15">
        <v>216</v>
      </c>
      <c r="G15">
        <v>215.1</v>
      </c>
      <c r="H15">
        <v>215.2</v>
      </c>
      <c r="I15">
        <v>1200</v>
      </c>
    </row>
    <row r="16" spans="3:9" x14ac:dyDescent="0.25">
      <c r="C16" s="78">
        <v>45153</v>
      </c>
      <c r="D16">
        <f t="shared" si="0"/>
        <v>2023</v>
      </c>
      <c r="E16">
        <v>219.99</v>
      </c>
      <c r="F16">
        <v>219.99</v>
      </c>
      <c r="G16">
        <v>217</v>
      </c>
      <c r="H16">
        <v>217</v>
      </c>
      <c r="I16">
        <v>800</v>
      </c>
    </row>
    <row r="17" spans="3:9" x14ac:dyDescent="0.25">
      <c r="C17" s="78">
        <v>45149</v>
      </c>
      <c r="D17">
        <f t="shared" si="0"/>
        <v>2023</v>
      </c>
      <c r="E17">
        <v>220.5</v>
      </c>
      <c r="F17">
        <v>220.5</v>
      </c>
      <c r="G17">
        <v>219.99</v>
      </c>
      <c r="H17">
        <v>220</v>
      </c>
      <c r="I17">
        <v>500</v>
      </c>
    </row>
    <row r="18" spans="3:9" x14ac:dyDescent="0.25">
      <c r="C18" s="78">
        <v>45148</v>
      </c>
      <c r="D18">
        <f t="shared" si="0"/>
        <v>2023</v>
      </c>
      <c r="E18">
        <v>220</v>
      </c>
      <c r="F18">
        <v>222</v>
      </c>
      <c r="G18">
        <v>220</v>
      </c>
      <c r="H18">
        <v>221</v>
      </c>
      <c r="I18">
        <v>300</v>
      </c>
    </row>
    <row r="19" spans="3:9" x14ac:dyDescent="0.25">
      <c r="C19" s="78">
        <v>45147</v>
      </c>
      <c r="D19">
        <f t="shared" si="0"/>
        <v>2023</v>
      </c>
      <c r="E19">
        <v>230</v>
      </c>
      <c r="F19">
        <v>230</v>
      </c>
      <c r="G19">
        <v>229.99</v>
      </c>
      <c r="H19">
        <v>230</v>
      </c>
      <c r="I19">
        <v>600</v>
      </c>
    </row>
    <row r="20" spans="3:9" x14ac:dyDescent="0.25">
      <c r="C20" s="78">
        <v>45146</v>
      </c>
      <c r="D20">
        <f t="shared" si="0"/>
        <v>2023</v>
      </c>
      <c r="E20">
        <v>229.76</v>
      </c>
      <c r="F20">
        <v>229.76</v>
      </c>
      <c r="G20">
        <v>228.99</v>
      </c>
      <c r="H20">
        <v>228.99</v>
      </c>
      <c r="I20">
        <v>400</v>
      </c>
    </row>
    <row r="21" spans="3:9" x14ac:dyDescent="0.25">
      <c r="C21" s="78">
        <v>45145</v>
      </c>
      <c r="D21">
        <f t="shared" si="0"/>
        <v>2023</v>
      </c>
      <c r="E21">
        <v>220.61</v>
      </c>
      <c r="F21">
        <v>220.61</v>
      </c>
      <c r="G21">
        <v>220.01</v>
      </c>
      <c r="H21">
        <v>220.18</v>
      </c>
      <c r="I21">
        <v>500</v>
      </c>
    </row>
    <row r="22" spans="3:9" x14ac:dyDescent="0.25">
      <c r="C22" s="78">
        <v>45142</v>
      </c>
      <c r="D22">
        <f t="shared" si="0"/>
        <v>2023</v>
      </c>
      <c r="E22">
        <v>225</v>
      </c>
      <c r="F22">
        <v>230</v>
      </c>
      <c r="G22">
        <v>225</v>
      </c>
      <c r="H22">
        <v>225</v>
      </c>
      <c r="I22">
        <v>1100</v>
      </c>
    </row>
    <row r="23" spans="3:9" x14ac:dyDescent="0.25">
      <c r="C23" s="78">
        <v>45141</v>
      </c>
      <c r="D23">
        <f t="shared" si="0"/>
        <v>2023</v>
      </c>
      <c r="E23">
        <v>225</v>
      </c>
      <c r="F23">
        <v>225</v>
      </c>
      <c r="G23">
        <v>225</v>
      </c>
      <c r="H23">
        <v>225</v>
      </c>
      <c r="I23">
        <v>200</v>
      </c>
    </row>
    <row r="24" spans="3:9" x14ac:dyDescent="0.25">
      <c r="C24" s="78">
        <v>45140</v>
      </c>
      <c r="D24">
        <f t="shared" si="0"/>
        <v>2023</v>
      </c>
      <c r="E24">
        <v>229.99</v>
      </c>
      <c r="F24">
        <v>230</v>
      </c>
      <c r="G24">
        <v>229.99</v>
      </c>
      <c r="H24">
        <v>230</v>
      </c>
      <c r="I24">
        <v>200</v>
      </c>
    </row>
    <row r="25" spans="3:9" x14ac:dyDescent="0.25">
      <c r="C25" s="78">
        <v>45139</v>
      </c>
      <c r="D25">
        <f t="shared" si="0"/>
        <v>2023</v>
      </c>
      <c r="E25">
        <v>226.33</v>
      </c>
      <c r="F25">
        <v>229.4</v>
      </c>
      <c r="G25">
        <v>224</v>
      </c>
      <c r="H25">
        <v>225.1</v>
      </c>
      <c r="I25">
        <v>2300</v>
      </c>
    </row>
    <row r="26" spans="3:9" x14ac:dyDescent="0.25">
      <c r="C26" s="78">
        <v>45138</v>
      </c>
      <c r="D26">
        <f t="shared" si="0"/>
        <v>2023</v>
      </c>
      <c r="E26">
        <v>235</v>
      </c>
      <c r="F26">
        <v>235</v>
      </c>
      <c r="G26">
        <v>223.5</v>
      </c>
      <c r="H26">
        <v>231</v>
      </c>
      <c r="I26">
        <v>1300</v>
      </c>
    </row>
    <row r="27" spans="3:9" x14ac:dyDescent="0.25">
      <c r="C27" s="78">
        <v>45134</v>
      </c>
      <c r="D27">
        <f t="shared" si="0"/>
        <v>2023</v>
      </c>
      <c r="E27">
        <v>228.07</v>
      </c>
      <c r="F27">
        <v>228.07</v>
      </c>
      <c r="G27">
        <v>228</v>
      </c>
      <c r="H27">
        <v>228</v>
      </c>
      <c r="I27">
        <v>400</v>
      </c>
    </row>
    <row r="28" spans="3:9" x14ac:dyDescent="0.25">
      <c r="C28" s="78">
        <v>45133</v>
      </c>
      <c r="D28">
        <f t="shared" si="0"/>
        <v>2023</v>
      </c>
      <c r="E28">
        <v>231.33</v>
      </c>
      <c r="F28">
        <v>235</v>
      </c>
      <c r="G28">
        <v>231.33</v>
      </c>
      <c r="H28">
        <v>235</v>
      </c>
      <c r="I28">
        <v>500</v>
      </c>
    </row>
    <row r="29" spans="3:9" x14ac:dyDescent="0.25">
      <c r="C29" s="78">
        <v>45132</v>
      </c>
      <c r="D29">
        <f t="shared" si="0"/>
        <v>2023</v>
      </c>
      <c r="E29">
        <v>223.15</v>
      </c>
      <c r="F29">
        <v>223.15</v>
      </c>
      <c r="G29">
        <v>223.1</v>
      </c>
      <c r="H29">
        <v>223.13</v>
      </c>
      <c r="I29">
        <v>200</v>
      </c>
    </row>
    <row r="30" spans="3:9" x14ac:dyDescent="0.25">
      <c r="C30" s="78">
        <v>45131</v>
      </c>
      <c r="D30">
        <f t="shared" si="0"/>
        <v>2023</v>
      </c>
      <c r="E30">
        <v>235</v>
      </c>
      <c r="F30">
        <v>235</v>
      </c>
      <c r="G30">
        <v>222</v>
      </c>
      <c r="H30">
        <v>225.19</v>
      </c>
      <c r="I30">
        <v>900</v>
      </c>
    </row>
    <row r="31" spans="3:9" x14ac:dyDescent="0.25">
      <c r="C31" s="78">
        <v>45128</v>
      </c>
      <c r="D31">
        <f t="shared" si="0"/>
        <v>2023</v>
      </c>
      <c r="E31">
        <v>235</v>
      </c>
      <c r="F31">
        <v>235</v>
      </c>
      <c r="G31">
        <v>235</v>
      </c>
      <c r="H31">
        <v>235</v>
      </c>
      <c r="I31">
        <v>100</v>
      </c>
    </row>
    <row r="32" spans="3:9" x14ac:dyDescent="0.25">
      <c r="C32" s="78">
        <v>45127</v>
      </c>
      <c r="D32">
        <f t="shared" si="0"/>
        <v>2023</v>
      </c>
      <c r="E32">
        <v>235</v>
      </c>
      <c r="F32">
        <v>235</v>
      </c>
      <c r="G32">
        <v>235</v>
      </c>
      <c r="H32">
        <v>235</v>
      </c>
      <c r="I32">
        <v>200</v>
      </c>
    </row>
    <row r="33" spans="3:9" x14ac:dyDescent="0.25">
      <c r="C33" s="78">
        <v>45125</v>
      </c>
      <c r="D33">
        <f t="shared" si="0"/>
        <v>2023</v>
      </c>
      <c r="E33">
        <v>240</v>
      </c>
      <c r="F33">
        <v>242</v>
      </c>
      <c r="G33">
        <v>240</v>
      </c>
      <c r="H33">
        <v>241</v>
      </c>
      <c r="I33">
        <v>500</v>
      </c>
    </row>
    <row r="34" spans="3:9" x14ac:dyDescent="0.25">
      <c r="C34" s="78">
        <v>45124</v>
      </c>
      <c r="D34">
        <f t="shared" si="0"/>
        <v>2023</v>
      </c>
      <c r="E34">
        <v>239.99</v>
      </c>
      <c r="F34">
        <v>239.99</v>
      </c>
      <c r="G34">
        <v>239.99</v>
      </c>
      <c r="H34">
        <v>239.99</v>
      </c>
      <c r="I34">
        <v>1000</v>
      </c>
    </row>
    <row r="35" spans="3:9" x14ac:dyDescent="0.25">
      <c r="C35" s="78">
        <v>45121</v>
      </c>
      <c r="D35">
        <f t="shared" si="0"/>
        <v>2023</v>
      </c>
      <c r="E35">
        <v>237</v>
      </c>
      <c r="F35">
        <v>237</v>
      </c>
      <c r="G35">
        <v>227.4</v>
      </c>
      <c r="H35">
        <v>232.2</v>
      </c>
      <c r="I35">
        <v>200</v>
      </c>
    </row>
    <row r="36" spans="3:9" x14ac:dyDescent="0.25">
      <c r="C36" s="78">
        <v>45120</v>
      </c>
      <c r="D36">
        <f t="shared" si="0"/>
        <v>2023</v>
      </c>
      <c r="E36">
        <v>237.52</v>
      </c>
      <c r="F36">
        <v>237.55</v>
      </c>
      <c r="G36">
        <v>237</v>
      </c>
      <c r="H36">
        <v>237.26</v>
      </c>
      <c r="I36">
        <v>500</v>
      </c>
    </row>
    <row r="37" spans="3:9" x14ac:dyDescent="0.25">
      <c r="C37" s="78">
        <v>45119</v>
      </c>
      <c r="D37">
        <f t="shared" si="0"/>
        <v>2023</v>
      </c>
      <c r="E37">
        <v>231</v>
      </c>
      <c r="F37">
        <v>237.99</v>
      </c>
      <c r="G37">
        <v>231</v>
      </c>
      <c r="H37">
        <v>236.42</v>
      </c>
      <c r="I37">
        <v>500</v>
      </c>
    </row>
    <row r="38" spans="3:9" x14ac:dyDescent="0.25">
      <c r="C38" s="78">
        <v>45118</v>
      </c>
      <c r="D38">
        <f t="shared" si="0"/>
        <v>2023</v>
      </c>
      <c r="E38">
        <v>229.99</v>
      </c>
      <c r="F38">
        <v>239.99</v>
      </c>
      <c r="G38">
        <v>229.99</v>
      </c>
      <c r="H38">
        <v>239.95</v>
      </c>
      <c r="I38">
        <v>1200</v>
      </c>
    </row>
    <row r="39" spans="3:9" x14ac:dyDescent="0.25">
      <c r="C39" s="78">
        <v>45117</v>
      </c>
      <c r="D39">
        <f t="shared" si="0"/>
        <v>2023</v>
      </c>
      <c r="E39">
        <v>228.61</v>
      </c>
      <c r="F39">
        <v>228.61</v>
      </c>
      <c r="G39">
        <v>228.61</v>
      </c>
      <c r="H39">
        <v>234.5</v>
      </c>
      <c r="I39">
        <v>100</v>
      </c>
    </row>
    <row r="40" spans="3:9" x14ac:dyDescent="0.25">
      <c r="C40" s="78">
        <v>45114</v>
      </c>
      <c r="D40">
        <f t="shared" si="0"/>
        <v>2023</v>
      </c>
      <c r="E40">
        <v>225</v>
      </c>
      <c r="F40">
        <v>234.99</v>
      </c>
      <c r="G40">
        <v>225</v>
      </c>
      <c r="H40">
        <v>234.5</v>
      </c>
      <c r="I40">
        <v>400</v>
      </c>
    </row>
    <row r="41" spans="3:9" x14ac:dyDescent="0.25">
      <c r="C41" s="78">
        <v>45112</v>
      </c>
      <c r="D41">
        <f t="shared" si="0"/>
        <v>2023</v>
      </c>
      <c r="E41">
        <v>215</v>
      </c>
      <c r="F41">
        <v>233.99</v>
      </c>
      <c r="G41">
        <v>215</v>
      </c>
      <c r="H41">
        <v>229.2</v>
      </c>
      <c r="I41">
        <v>700</v>
      </c>
    </row>
    <row r="42" spans="3:9" x14ac:dyDescent="0.25">
      <c r="C42" s="78">
        <v>45111</v>
      </c>
      <c r="D42">
        <f t="shared" si="0"/>
        <v>2023</v>
      </c>
      <c r="E42">
        <v>226.1</v>
      </c>
      <c r="F42">
        <v>226.1</v>
      </c>
      <c r="G42">
        <v>226</v>
      </c>
      <c r="H42">
        <v>226</v>
      </c>
      <c r="I42">
        <v>400</v>
      </c>
    </row>
    <row r="43" spans="3:9" x14ac:dyDescent="0.25">
      <c r="C43" s="78">
        <v>45110</v>
      </c>
      <c r="D43">
        <f t="shared" si="0"/>
        <v>2023</v>
      </c>
      <c r="E43">
        <v>225.01</v>
      </c>
      <c r="F43">
        <v>234</v>
      </c>
      <c r="G43">
        <v>210</v>
      </c>
      <c r="H43">
        <v>234</v>
      </c>
      <c r="I43">
        <v>1400</v>
      </c>
    </row>
    <row r="44" spans="3:9" x14ac:dyDescent="0.25">
      <c r="C44" s="78">
        <v>45104</v>
      </c>
      <c r="D44">
        <f t="shared" si="0"/>
        <v>2023</v>
      </c>
      <c r="E44">
        <v>225.71</v>
      </c>
      <c r="F44">
        <v>225.71</v>
      </c>
      <c r="G44">
        <v>225.7</v>
      </c>
      <c r="H44">
        <v>225.7</v>
      </c>
      <c r="I44">
        <v>500</v>
      </c>
    </row>
    <row r="45" spans="3:9" x14ac:dyDescent="0.25">
      <c r="C45" s="78">
        <v>45103</v>
      </c>
      <c r="D45">
        <f t="shared" si="0"/>
        <v>2023</v>
      </c>
      <c r="E45">
        <v>235.01</v>
      </c>
      <c r="F45">
        <v>245.05</v>
      </c>
      <c r="G45">
        <v>227</v>
      </c>
      <c r="H45">
        <v>233</v>
      </c>
      <c r="I45">
        <v>2400</v>
      </c>
    </row>
    <row r="46" spans="3:9" x14ac:dyDescent="0.25">
      <c r="C46" s="78">
        <v>45100</v>
      </c>
      <c r="D46">
        <f t="shared" si="0"/>
        <v>2023</v>
      </c>
      <c r="E46">
        <v>249</v>
      </c>
      <c r="F46">
        <v>249</v>
      </c>
      <c r="G46">
        <v>237</v>
      </c>
      <c r="H46">
        <v>238.5</v>
      </c>
      <c r="I46">
        <v>800</v>
      </c>
    </row>
    <row r="47" spans="3:9" x14ac:dyDescent="0.25">
      <c r="C47" s="78">
        <v>45098</v>
      </c>
      <c r="D47">
        <f t="shared" si="0"/>
        <v>2023</v>
      </c>
      <c r="E47">
        <v>248.5</v>
      </c>
      <c r="F47">
        <v>248.5</v>
      </c>
      <c r="G47">
        <v>248.45</v>
      </c>
      <c r="H47">
        <v>248.48</v>
      </c>
      <c r="I47">
        <v>300</v>
      </c>
    </row>
    <row r="48" spans="3:9" x14ac:dyDescent="0.25">
      <c r="C48" s="78">
        <v>45096</v>
      </c>
      <c r="D48">
        <f t="shared" si="0"/>
        <v>2023</v>
      </c>
      <c r="E48">
        <v>272.06</v>
      </c>
      <c r="F48">
        <v>279</v>
      </c>
      <c r="G48">
        <v>240.67</v>
      </c>
      <c r="H48">
        <v>244.06</v>
      </c>
      <c r="I48">
        <v>2800</v>
      </c>
    </row>
    <row r="49" spans="3:9" x14ac:dyDescent="0.25">
      <c r="C49" s="78">
        <v>45093</v>
      </c>
      <c r="D49">
        <f t="shared" si="0"/>
        <v>2023</v>
      </c>
      <c r="E49">
        <v>260.18</v>
      </c>
      <c r="F49">
        <v>260.18</v>
      </c>
      <c r="G49">
        <v>260.18</v>
      </c>
      <c r="H49">
        <v>260.18</v>
      </c>
      <c r="I49">
        <v>200</v>
      </c>
    </row>
    <row r="50" spans="3:9" x14ac:dyDescent="0.25">
      <c r="C50" s="78">
        <v>45092</v>
      </c>
      <c r="D50">
        <f t="shared" si="0"/>
        <v>2023</v>
      </c>
      <c r="E50">
        <v>280</v>
      </c>
      <c r="F50">
        <v>280</v>
      </c>
      <c r="G50">
        <v>266</v>
      </c>
      <c r="H50">
        <v>268.83999999999997</v>
      </c>
      <c r="I50">
        <v>1000</v>
      </c>
    </row>
    <row r="51" spans="3:9" x14ac:dyDescent="0.25">
      <c r="C51" s="78">
        <v>45090</v>
      </c>
      <c r="D51">
        <f t="shared" si="0"/>
        <v>2023</v>
      </c>
      <c r="E51">
        <v>286.99</v>
      </c>
      <c r="F51">
        <v>299</v>
      </c>
      <c r="G51">
        <v>285.91000000000003</v>
      </c>
      <c r="H51">
        <v>285.91000000000003</v>
      </c>
      <c r="I51">
        <v>1000</v>
      </c>
    </row>
    <row r="52" spans="3:9" x14ac:dyDescent="0.25">
      <c r="C52" s="78">
        <v>45089</v>
      </c>
      <c r="D52">
        <f t="shared" si="0"/>
        <v>2023</v>
      </c>
      <c r="E52">
        <v>319</v>
      </c>
      <c r="F52">
        <v>319</v>
      </c>
      <c r="G52">
        <v>302.49</v>
      </c>
      <c r="H52">
        <v>309</v>
      </c>
      <c r="I52">
        <v>2800</v>
      </c>
    </row>
    <row r="53" spans="3:9" x14ac:dyDescent="0.25">
      <c r="C53" s="78">
        <v>45086</v>
      </c>
      <c r="D53">
        <f t="shared" si="0"/>
        <v>2023</v>
      </c>
      <c r="E53">
        <v>302.49</v>
      </c>
      <c r="F53">
        <v>302.49</v>
      </c>
      <c r="G53">
        <v>302.48</v>
      </c>
      <c r="H53">
        <v>302.49</v>
      </c>
      <c r="I53">
        <v>2700</v>
      </c>
    </row>
    <row r="54" spans="3:9" x14ac:dyDescent="0.25">
      <c r="C54" s="78">
        <v>45085</v>
      </c>
      <c r="D54">
        <f t="shared" si="0"/>
        <v>2023</v>
      </c>
      <c r="E54">
        <v>281.39</v>
      </c>
      <c r="F54">
        <v>281.39</v>
      </c>
      <c r="G54">
        <v>281.39</v>
      </c>
      <c r="H54">
        <v>281.39</v>
      </c>
      <c r="I54">
        <v>400</v>
      </c>
    </row>
    <row r="55" spans="3:9" x14ac:dyDescent="0.25">
      <c r="C55" s="78">
        <v>45084</v>
      </c>
      <c r="D55">
        <f t="shared" si="0"/>
        <v>2023</v>
      </c>
      <c r="E55">
        <v>254.88</v>
      </c>
      <c r="F55">
        <v>261.76</v>
      </c>
      <c r="G55">
        <v>254</v>
      </c>
      <c r="H55">
        <v>261.76</v>
      </c>
      <c r="I55">
        <v>2200</v>
      </c>
    </row>
    <row r="56" spans="3:9" x14ac:dyDescent="0.25">
      <c r="C56" s="78">
        <v>45083</v>
      </c>
      <c r="D56">
        <f t="shared" si="0"/>
        <v>2023</v>
      </c>
      <c r="E56">
        <v>242.5</v>
      </c>
      <c r="F56">
        <v>245</v>
      </c>
      <c r="G56">
        <v>241</v>
      </c>
      <c r="H56">
        <v>245</v>
      </c>
      <c r="I56">
        <v>4000</v>
      </c>
    </row>
    <row r="57" spans="3:9" x14ac:dyDescent="0.25">
      <c r="C57" s="78">
        <v>45082</v>
      </c>
      <c r="D57">
        <f t="shared" si="0"/>
        <v>2023</v>
      </c>
      <c r="E57">
        <v>249.5</v>
      </c>
      <c r="F57">
        <v>249.95</v>
      </c>
      <c r="G57">
        <v>234.5</v>
      </c>
      <c r="H57">
        <v>239.5</v>
      </c>
      <c r="I57">
        <v>7600</v>
      </c>
    </row>
    <row r="58" spans="3:9" x14ac:dyDescent="0.25">
      <c r="C58" s="78">
        <v>45079</v>
      </c>
      <c r="D58">
        <f t="shared" si="0"/>
        <v>2023</v>
      </c>
      <c r="E58">
        <v>235.35</v>
      </c>
      <c r="F58">
        <v>235.35</v>
      </c>
      <c r="G58">
        <v>235.35</v>
      </c>
      <c r="H58">
        <v>235.35</v>
      </c>
      <c r="I58">
        <v>2800</v>
      </c>
    </row>
    <row r="59" spans="3:9" x14ac:dyDescent="0.25">
      <c r="C59" s="78">
        <v>45078</v>
      </c>
      <c r="D59">
        <f t="shared" si="0"/>
        <v>2023</v>
      </c>
      <c r="E59">
        <v>218.91</v>
      </c>
      <c r="F59">
        <v>218.93</v>
      </c>
      <c r="G59">
        <v>218.9</v>
      </c>
      <c r="H59">
        <v>218.93</v>
      </c>
      <c r="I59">
        <v>3200</v>
      </c>
    </row>
    <row r="60" spans="3:9" x14ac:dyDescent="0.25">
      <c r="C60" s="78">
        <v>45077</v>
      </c>
      <c r="D60">
        <f t="shared" si="0"/>
        <v>2023</v>
      </c>
      <c r="E60">
        <v>203.65</v>
      </c>
      <c r="F60">
        <v>203.65</v>
      </c>
      <c r="G60">
        <v>203.5</v>
      </c>
      <c r="H60">
        <v>203.65</v>
      </c>
      <c r="I60">
        <v>19400</v>
      </c>
    </row>
    <row r="61" spans="3:9" x14ac:dyDescent="0.25">
      <c r="C61" s="78">
        <v>45076</v>
      </c>
      <c r="D61">
        <f t="shared" si="0"/>
        <v>2023</v>
      </c>
      <c r="E61">
        <v>189.44</v>
      </c>
      <c r="F61">
        <v>189.44</v>
      </c>
      <c r="G61">
        <v>189.44</v>
      </c>
      <c r="H61">
        <v>189.44</v>
      </c>
      <c r="I61">
        <v>5800</v>
      </c>
    </row>
    <row r="62" spans="3:9" x14ac:dyDescent="0.25">
      <c r="C62" s="78">
        <v>45075</v>
      </c>
      <c r="D62">
        <f t="shared" si="0"/>
        <v>2023</v>
      </c>
      <c r="E62">
        <v>176.23</v>
      </c>
      <c r="F62">
        <v>176.23</v>
      </c>
      <c r="G62">
        <v>176.23</v>
      </c>
      <c r="H62">
        <v>176.23</v>
      </c>
      <c r="I62">
        <v>2400</v>
      </c>
    </row>
    <row r="63" spans="3:9" x14ac:dyDescent="0.25">
      <c r="C63" s="78">
        <v>45072</v>
      </c>
      <c r="D63">
        <f t="shared" si="0"/>
        <v>2023</v>
      </c>
      <c r="E63">
        <v>155</v>
      </c>
      <c r="F63">
        <v>163.93</v>
      </c>
      <c r="G63">
        <v>155</v>
      </c>
      <c r="H63">
        <v>163.93</v>
      </c>
      <c r="I63">
        <v>2800</v>
      </c>
    </row>
    <row r="64" spans="3:9" x14ac:dyDescent="0.25">
      <c r="C64" s="78">
        <v>45071</v>
      </c>
      <c r="D64">
        <f t="shared" si="0"/>
        <v>2023</v>
      </c>
      <c r="E64">
        <v>152.5</v>
      </c>
      <c r="F64">
        <v>152.5</v>
      </c>
      <c r="G64">
        <v>152.5</v>
      </c>
      <c r="H64">
        <v>152.5</v>
      </c>
      <c r="I64">
        <v>400</v>
      </c>
    </row>
    <row r="65" spans="3:9" x14ac:dyDescent="0.25">
      <c r="C65" s="78">
        <v>45061</v>
      </c>
      <c r="D65">
        <f t="shared" si="0"/>
        <v>2023</v>
      </c>
      <c r="E65">
        <v>147.51</v>
      </c>
      <c r="F65">
        <v>147.51</v>
      </c>
      <c r="G65">
        <v>147.51</v>
      </c>
      <c r="H65">
        <v>147.51</v>
      </c>
      <c r="I65">
        <v>200</v>
      </c>
    </row>
    <row r="66" spans="3:9" x14ac:dyDescent="0.25">
      <c r="C66" s="78">
        <v>45057</v>
      </c>
      <c r="D66">
        <f t="shared" si="0"/>
        <v>2023</v>
      </c>
      <c r="E66">
        <v>147.55000000000001</v>
      </c>
      <c r="F66">
        <v>147.55000000000001</v>
      </c>
      <c r="G66">
        <v>147.55000000000001</v>
      </c>
      <c r="H66">
        <v>147.55000000000001</v>
      </c>
      <c r="I66">
        <v>200</v>
      </c>
    </row>
    <row r="67" spans="3:9" x14ac:dyDescent="0.25">
      <c r="C67" s="78">
        <v>45051</v>
      </c>
      <c r="D67">
        <f t="shared" si="0"/>
        <v>2023</v>
      </c>
      <c r="E67">
        <v>140</v>
      </c>
      <c r="F67">
        <v>150</v>
      </c>
      <c r="G67">
        <v>140</v>
      </c>
      <c r="H67">
        <v>150</v>
      </c>
      <c r="I67">
        <v>400</v>
      </c>
    </row>
    <row r="68" spans="3:9" x14ac:dyDescent="0.25">
      <c r="C68" s="78">
        <v>45049</v>
      </c>
      <c r="D68">
        <f t="shared" si="0"/>
        <v>2023</v>
      </c>
      <c r="E68">
        <v>155.01</v>
      </c>
      <c r="F68">
        <v>155.01</v>
      </c>
      <c r="G68">
        <v>151.13999999999999</v>
      </c>
      <c r="H68">
        <v>151.26</v>
      </c>
      <c r="I68">
        <v>3400</v>
      </c>
    </row>
    <row r="69" spans="3:9" x14ac:dyDescent="0.25">
      <c r="C69" s="78">
        <v>45048</v>
      </c>
      <c r="D69">
        <f t="shared" ref="D69:D132" si="1">YEAR(C69)</f>
        <v>2023</v>
      </c>
      <c r="E69">
        <v>163.38</v>
      </c>
      <c r="F69">
        <v>163.38</v>
      </c>
      <c r="G69">
        <v>163.38</v>
      </c>
      <c r="H69">
        <v>163.38</v>
      </c>
      <c r="I69">
        <v>200</v>
      </c>
    </row>
    <row r="70" spans="3:9" x14ac:dyDescent="0.25">
      <c r="C70" s="78">
        <v>45044</v>
      </c>
      <c r="D70">
        <f t="shared" si="1"/>
        <v>2023</v>
      </c>
      <c r="E70">
        <v>152</v>
      </c>
      <c r="F70">
        <v>152</v>
      </c>
      <c r="G70">
        <v>152</v>
      </c>
      <c r="H70">
        <v>152</v>
      </c>
      <c r="I70">
        <v>200</v>
      </c>
    </row>
    <row r="71" spans="3:9" x14ac:dyDescent="0.25">
      <c r="C71" s="78">
        <v>45043</v>
      </c>
      <c r="D71">
        <f t="shared" si="1"/>
        <v>2023</v>
      </c>
      <c r="E71">
        <v>142.97999999999999</v>
      </c>
      <c r="F71">
        <v>142.97999999999999</v>
      </c>
      <c r="G71">
        <v>142.5</v>
      </c>
      <c r="H71">
        <v>142.74</v>
      </c>
      <c r="I71">
        <v>400</v>
      </c>
    </row>
    <row r="72" spans="3:9" x14ac:dyDescent="0.25">
      <c r="C72" s="78">
        <v>45042</v>
      </c>
      <c r="D72">
        <f t="shared" si="1"/>
        <v>2023</v>
      </c>
      <c r="E72">
        <v>146.51</v>
      </c>
      <c r="F72">
        <v>146.51</v>
      </c>
      <c r="G72">
        <v>133.01</v>
      </c>
      <c r="H72">
        <v>133.01</v>
      </c>
      <c r="I72">
        <v>600</v>
      </c>
    </row>
    <row r="73" spans="3:9" x14ac:dyDescent="0.25">
      <c r="C73" s="78">
        <v>45036</v>
      </c>
      <c r="D73">
        <f t="shared" si="1"/>
        <v>2023</v>
      </c>
      <c r="E73">
        <v>147.53</v>
      </c>
      <c r="F73">
        <v>147.53</v>
      </c>
      <c r="G73">
        <v>127.33</v>
      </c>
      <c r="H73">
        <v>136.29</v>
      </c>
      <c r="I73">
        <v>1000</v>
      </c>
    </row>
    <row r="74" spans="3:9" x14ac:dyDescent="0.25">
      <c r="C74" s="78">
        <v>45035</v>
      </c>
      <c r="D74">
        <f t="shared" si="1"/>
        <v>2023</v>
      </c>
      <c r="E74">
        <v>137.24</v>
      </c>
      <c r="F74">
        <v>137.24</v>
      </c>
      <c r="G74">
        <v>125.01</v>
      </c>
      <c r="H74">
        <v>137.24</v>
      </c>
      <c r="I74">
        <v>2600</v>
      </c>
    </row>
    <row r="75" spans="3:9" x14ac:dyDescent="0.25">
      <c r="C75" s="78">
        <v>45033</v>
      </c>
      <c r="D75">
        <f t="shared" si="1"/>
        <v>2023</v>
      </c>
      <c r="E75">
        <v>125.63</v>
      </c>
      <c r="F75">
        <v>125.63</v>
      </c>
      <c r="G75">
        <v>125.63</v>
      </c>
      <c r="H75">
        <v>125.63</v>
      </c>
      <c r="I75">
        <v>200</v>
      </c>
    </row>
    <row r="76" spans="3:9" x14ac:dyDescent="0.25">
      <c r="C76" s="78">
        <v>45027</v>
      </c>
      <c r="D76">
        <f t="shared" si="1"/>
        <v>2023</v>
      </c>
      <c r="E76">
        <v>125.56</v>
      </c>
      <c r="F76">
        <v>125.56</v>
      </c>
      <c r="G76">
        <v>125.56</v>
      </c>
      <c r="H76">
        <v>125.56</v>
      </c>
      <c r="I76">
        <v>200</v>
      </c>
    </row>
    <row r="77" spans="3:9" x14ac:dyDescent="0.25">
      <c r="C77" s="78">
        <v>45026</v>
      </c>
      <c r="D77">
        <f t="shared" si="1"/>
        <v>2023</v>
      </c>
      <c r="E77">
        <v>139.66</v>
      </c>
      <c r="F77">
        <v>139.66</v>
      </c>
      <c r="G77">
        <v>125.55</v>
      </c>
      <c r="H77">
        <v>125.55</v>
      </c>
      <c r="I77">
        <v>400</v>
      </c>
    </row>
    <row r="78" spans="3:9" x14ac:dyDescent="0.25">
      <c r="C78" s="78">
        <v>45016</v>
      </c>
      <c r="D78">
        <f t="shared" si="1"/>
        <v>2023</v>
      </c>
      <c r="E78">
        <v>128.55000000000001</v>
      </c>
      <c r="F78">
        <v>128.55000000000001</v>
      </c>
      <c r="G78">
        <v>128.55000000000001</v>
      </c>
      <c r="H78">
        <v>128.55000000000001</v>
      </c>
      <c r="I78">
        <v>200</v>
      </c>
    </row>
    <row r="79" spans="3:9" x14ac:dyDescent="0.25">
      <c r="C79" s="78">
        <v>45015</v>
      </c>
      <c r="D79">
        <f t="shared" si="1"/>
        <v>2023</v>
      </c>
      <c r="E79">
        <v>135.26</v>
      </c>
      <c r="F79">
        <v>135.26</v>
      </c>
      <c r="G79">
        <v>135.26</v>
      </c>
      <c r="H79">
        <v>135.26</v>
      </c>
      <c r="I79">
        <v>200</v>
      </c>
    </row>
    <row r="80" spans="3:9" x14ac:dyDescent="0.25">
      <c r="C80" s="78">
        <v>45014</v>
      </c>
      <c r="D80">
        <f t="shared" si="1"/>
        <v>2023</v>
      </c>
      <c r="E80">
        <v>135.25</v>
      </c>
      <c r="F80">
        <v>135.25</v>
      </c>
      <c r="G80">
        <v>135.25</v>
      </c>
      <c r="H80">
        <v>135.25</v>
      </c>
      <c r="I80">
        <v>200</v>
      </c>
    </row>
    <row r="81" spans="3:9" x14ac:dyDescent="0.25">
      <c r="C81" s="78">
        <v>45013</v>
      </c>
      <c r="D81">
        <f t="shared" si="1"/>
        <v>2023</v>
      </c>
      <c r="E81">
        <v>142.5</v>
      </c>
      <c r="F81">
        <v>142.5</v>
      </c>
      <c r="G81">
        <v>142.5</v>
      </c>
      <c r="H81">
        <v>142.5</v>
      </c>
      <c r="I81">
        <v>400</v>
      </c>
    </row>
    <row r="82" spans="3:9" x14ac:dyDescent="0.25">
      <c r="C82" s="78">
        <v>45012</v>
      </c>
      <c r="D82">
        <f t="shared" si="1"/>
        <v>2023</v>
      </c>
      <c r="E82">
        <v>135.5</v>
      </c>
      <c r="F82">
        <v>135.5</v>
      </c>
      <c r="G82">
        <v>132.56</v>
      </c>
      <c r="H82">
        <v>132.56</v>
      </c>
      <c r="I82">
        <v>400</v>
      </c>
    </row>
    <row r="83" spans="3:9" x14ac:dyDescent="0.25">
      <c r="C83" s="78">
        <v>45009</v>
      </c>
      <c r="D83">
        <f t="shared" si="1"/>
        <v>2023</v>
      </c>
      <c r="E83">
        <v>142.6</v>
      </c>
      <c r="F83">
        <v>142.6</v>
      </c>
      <c r="G83">
        <v>142.6</v>
      </c>
      <c r="H83">
        <v>142.6</v>
      </c>
      <c r="I83">
        <v>200</v>
      </c>
    </row>
    <row r="84" spans="3:9" x14ac:dyDescent="0.25">
      <c r="C84" s="78">
        <v>45007</v>
      </c>
      <c r="D84">
        <f t="shared" si="1"/>
        <v>2023</v>
      </c>
      <c r="E84">
        <v>150.01</v>
      </c>
      <c r="F84">
        <v>150.01</v>
      </c>
      <c r="G84">
        <v>150.01</v>
      </c>
      <c r="H84">
        <v>150.01</v>
      </c>
      <c r="I84">
        <v>200</v>
      </c>
    </row>
    <row r="85" spans="3:9" x14ac:dyDescent="0.25">
      <c r="C85" s="78">
        <v>45002</v>
      </c>
      <c r="D85">
        <f t="shared" si="1"/>
        <v>2023</v>
      </c>
      <c r="E85">
        <v>157.75</v>
      </c>
      <c r="F85">
        <v>157.75</v>
      </c>
      <c r="G85">
        <v>155.35</v>
      </c>
      <c r="H85">
        <v>156.55000000000001</v>
      </c>
      <c r="I85">
        <v>400</v>
      </c>
    </row>
    <row r="86" spans="3:9" x14ac:dyDescent="0.25">
      <c r="C86" s="78">
        <v>45001</v>
      </c>
      <c r="D86">
        <f t="shared" si="1"/>
        <v>2023</v>
      </c>
      <c r="E86">
        <v>169.45</v>
      </c>
      <c r="F86">
        <v>169.45</v>
      </c>
      <c r="G86">
        <v>164</v>
      </c>
      <c r="H86">
        <v>164</v>
      </c>
      <c r="I86">
        <v>1600</v>
      </c>
    </row>
    <row r="87" spans="3:9" x14ac:dyDescent="0.25">
      <c r="C87" s="78">
        <v>45000</v>
      </c>
      <c r="D87">
        <f t="shared" si="1"/>
        <v>2023</v>
      </c>
      <c r="E87">
        <v>165.01</v>
      </c>
      <c r="F87">
        <v>174.45</v>
      </c>
      <c r="G87">
        <v>160.01</v>
      </c>
      <c r="H87">
        <v>164.95</v>
      </c>
      <c r="I87">
        <v>800</v>
      </c>
    </row>
    <row r="88" spans="3:9" x14ac:dyDescent="0.25">
      <c r="C88" s="78">
        <v>44999</v>
      </c>
      <c r="D88">
        <f t="shared" si="1"/>
        <v>2023</v>
      </c>
      <c r="E88">
        <v>168.95</v>
      </c>
      <c r="F88">
        <v>168.95</v>
      </c>
      <c r="G88">
        <v>168.95</v>
      </c>
      <c r="H88">
        <v>168.95</v>
      </c>
      <c r="I88">
        <v>200</v>
      </c>
    </row>
    <row r="89" spans="3:9" x14ac:dyDescent="0.25">
      <c r="C89" s="78">
        <v>44998</v>
      </c>
      <c r="D89">
        <f t="shared" si="1"/>
        <v>2023</v>
      </c>
      <c r="E89">
        <v>161.85</v>
      </c>
      <c r="F89">
        <v>179.75</v>
      </c>
      <c r="G89">
        <v>161.85</v>
      </c>
      <c r="H89">
        <v>161.87</v>
      </c>
      <c r="I89">
        <v>3800</v>
      </c>
    </row>
    <row r="90" spans="3:9" x14ac:dyDescent="0.25">
      <c r="C90" s="78">
        <v>44993</v>
      </c>
      <c r="D90">
        <f t="shared" si="1"/>
        <v>2023</v>
      </c>
      <c r="E90">
        <v>170</v>
      </c>
      <c r="F90">
        <v>174.98</v>
      </c>
      <c r="G90">
        <v>170</v>
      </c>
      <c r="H90">
        <v>174.98</v>
      </c>
      <c r="I90">
        <v>400</v>
      </c>
    </row>
    <row r="91" spans="3:9" x14ac:dyDescent="0.25">
      <c r="C91" s="78">
        <v>44992</v>
      </c>
      <c r="D91">
        <f t="shared" si="1"/>
        <v>2023</v>
      </c>
      <c r="E91">
        <v>172.45</v>
      </c>
      <c r="F91">
        <v>172.45</v>
      </c>
      <c r="G91">
        <v>170</v>
      </c>
      <c r="H91">
        <v>170</v>
      </c>
      <c r="I91">
        <v>400</v>
      </c>
    </row>
    <row r="92" spans="3:9" x14ac:dyDescent="0.25">
      <c r="C92" s="78">
        <v>44991</v>
      </c>
      <c r="D92">
        <f t="shared" si="1"/>
        <v>2023</v>
      </c>
      <c r="E92">
        <v>162.44999999999999</v>
      </c>
      <c r="F92">
        <v>162.5</v>
      </c>
      <c r="G92">
        <v>143.05000000000001</v>
      </c>
      <c r="H92">
        <v>162.5</v>
      </c>
      <c r="I92">
        <v>600</v>
      </c>
    </row>
    <row r="93" spans="3:9" x14ac:dyDescent="0.25">
      <c r="C93" s="78">
        <v>44988</v>
      </c>
      <c r="D93">
        <f t="shared" si="1"/>
        <v>2023</v>
      </c>
      <c r="E93">
        <v>162.5</v>
      </c>
      <c r="F93">
        <v>162.5</v>
      </c>
      <c r="G93">
        <v>145.05000000000001</v>
      </c>
      <c r="H93">
        <v>152.75</v>
      </c>
      <c r="I93">
        <v>1600</v>
      </c>
    </row>
    <row r="94" spans="3:9" x14ac:dyDescent="0.25">
      <c r="C94" s="78">
        <v>44987</v>
      </c>
      <c r="D94">
        <f t="shared" si="1"/>
        <v>2023</v>
      </c>
      <c r="E94">
        <v>164.45</v>
      </c>
      <c r="F94">
        <v>164.45</v>
      </c>
      <c r="G94">
        <v>145.55000000000001</v>
      </c>
      <c r="H94">
        <v>152.5</v>
      </c>
      <c r="I94">
        <v>1200</v>
      </c>
    </row>
    <row r="95" spans="3:9" x14ac:dyDescent="0.25">
      <c r="C95" s="78">
        <v>44986</v>
      </c>
      <c r="D95">
        <f t="shared" si="1"/>
        <v>2023</v>
      </c>
      <c r="E95">
        <v>150</v>
      </c>
      <c r="F95">
        <v>155</v>
      </c>
      <c r="G95">
        <v>150</v>
      </c>
      <c r="H95">
        <v>155</v>
      </c>
      <c r="I95">
        <v>3400</v>
      </c>
    </row>
    <row r="96" spans="3:9" x14ac:dyDescent="0.25">
      <c r="C96" s="78">
        <v>44985</v>
      </c>
      <c r="D96">
        <f t="shared" si="1"/>
        <v>2023</v>
      </c>
      <c r="E96">
        <v>140.05000000000001</v>
      </c>
      <c r="F96">
        <v>147.5</v>
      </c>
      <c r="G96">
        <v>140.05000000000001</v>
      </c>
      <c r="H96">
        <v>146.25</v>
      </c>
      <c r="I96">
        <v>1000</v>
      </c>
    </row>
    <row r="97" spans="3:9" x14ac:dyDescent="0.25">
      <c r="C97" s="78">
        <v>44984</v>
      </c>
      <c r="D97">
        <f t="shared" si="1"/>
        <v>2023</v>
      </c>
      <c r="E97">
        <v>150.01</v>
      </c>
      <c r="F97">
        <v>150.01</v>
      </c>
      <c r="G97">
        <v>140.6</v>
      </c>
      <c r="H97">
        <v>142.69</v>
      </c>
      <c r="I97">
        <v>2200</v>
      </c>
    </row>
    <row r="98" spans="3:9" x14ac:dyDescent="0.25">
      <c r="C98" s="78">
        <v>44981</v>
      </c>
      <c r="D98">
        <f t="shared" si="1"/>
        <v>2023</v>
      </c>
      <c r="E98">
        <v>147.6</v>
      </c>
      <c r="F98">
        <v>147.6</v>
      </c>
      <c r="G98">
        <v>145.76</v>
      </c>
      <c r="H98">
        <v>145.76</v>
      </c>
      <c r="I98">
        <v>400</v>
      </c>
    </row>
    <row r="99" spans="3:9" x14ac:dyDescent="0.25">
      <c r="C99" s="78">
        <v>44979</v>
      </c>
      <c r="D99">
        <f t="shared" si="1"/>
        <v>2023</v>
      </c>
      <c r="E99">
        <v>146</v>
      </c>
      <c r="F99">
        <v>157.5</v>
      </c>
      <c r="G99">
        <v>146</v>
      </c>
      <c r="H99">
        <v>157.5</v>
      </c>
      <c r="I99">
        <v>1400</v>
      </c>
    </row>
    <row r="100" spans="3:9" x14ac:dyDescent="0.25">
      <c r="C100" s="78">
        <v>44977</v>
      </c>
      <c r="D100">
        <f t="shared" si="1"/>
        <v>2023</v>
      </c>
      <c r="E100">
        <v>157.5</v>
      </c>
      <c r="F100">
        <v>157.5</v>
      </c>
      <c r="G100">
        <v>157.5</v>
      </c>
      <c r="H100">
        <v>157.5</v>
      </c>
      <c r="I100">
        <v>200</v>
      </c>
    </row>
    <row r="101" spans="3:9" x14ac:dyDescent="0.25">
      <c r="C101" s="78">
        <v>44973</v>
      </c>
      <c r="D101">
        <f t="shared" si="1"/>
        <v>2023</v>
      </c>
      <c r="E101">
        <v>170.01</v>
      </c>
      <c r="F101">
        <v>170.01</v>
      </c>
      <c r="G101">
        <v>170.01</v>
      </c>
      <c r="H101">
        <v>170.01</v>
      </c>
      <c r="I101">
        <v>200</v>
      </c>
    </row>
    <row r="102" spans="3:9" x14ac:dyDescent="0.25">
      <c r="C102" s="78">
        <v>44972</v>
      </c>
      <c r="D102">
        <f t="shared" si="1"/>
        <v>2023</v>
      </c>
      <c r="E102">
        <v>176</v>
      </c>
      <c r="F102">
        <v>176</v>
      </c>
      <c r="G102">
        <v>175.75</v>
      </c>
      <c r="H102">
        <v>175.75</v>
      </c>
      <c r="I102">
        <v>1800</v>
      </c>
    </row>
    <row r="103" spans="3:9" x14ac:dyDescent="0.25">
      <c r="C103" s="78">
        <v>44971</v>
      </c>
      <c r="D103">
        <f t="shared" si="1"/>
        <v>2023</v>
      </c>
      <c r="E103">
        <v>190</v>
      </c>
      <c r="F103">
        <v>190</v>
      </c>
      <c r="G103">
        <v>180.5</v>
      </c>
      <c r="H103">
        <v>189.99</v>
      </c>
      <c r="I103">
        <v>600</v>
      </c>
    </row>
    <row r="104" spans="3:9" x14ac:dyDescent="0.25">
      <c r="C104" s="78">
        <v>44970</v>
      </c>
      <c r="D104">
        <f t="shared" si="1"/>
        <v>2023</v>
      </c>
      <c r="E104">
        <v>184.95</v>
      </c>
      <c r="F104">
        <v>184.95</v>
      </c>
      <c r="G104">
        <v>184.95</v>
      </c>
      <c r="H104">
        <v>184.95</v>
      </c>
      <c r="I104">
        <v>200</v>
      </c>
    </row>
    <row r="105" spans="3:9" x14ac:dyDescent="0.25">
      <c r="C105" s="78">
        <v>44967</v>
      </c>
      <c r="D105">
        <f t="shared" si="1"/>
        <v>2023</v>
      </c>
      <c r="E105">
        <v>178.5</v>
      </c>
      <c r="F105">
        <v>178.5</v>
      </c>
      <c r="G105">
        <v>178.5</v>
      </c>
      <c r="H105">
        <v>178.5</v>
      </c>
      <c r="I105">
        <v>200</v>
      </c>
    </row>
    <row r="106" spans="3:9" x14ac:dyDescent="0.25">
      <c r="C106" s="78">
        <v>44966</v>
      </c>
      <c r="D106">
        <f t="shared" si="1"/>
        <v>2023</v>
      </c>
      <c r="E106">
        <v>166.5</v>
      </c>
      <c r="F106">
        <v>166.63</v>
      </c>
      <c r="G106">
        <v>155</v>
      </c>
      <c r="H106">
        <v>166.63</v>
      </c>
      <c r="I106">
        <v>1800</v>
      </c>
    </row>
    <row r="107" spans="3:9" x14ac:dyDescent="0.25">
      <c r="C107" s="78">
        <v>44957</v>
      </c>
      <c r="D107">
        <f t="shared" si="1"/>
        <v>2023</v>
      </c>
      <c r="E107">
        <v>150.01</v>
      </c>
      <c r="F107">
        <v>150.01</v>
      </c>
      <c r="G107">
        <v>150.01</v>
      </c>
      <c r="H107">
        <v>150.01</v>
      </c>
      <c r="I107">
        <v>200</v>
      </c>
    </row>
    <row r="108" spans="3:9" x14ac:dyDescent="0.25">
      <c r="C108" s="78">
        <v>44956</v>
      </c>
      <c r="D108">
        <f t="shared" si="1"/>
        <v>2023</v>
      </c>
      <c r="E108">
        <v>158.62</v>
      </c>
      <c r="F108">
        <v>158.62</v>
      </c>
      <c r="G108">
        <v>158.62</v>
      </c>
      <c r="H108">
        <v>158.62</v>
      </c>
      <c r="I108">
        <v>1000</v>
      </c>
    </row>
    <row r="109" spans="3:9" x14ac:dyDescent="0.25">
      <c r="C109" s="78">
        <v>44953</v>
      </c>
      <c r="D109">
        <f t="shared" si="1"/>
        <v>2023</v>
      </c>
      <c r="E109">
        <v>151.01</v>
      </c>
      <c r="F109">
        <v>151.01</v>
      </c>
      <c r="G109">
        <v>147.55000000000001</v>
      </c>
      <c r="H109">
        <v>147.55000000000001</v>
      </c>
      <c r="I109">
        <v>400</v>
      </c>
    </row>
    <row r="110" spans="3:9" x14ac:dyDescent="0.25">
      <c r="C110" s="78">
        <v>44944</v>
      </c>
      <c r="D110">
        <f t="shared" si="1"/>
        <v>2023</v>
      </c>
      <c r="E110">
        <v>150.05000000000001</v>
      </c>
      <c r="F110">
        <v>150.05000000000001</v>
      </c>
      <c r="G110">
        <v>150.05000000000001</v>
      </c>
      <c r="H110">
        <v>150.05000000000001</v>
      </c>
      <c r="I110">
        <v>200</v>
      </c>
    </row>
    <row r="111" spans="3:9" x14ac:dyDescent="0.25">
      <c r="C111" s="78">
        <v>44943</v>
      </c>
      <c r="D111">
        <f t="shared" si="1"/>
        <v>2023</v>
      </c>
      <c r="E111">
        <v>155.05000000000001</v>
      </c>
      <c r="F111">
        <v>155.05000000000001</v>
      </c>
      <c r="G111">
        <v>155.05000000000001</v>
      </c>
      <c r="H111">
        <v>155.05000000000001</v>
      </c>
      <c r="I111">
        <v>200</v>
      </c>
    </row>
    <row r="112" spans="3:9" x14ac:dyDescent="0.25">
      <c r="C112" s="78">
        <v>44942</v>
      </c>
      <c r="D112">
        <f t="shared" si="1"/>
        <v>2023</v>
      </c>
      <c r="E112">
        <v>160.01</v>
      </c>
      <c r="F112">
        <v>160.01</v>
      </c>
      <c r="G112">
        <v>160.01</v>
      </c>
      <c r="H112">
        <v>160.01</v>
      </c>
      <c r="I112">
        <v>200</v>
      </c>
    </row>
    <row r="113" spans="3:9" x14ac:dyDescent="0.25">
      <c r="C113" s="78">
        <v>44938</v>
      </c>
      <c r="D113">
        <f t="shared" si="1"/>
        <v>2023</v>
      </c>
      <c r="E113">
        <v>166.25</v>
      </c>
      <c r="F113">
        <v>166.25</v>
      </c>
      <c r="G113">
        <v>166.25</v>
      </c>
      <c r="H113">
        <v>166.25</v>
      </c>
      <c r="I113">
        <v>200</v>
      </c>
    </row>
    <row r="114" spans="3:9" x14ac:dyDescent="0.25">
      <c r="C114" s="78">
        <v>44936</v>
      </c>
      <c r="D114">
        <f t="shared" si="1"/>
        <v>2023</v>
      </c>
      <c r="E114">
        <v>165.56</v>
      </c>
      <c r="F114">
        <v>165.56</v>
      </c>
      <c r="G114">
        <v>151.05000000000001</v>
      </c>
      <c r="H114">
        <v>151.05000000000001</v>
      </c>
      <c r="I114">
        <v>1200</v>
      </c>
    </row>
    <row r="115" spans="3:9" x14ac:dyDescent="0.25">
      <c r="C115" s="78">
        <v>44932</v>
      </c>
      <c r="D115">
        <f t="shared" si="1"/>
        <v>2023</v>
      </c>
      <c r="E115">
        <v>162.51</v>
      </c>
      <c r="F115">
        <v>162.51</v>
      </c>
      <c r="G115">
        <v>162.51</v>
      </c>
      <c r="H115">
        <v>162.51</v>
      </c>
      <c r="I115">
        <v>200</v>
      </c>
    </row>
    <row r="116" spans="3:9" x14ac:dyDescent="0.25">
      <c r="C116" s="78">
        <v>44930</v>
      </c>
      <c r="D116">
        <f t="shared" si="1"/>
        <v>2023</v>
      </c>
      <c r="E116">
        <v>170</v>
      </c>
      <c r="F116">
        <v>170</v>
      </c>
      <c r="G116">
        <v>170</v>
      </c>
      <c r="H116">
        <v>170</v>
      </c>
      <c r="I116">
        <v>400</v>
      </c>
    </row>
    <row r="117" spans="3:9" x14ac:dyDescent="0.25">
      <c r="C117" s="78">
        <v>44924</v>
      </c>
      <c r="D117">
        <f t="shared" si="1"/>
        <v>2022</v>
      </c>
      <c r="E117">
        <v>165.01</v>
      </c>
      <c r="F117">
        <v>165.01</v>
      </c>
      <c r="G117">
        <v>165.01</v>
      </c>
      <c r="H117">
        <v>165.01</v>
      </c>
      <c r="I117">
        <v>200</v>
      </c>
    </row>
    <row r="118" spans="3:9" x14ac:dyDescent="0.25">
      <c r="C118" s="78">
        <v>44923</v>
      </c>
      <c r="D118">
        <f t="shared" si="1"/>
        <v>2022</v>
      </c>
      <c r="E118">
        <v>170</v>
      </c>
      <c r="F118">
        <v>170</v>
      </c>
      <c r="G118">
        <v>170</v>
      </c>
      <c r="H118">
        <v>170</v>
      </c>
      <c r="I118">
        <v>800</v>
      </c>
    </row>
    <row r="119" spans="3:9" x14ac:dyDescent="0.25">
      <c r="C119" s="78">
        <v>44922</v>
      </c>
      <c r="D119">
        <f t="shared" si="1"/>
        <v>2022</v>
      </c>
      <c r="E119">
        <v>180.5</v>
      </c>
      <c r="F119">
        <v>180.5</v>
      </c>
      <c r="G119">
        <v>180.5</v>
      </c>
      <c r="H119">
        <v>180.5</v>
      </c>
      <c r="I119">
        <v>1000</v>
      </c>
    </row>
    <row r="120" spans="3:9" x14ac:dyDescent="0.25">
      <c r="C120" s="78">
        <v>44915</v>
      </c>
      <c r="D120">
        <f t="shared" si="1"/>
        <v>2022</v>
      </c>
      <c r="E120">
        <v>199.5</v>
      </c>
      <c r="F120">
        <v>199.5</v>
      </c>
      <c r="G120">
        <v>195</v>
      </c>
      <c r="H120">
        <v>195</v>
      </c>
      <c r="I120">
        <v>800</v>
      </c>
    </row>
    <row r="121" spans="3:9" x14ac:dyDescent="0.25">
      <c r="C121" s="78">
        <v>44914</v>
      </c>
      <c r="D121">
        <f t="shared" si="1"/>
        <v>2022</v>
      </c>
      <c r="E121">
        <v>189.95</v>
      </c>
      <c r="F121">
        <v>189.95</v>
      </c>
      <c r="G121">
        <v>189.95</v>
      </c>
      <c r="H121">
        <v>189.95</v>
      </c>
      <c r="I121">
        <v>200</v>
      </c>
    </row>
    <row r="122" spans="3:9" x14ac:dyDescent="0.25">
      <c r="C122" s="78">
        <v>44911</v>
      </c>
      <c r="D122">
        <f t="shared" si="1"/>
        <v>2022</v>
      </c>
      <c r="E122">
        <v>154</v>
      </c>
      <c r="F122">
        <v>177.92</v>
      </c>
      <c r="G122">
        <v>154</v>
      </c>
      <c r="H122">
        <v>177.32</v>
      </c>
      <c r="I122">
        <v>1600</v>
      </c>
    </row>
    <row r="123" spans="3:9" x14ac:dyDescent="0.25">
      <c r="C123" s="78">
        <v>44909</v>
      </c>
      <c r="D123">
        <f t="shared" si="1"/>
        <v>2022</v>
      </c>
      <c r="E123">
        <v>165.51</v>
      </c>
      <c r="F123">
        <v>165.51</v>
      </c>
      <c r="G123">
        <v>165.51</v>
      </c>
      <c r="H123">
        <v>165.51</v>
      </c>
      <c r="I123">
        <v>200</v>
      </c>
    </row>
    <row r="124" spans="3:9" x14ac:dyDescent="0.25">
      <c r="C124" s="78">
        <v>44907</v>
      </c>
      <c r="D124">
        <f t="shared" si="1"/>
        <v>2022</v>
      </c>
      <c r="E124">
        <v>170</v>
      </c>
      <c r="F124">
        <v>170</v>
      </c>
      <c r="G124">
        <v>170</v>
      </c>
      <c r="H124">
        <v>170</v>
      </c>
      <c r="I124">
        <v>600</v>
      </c>
    </row>
    <row r="125" spans="3:9" x14ac:dyDescent="0.25">
      <c r="C125" s="78">
        <v>44900</v>
      </c>
      <c r="D125">
        <f t="shared" si="1"/>
        <v>2022</v>
      </c>
      <c r="E125">
        <v>170.39</v>
      </c>
      <c r="F125">
        <v>170.39</v>
      </c>
      <c r="G125">
        <v>170.39</v>
      </c>
      <c r="H125">
        <v>170.39</v>
      </c>
      <c r="I125">
        <v>1400</v>
      </c>
    </row>
    <row r="126" spans="3:9" x14ac:dyDescent="0.25">
      <c r="C126" s="78">
        <v>44897</v>
      </c>
      <c r="D126">
        <f t="shared" si="1"/>
        <v>2022</v>
      </c>
      <c r="E126">
        <v>158.5</v>
      </c>
      <c r="F126">
        <v>158.5</v>
      </c>
      <c r="G126">
        <v>158.5</v>
      </c>
      <c r="H126">
        <v>158.5</v>
      </c>
      <c r="I126">
        <v>200</v>
      </c>
    </row>
    <row r="127" spans="3:9" x14ac:dyDescent="0.25">
      <c r="C127" s="78">
        <v>44896</v>
      </c>
      <c r="D127">
        <f t="shared" si="1"/>
        <v>2022</v>
      </c>
      <c r="E127">
        <v>167.51</v>
      </c>
      <c r="F127">
        <v>167.51</v>
      </c>
      <c r="G127">
        <v>167.51</v>
      </c>
      <c r="H127">
        <v>167.51</v>
      </c>
      <c r="I127">
        <v>200</v>
      </c>
    </row>
    <row r="128" spans="3:9" x14ac:dyDescent="0.25">
      <c r="C128" s="78">
        <v>44895</v>
      </c>
      <c r="D128">
        <f t="shared" si="1"/>
        <v>2022</v>
      </c>
      <c r="E128">
        <v>176.03</v>
      </c>
      <c r="F128">
        <v>176.03</v>
      </c>
      <c r="G128">
        <v>176.03</v>
      </c>
      <c r="H128">
        <v>176.03</v>
      </c>
      <c r="I128">
        <v>200</v>
      </c>
    </row>
    <row r="129" spans="3:9" x14ac:dyDescent="0.25">
      <c r="C129" s="78">
        <v>44894</v>
      </c>
      <c r="D129">
        <f t="shared" si="1"/>
        <v>2022</v>
      </c>
      <c r="E129">
        <v>163.75</v>
      </c>
      <c r="F129">
        <v>163.75</v>
      </c>
      <c r="G129">
        <v>163.75</v>
      </c>
      <c r="H129">
        <v>163.75</v>
      </c>
      <c r="I129">
        <v>200</v>
      </c>
    </row>
    <row r="130" spans="3:9" x14ac:dyDescent="0.25">
      <c r="C130" s="78">
        <v>44893</v>
      </c>
      <c r="D130">
        <f t="shared" si="1"/>
        <v>2022</v>
      </c>
      <c r="E130">
        <v>176.7</v>
      </c>
      <c r="F130">
        <v>176.7</v>
      </c>
      <c r="G130">
        <v>176.7</v>
      </c>
      <c r="H130">
        <v>176.7</v>
      </c>
      <c r="I130">
        <v>200</v>
      </c>
    </row>
    <row r="131" spans="3:9" x14ac:dyDescent="0.25">
      <c r="C131" s="78">
        <v>44889</v>
      </c>
      <c r="D131">
        <f t="shared" si="1"/>
        <v>2022</v>
      </c>
      <c r="E131">
        <v>190</v>
      </c>
      <c r="F131">
        <v>193.9</v>
      </c>
      <c r="G131">
        <v>190</v>
      </c>
      <c r="H131">
        <v>191</v>
      </c>
      <c r="I131">
        <v>600</v>
      </c>
    </row>
    <row r="132" spans="3:9" x14ac:dyDescent="0.25">
      <c r="C132" s="78">
        <v>44888</v>
      </c>
      <c r="D132">
        <f t="shared" si="1"/>
        <v>2022</v>
      </c>
      <c r="E132">
        <v>182.5</v>
      </c>
      <c r="F132">
        <v>188.5</v>
      </c>
      <c r="G132">
        <v>182.5</v>
      </c>
      <c r="H132">
        <v>187</v>
      </c>
      <c r="I132">
        <v>1000</v>
      </c>
    </row>
    <row r="133" spans="3:9" x14ac:dyDescent="0.25">
      <c r="C133" s="78">
        <v>44887</v>
      </c>
      <c r="D133">
        <f t="shared" ref="D133:D196" si="2">YEAR(C133)</f>
        <v>2022</v>
      </c>
      <c r="E133">
        <v>178.1</v>
      </c>
      <c r="F133">
        <v>203.5</v>
      </c>
      <c r="G133">
        <v>175.6</v>
      </c>
      <c r="H133">
        <v>186.25</v>
      </c>
      <c r="I133">
        <v>4600</v>
      </c>
    </row>
    <row r="134" spans="3:9" x14ac:dyDescent="0.25">
      <c r="C134" s="78">
        <v>44886</v>
      </c>
      <c r="D134">
        <f t="shared" si="2"/>
        <v>2022</v>
      </c>
      <c r="E134">
        <v>165.5</v>
      </c>
      <c r="F134">
        <v>190</v>
      </c>
      <c r="G134">
        <v>165.5</v>
      </c>
      <c r="H134">
        <v>189.75</v>
      </c>
      <c r="I134">
        <v>600</v>
      </c>
    </row>
    <row r="135" spans="3:9" x14ac:dyDescent="0.25">
      <c r="C135" s="78">
        <v>44883</v>
      </c>
      <c r="D135">
        <f t="shared" si="2"/>
        <v>2022</v>
      </c>
      <c r="E135">
        <v>178.05</v>
      </c>
      <c r="F135">
        <v>178.05</v>
      </c>
      <c r="G135">
        <v>178.05</v>
      </c>
      <c r="H135">
        <v>178.05</v>
      </c>
      <c r="I135">
        <v>200</v>
      </c>
    </row>
    <row r="136" spans="3:9" x14ac:dyDescent="0.25">
      <c r="C136" s="78">
        <v>44882</v>
      </c>
      <c r="D136">
        <f t="shared" si="2"/>
        <v>2022</v>
      </c>
      <c r="E136">
        <v>192</v>
      </c>
      <c r="F136">
        <v>192.03</v>
      </c>
      <c r="G136">
        <v>192</v>
      </c>
      <c r="H136">
        <v>192</v>
      </c>
      <c r="I136">
        <v>600</v>
      </c>
    </row>
    <row r="137" spans="3:9" x14ac:dyDescent="0.25">
      <c r="C137" s="78">
        <v>44881</v>
      </c>
      <c r="D137">
        <f t="shared" si="2"/>
        <v>2022</v>
      </c>
      <c r="E137">
        <v>198.88</v>
      </c>
      <c r="F137">
        <v>214</v>
      </c>
      <c r="G137">
        <v>198.88</v>
      </c>
      <c r="H137">
        <v>207.03</v>
      </c>
      <c r="I137">
        <v>5600</v>
      </c>
    </row>
    <row r="138" spans="3:9" x14ac:dyDescent="0.25">
      <c r="C138" s="78">
        <v>44879</v>
      </c>
      <c r="D138">
        <f t="shared" si="2"/>
        <v>2022</v>
      </c>
      <c r="E138">
        <v>215</v>
      </c>
      <c r="F138">
        <v>215</v>
      </c>
      <c r="G138">
        <v>215</v>
      </c>
      <c r="H138">
        <v>215</v>
      </c>
      <c r="I138">
        <v>200</v>
      </c>
    </row>
    <row r="139" spans="3:9" x14ac:dyDescent="0.25">
      <c r="C139" s="78">
        <v>44875</v>
      </c>
      <c r="D139">
        <f t="shared" si="2"/>
        <v>2022</v>
      </c>
      <c r="E139">
        <v>201</v>
      </c>
      <c r="F139">
        <v>201</v>
      </c>
      <c r="G139">
        <v>201</v>
      </c>
      <c r="H139">
        <v>201</v>
      </c>
      <c r="I139">
        <v>200</v>
      </c>
    </row>
    <row r="140" spans="3:9" x14ac:dyDescent="0.25">
      <c r="C140" s="78">
        <v>44873</v>
      </c>
      <c r="D140">
        <f t="shared" si="2"/>
        <v>2022</v>
      </c>
      <c r="E140">
        <v>205</v>
      </c>
      <c r="F140">
        <v>205</v>
      </c>
      <c r="G140">
        <v>185.93</v>
      </c>
      <c r="H140">
        <v>193.5</v>
      </c>
      <c r="I140">
        <v>1400</v>
      </c>
    </row>
    <row r="141" spans="3:9" x14ac:dyDescent="0.25">
      <c r="C141" s="78">
        <v>44872</v>
      </c>
      <c r="D141">
        <f t="shared" si="2"/>
        <v>2022</v>
      </c>
      <c r="E141">
        <v>201</v>
      </c>
      <c r="F141">
        <v>201</v>
      </c>
      <c r="G141">
        <v>201</v>
      </c>
      <c r="H141">
        <v>201</v>
      </c>
      <c r="I141">
        <v>600</v>
      </c>
    </row>
    <row r="142" spans="3:9" x14ac:dyDescent="0.25">
      <c r="C142" s="78">
        <v>44868</v>
      </c>
      <c r="D142">
        <f t="shared" si="2"/>
        <v>2022</v>
      </c>
      <c r="E142">
        <v>209</v>
      </c>
      <c r="F142">
        <v>212</v>
      </c>
      <c r="G142">
        <v>200</v>
      </c>
      <c r="H142">
        <v>202.5</v>
      </c>
      <c r="I142">
        <v>3800</v>
      </c>
    </row>
    <row r="143" spans="3:9" x14ac:dyDescent="0.25">
      <c r="C143" s="78">
        <v>44867</v>
      </c>
      <c r="D143">
        <f t="shared" si="2"/>
        <v>2022</v>
      </c>
      <c r="E143">
        <v>204.75</v>
      </c>
      <c r="F143">
        <v>204.75</v>
      </c>
      <c r="G143">
        <v>198.75</v>
      </c>
      <c r="H143">
        <v>198.75</v>
      </c>
      <c r="I143">
        <v>600</v>
      </c>
    </row>
    <row r="144" spans="3:9" x14ac:dyDescent="0.25">
      <c r="C144" s="78">
        <v>44866</v>
      </c>
      <c r="D144">
        <f t="shared" si="2"/>
        <v>2022</v>
      </c>
      <c r="E144">
        <v>191.35</v>
      </c>
      <c r="F144">
        <v>191.35</v>
      </c>
      <c r="G144">
        <v>191.35</v>
      </c>
      <c r="H144">
        <v>191.35</v>
      </c>
      <c r="I144">
        <v>200</v>
      </c>
    </row>
    <row r="145" spans="3:9" x14ac:dyDescent="0.25">
      <c r="C145" s="78">
        <v>44865</v>
      </c>
      <c r="D145">
        <f t="shared" si="2"/>
        <v>2022</v>
      </c>
      <c r="E145">
        <v>173</v>
      </c>
      <c r="F145">
        <v>186.24</v>
      </c>
      <c r="G145">
        <v>173</v>
      </c>
      <c r="H145">
        <v>178.02</v>
      </c>
      <c r="I145">
        <v>4800</v>
      </c>
    </row>
    <row r="146" spans="3:9" x14ac:dyDescent="0.25">
      <c r="C146" s="78">
        <v>44862</v>
      </c>
      <c r="D146">
        <f t="shared" si="2"/>
        <v>2022</v>
      </c>
      <c r="E146">
        <v>173.25</v>
      </c>
      <c r="F146">
        <v>173.25</v>
      </c>
      <c r="G146">
        <v>173.25</v>
      </c>
      <c r="H146">
        <v>173.25</v>
      </c>
      <c r="I146">
        <v>200</v>
      </c>
    </row>
    <row r="147" spans="3:9" x14ac:dyDescent="0.25">
      <c r="C147" s="78">
        <v>44861</v>
      </c>
      <c r="D147">
        <f t="shared" si="2"/>
        <v>2022</v>
      </c>
      <c r="E147">
        <v>187.27</v>
      </c>
      <c r="F147">
        <v>217</v>
      </c>
      <c r="G147">
        <v>187.27</v>
      </c>
      <c r="H147">
        <v>187.27</v>
      </c>
      <c r="I147">
        <v>2000</v>
      </c>
    </row>
    <row r="148" spans="3:9" x14ac:dyDescent="0.25">
      <c r="C148" s="78">
        <v>44860</v>
      </c>
      <c r="D148">
        <f t="shared" si="2"/>
        <v>2022</v>
      </c>
      <c r="E148">
        <v>202.45</v>
      </c>
      <c r="F148">
        <v>202.45</v>
      </c>
      <c r="G148">
        <v>202.45</v>
      </c>
      <c r="H148">
        <v>202.45</v>
      </c>
      <c r="I148">
        <v>200</v>
      </c>
    </row>
    <row r="149" spans="3:9" x14ac:dyDescent="0.25">
      <c r="C149" s="78">
        <v>44859</v>
      </c>
      <c r="D149">
        <f t="shared" si="2"/>
        <v>2022</v>
      </c>
      <c r="E149">
        <v>178</v>
      </c>
      <c r="F149">
        <v>199.95</v>
      </c>
      <c r="G149">
        <v>178</v>
      </c>
      <c r="H149">
        <v>188.98</v>
      </c>
      <c r="I149">
        <v>400</v>
      </c>
    </row>
    <row r="150" spans="3:9" x14ac:dyDescent="0.25">
      <c r="C150" s="78">
        <v>44858</v>
      </c>
      <c r="D150">
        <f t="shared" si="2"/>
        <v>2022</v>
      </c>
      <c r="E150">
        <v>192.4</v>
      </c>
      <c r="F150">
        <v>192.4</v>
      </c>
      <c r="G150">
        <v>192.4</v>
      </c>
      <c r="H150">
        <v>192.4</v>
      </c>
      <c r="I150">
        <v>200</v>
      </c>
    </row>
    <row r="151" spans="3:9" x14ac:dyDescent="0.25">
      <c r="C151" s="78">
        <v>44855</v>
      </c>
      <c r="D151">
        <f t="shared" si="2"/>
        <v>2022</v>
      </c>
      <c r="E151">
        <v>208</v>
      </c>
      <c r="F151">
        <v>208</v>
      </c>
      <c r="G151">
        <v>208</v>
      </c>
      <c r="H151">
        <v>208</v>
      </c>
      <c r="I151">
        <v>200</v>
      </c>
    </row>
    <row r="152" spans="3:9" x14ac:dyDescent="0.25">
      <c r="C152" s="78">
        <v>44854</v>
      </c>
      <c r="D152">
        <f t="shared" si="2"/>
        <v>2022</v>
      </c>
      <c r="E152">
        <v>209</v>
      </c>
      <c r="F152">
        <v>209</v>
      </c>
      <c r="G152">
        <v>185</v>
      </c>
      <c r="H152">
        <v>194.5</v>
      </c>
      <c r="I152">
        <v>1000</v>
      </c>
    </row>
    <row r="153" spans="3:9" x14ac:dyDescent="0.25">
      <c r="C153" s="78">
        <v>44853</v>
      </c>
      <c r="D153">
        <f t="shared" si="2"/>
        <v>2022</v>
      </c>
      <c r="E153">
        <v>208.95</v>
      </c>
      <c r="F153">
        <v>208.95</v>
      </c>
      <c r="G153">
        <v>200</v>
      </c>
      <c r="H153">
        <v>200</v>
      </c>
      <c r="I153">
        <v>400</v>
      </c>
    </row>
    <row r="154" spans="3:9" x14ac:dyDescent="0.25">
      <c r="C154" s="78">
        <v>44852</v>
      </c>
      <c r="D154">
        <f t="shared" si="2"/>
        <v>2022</v>
      </c>
      <c r="E154">
        <v>198.75</v>
      </c>
      <c r="F154">
        <v>198.75</v>
      </c>
      <c r="G154">
        <v>197</v>
      </c>
      <c r="H154">
        <v>197</v>
      </c>
      <c r="I154">
        <v>400</v>
      </c>
    </row>
    <row r="155" spans="3:9" x14ac:dyDescent="0.25">
      <c r="C155" s="78">
        <v>44851</v>
      </c>
      <c r="D155">
        <f t="shared" si="2"/>
        <v>2022</v>
      </c>
      <c r="E155">
        <v>187.85</v>
      </c>
      <c r="F155">
        <v>187.85</v>
      </c>
      <c r="G155">
        <v>187.85</v>
      </c>
      <c r="H155">
        <v>187.85</v>
      </c>
      <c r="I155">
        <v>200</v>
      </c>
    </row>
    <row r="156" spans="3:9" x14ac:dyDescent="0.25">
      <c r="C156" s="78">
        <v>44848</v>
      </c>
      <c r="D156">
        <f t="shared" si="2"/>
        <v>2022</v>
      </c>
      <c r="E156">
        <v>174.74</v>
      </c>
      <c r="F156">
        <v>174.74</v>
      </c>
      <c r="G156">
        <v>170</v>
      </c>
      <c r="H156">
        <v>174.74</v>
      </c>
      <c r="I156">
        <v>3000</v>
      </c>
    </row>
    <row r="157" spans="3:9" x14ac:dyDescent="0.25">
      <c r="C157" s="78">
        <v>44846</v>
      </c>
      <c r="D157">
        <f t="shared" si="2"/>
        <v>2022</v>
      </c>
      <c r="E157">
        <v>162.55000000000001</v>
      </c>
      <c r="F157">
        <v>162.55000000000001</v>
      </c>
      <c r="G157">
        <v>162.55000000000001</v>
      </c>
      <c r="H157">
        <v>162.55000000000001</v>
      </c>
      <c r="I157">
        <v>200</v>
      </c>
    </row>
    <row r="158" spans="3:9" x14ac:dyDescent="0.25">
      <c r="C158" s="78">
        <v>44845</v>
      </c>
      <c r="D158">
        <f t="shared" si="2"/>
        <v>2022</v>
      </c>
      <c r="E158">
        <v>175.08</v>
      </c>
      <c r="F158">
        <v>175.08</v>
      </c>
      <c r="G158">
        <v>175.08</v>
      </c>
      <c r="H158">
        <v>175.08</v>
      </c>
      <c r="I158">
        <v>200</v>
      </c>
    </row>
    <row r="159" spans="3:9" x14ac:dyDescent="0.25">
      <c r="C159" s="78">
        <v>44844</v>
      </c>
      <c r="D159">
        <f t="shared" si="2"/>
        <v>2022</v>
      </c>
      <c r="E159">
        <v>189.17</v>
      </c>
      <c r="F159">
        <v>189.25</v>
      </c>
      <c r="G159">
        <v>189.17</v>
      </c>
      <c r="H159">
        <v>189.25</v>
      </c>
      <c r="I159">
        <v>1200</v>
      </c>
    </row>
    <row r="160" spans="3:9" x14ac:dyDescent="0.25">
      <c r="C160" s="78">
        <v>44840</v>
      </c>
      <c r="D160">
        <f t="shared" si="2"/>
        <v>2022</v>
      </c>
      <c r="E160">
        <v>218.5</v>
      </c>
      <c r="F160">
        <v>218.5</v>
      </c>
      <c r="G160">
        <v>190</v>
      </c>
      <c r="H160">
        <v>204.5</v>
      </c>
      <c r="I160">
        <v>600</v>
      </c>
    </row>
    <row r="161" spans="3:9" x14ac:dyDescent="0.25">
      <c r="C161" s="78">
        <v>44839</v>
      </c>
      <c r="D161">
        <f t="shared" si="2"/>
        <v>2022</v>
      </c>
      <c r="E161">
        <v>204.45</v>
      </c>
      <c r="F161">
        <v>204.45</v>
      </c>
      <c r="G161">
        <v>204.45</v>
      </c>
      <c r="H161">
        <v>204.45</v>
      </c>
      <c r="I161">
        <v>200</v>
      </c>
    </row>
    <row r="162" spans="3:9" x14ac:dyDescent="0.25">
      <c r="C162" s="78">
        <v>44838</v>
      </c>
      <c r="D162">
        <f t="shared" si="2"/>
        <v>2022</v>
      </c>
      <c r="E162">
        <v>190.5</v>
      </c>
      <c r="F162">
        <v>190.5</v>
      </c>
      <c r="G162">
        <v>190.5</v>
      </c>
      <c r="H162">
        <v>190.5</v>
      </c>
      <c r="I162">
        <v>200</v>
      </c>
    </row>
    <row r="163" spans="3:9" x14ac:dyDescent="0.25">
      <c r="C163" s="78">
        <v>44837</v>
      </c>
      <c r="D163">
        <f t="shared" si="2"/>
        <v>2022</v>
      </c>
      <c r="E163">
        <v>160.55000000000001</v>
      </c>
      <c r="F163">
        <v>177.58</v>
      </c>
      <c r="G163">
        <v>159</v>
      </c>
      <c r="H163">
        <v>177.25</v>
      </c>
      <c r="I163">
        <v>2800</v>
      </c>
    </row>
    <row r="164" spans="3:9" x14ac:dyDescent="0.25">
      <c r="C164" s="78">
        <v>44834</v>
      </c>
      <c r="D164">
        <f t="shared" si="2"/>
        <v>2022</v>
      </c>
      <c r="E164">
        <v>174.74</v>
      </c>
      <c r="F164">
        <v>174.74</v>
      </c>
      <c r="G164">
        <v>165.55</v>
      </c>
      <c r="H164">
        <v>165.55</v>
      </c>
      <c r="I164">
        <v>400</v>
      </c>
    </row>
    <row r="165" spans="3:9" x14ac:dyDescent="0.25">
      <c r="C165" s="78">
        <v>44833</v>
      </c>
      <c r="D165">
        <f t="shared" si="2"/>
        <v>2022</v>
      </c>
      <c r="E165">
        <v>162.55000000000001</v>
      </c>
      <c r="F165">
        <v>162.55000000000001</v>
      </c>
      <c r="G165">
        <v>162.55000000000001</v>
      </c>
      <c r="H165">
        <v>162.55000000000001</v>
      </c>
      <c r="I165">
        <v>200</v>
      </c>
    </row>
    <row r="166" spans="3:9" x14ac:dyDescent="0.25">
      <c r="C166" s="78">
        <v>44832</v>
      </c>
      <c r="D166">
        <f t="shared" si="2"/>
        <v>2022</v>
      </c>
      <c r="E166">
        <v>163.05000000000001</v>
      </c>
      <c r="F166">
        <v>175</v>
      </c>
      <c r="G166">
        <v>163.05000000000001</v>
      </c>
      <c r="H166">
        <v>175</v>
      </c>
      <c r="I166">
        <v>600</v>
      </c>
    </row>
    <row r="167" spans="3:9" x14ac:dyDescent="0.25">
      <c r="C167" s="78">
        <v>44831</v>
      </c>
      <c r="D167">
        <f t="shared" si="2"/>
        <v>2022</v>
      </c>
      <c r="E167">
        <v>155</v>
      </c>
      <c r="F167">
        <v>175.5</v>
      </c>
      <c r="G167">
        <v>155</v>
      </c>
      <c r="H167">
        <v>175.5</v>
      </c>
      <c r="I167">
        <v>400</v>
      </c>
    </row>
    <row r="168" spans="3:9" x14ac:dyDescent="0.25">
      <c r="C168" s="78">
        <v>44824</v>
      </c>
      <c r="D168">
        <f t="shared" si="2"/>
        <v>2022</v>
      </c>
      <c r="E168">
        <v>166.6</v>
      </c>
      <c r="F168">
        <v>166.6</v>
      </c>
      <c r="G168">
        <v>166.6</v>
      </c>
      <c r="H168">
        <v>166.6</v>
      </c>
      <c r="I168">
        <v>200</v>
      </c>
    </row>
    <row r="169" spans="3:9" x14ac:dyDescent="0.25">
      <c r="C169" s="78">
        <v>44823</v>
      </c>
      <c r="D169">
        <f t="shared" si="2"/>
        <v>2022</v>
      </c>
      <c r="E169">
        <v>180</v>
      </c>
      <c r="F169">
        <v>180</v>
      </c>
      <c r="G169">
        <v>180</v>
      </c>
      <c r="H169">
        <v>180</v>
      </c>
      <c r="I169">
        <v>1200</v>
      </c>
    </row>
    <row r="170" spans="3:9" x14ac:dyDescent="0.25">
      <c r="C170" s="78">
        <v>44820</v>
      </c>
      <c r="D170">
        <f t="shared" si="2"/>
        <v>2022</v>
      </c>
      <c r="E170">
        <v>168.01</v>
      </c>
      <c r="F170">
        <v>168.01</v>
      </c>
      <c r="G170">
        <v>168.01</v>
      </c>
      <c r="H170">
        <v>168.01</v>
      </c>
      <c r="I170">
        <v>200</v>
      </c>
    </row>
    <row r="171" spans="3:9" x14ac:dyDescent="0.25">
      <c r="C171" s="78">
        <v>44819</v>
      </c>
      <c r="D171">
        <f t="shared" si="2"/>
        <v>2022</v>
      </c>
      <c r="E171">
        <v>175</v>
      </c>
      <c r="F171">
        <v>175</v>
      </c>
      <c r="G171">
        <v>175</v>
      </c>
      <c r="H171">
        <v>175</v>
      </c>
      <c r="I171">
        <v>1000</v>
      </c>
    </row>
    <row r="172" spans="3:9" x14ac:dyDescent="0.25">
      <c r="C172" s="78">
        <v>44818</v>
      </c>
      <c r="D172">
        <f t="shared" si="2"/>
        <v>2022</v>
      </c>
      <c r="E172">
        <v>175.01</v>
      </c>
      <c r="F172">
        <v>175.01</v>
      </c>
      <c r="G172">
        <v>175.01</v>
      </c>
      <c r="H172">
        <v>175.01</v>
      </c>
      <c r="I172">
        <v>200</v>
      </c>
    </row>
    <row r="173" spans="3:9" x14ac:dyDescent="0.25">
      <c r="C173" s="78">
        <v>44816</v>
      </c>
      <c r="D173">
        <f t="shared" si="2"/>
        <v>2022</v>
      </c>
      <c r="E173">
        <v>185.01</v>
      </c>
      <c r="F173">
        <v>185.01</v>
      </c>
      <c r="G173">
        <v>185.01</v>
      </c>
      <c r="H173">
        <v>185.01</v>
      </c>
      <c r="I173">
        <v>200</v>
      </c>
    </row>
    <row r="174" spans="3:9" x14ac:dyDescent="0.25">
      <c r="C174" s="78">
        <v>44813</v>
      </c>
      <c r="D174">
        <f t="shared" si="2"/>
        <v>2022</v>
      </c>
      <c r="E174">
        <v>198.37</v>
      </c>
      <c r="F174">
        <v>214.45</v>
      </c>
      <c r="G174">
        <v>198.37</v>
      </c>
      <c r="H174">
        <v>198.37</v>
      </c>
      <c r="I174">
        <v>2200</v>
      </c>
    </row>
    <row r="175" spans="3:9" x14ac:dyDescent="0.25">
      <c r="C175" s="78">
        <v>44812</v>
      </c>
      <c r="D175">
        <f t="shared" si="2"/>
        <v>2022</v>
      </c>
      <c r="E175">
        <v>214.45</v>
      </c>
      <c r="F175">
        <v>214.45</v>
      </c>
      <c r="G175">
        <v>214.45</v>
      </c>
      <c r="H175">
        <v>214.45</v>
      </c>
      <c r="I175">
        <v>600</v>
      </c>
    </row>
    <row r="176" spans="3:9" x14ac:dyDescent="0.25">
      <c r="C176" s="78">
        <v>44811</v>
      </c>
      <c r="D176">
        <f t="shared" si="2"/>
        <v>2022</v>
      </c>
      <c r="E176">
        <v>199.95</v>
      </c>
      <c r="F176">
        <v>200</v>
      </c>
      <c r="G176">
        <v>199.95</v>
      </c>
      <c r="H176">
        <v>200</v>
      </c>
      <c r="I176">
        <v>400</v>
      </c>
    </row>
    <row r="177" spans="3:9" x14ac:dyDescent="0.25">
      <c r="C177" s="78">
        <v>44810</v>
      </c>
      <c r="D177">
        <f t="shared" si="2"/>
        <v>2022</v>
      </c>
      <c r="E177">
        <v>215.5</v>
      </c>
      <c r="F177">
        <v>215.5</v>
      </c>
      <c r="G177">
        <v>187.65</v>
      </c>
      <c r="H177">
        <v>187.65</v>
      </c>
      <c r="I177">
        <v>400</v>
      </c>
    </row>
    <row r="178" spans="3:9" x14ac:dyDescent="0.25">
      <c r="C178" s="78">
        <v>44806</v>
      </c>
      <c r="D178">
        <f t="shared" si="2"/>
        <v>2022</v>
      </c>
      <c r="E178">
        <v>201.08</v>
      </c>
      <c r="F178">
        <v>201.08</v>
      </c>
      <c r="G178">
        <v>201.08</v>
      </c>
      <c r="H178">
        <v>201.08</v>
      </c>
      <c r="I178">
        <v>200</v>
      </c>
    </row>
    <row r="179" spans="3:9" x14ac:dyDescent="0.25">
      <c r="C179" s="78">
        <v>44805</v>
      </c>
      <c r="D179">
        <f t="shared" si="2"/>
        <v>2022</v>
      </c>
      <c r="E179">
        <v>187.05</v>
      </c>
      <c r="F179">
        <v>187.05</v>
      </c>
      <c r="G179">
        <v>187.05</v>
      </c>
      <c r="H179">
        <v>187.05</v>
      </c>
      <c r="I179">
        <v>2400</v>
      </c>
    </row>
    <row r="180" spans="3:9" x14ac:dyDescent="0.25">
      <c r="C180" s="78">
        <v>44804</v>
      </c>
      <c r="D180">
        <f t="shared" si="2"/>
        <v>2022</v>
      </c>
      <c r="E180">
        <v>174</v>
      </c>
      <c r="F180">
        <v>174</v>
      </c>
      <c r="G180">
        <v>174</v>
      </c>
      <c r="H180">
        <v>174</v>
      </c>
      <c r="I180">
        <v>200</v>
      </c>
    </row>
    <row r="181" spans="3:9" x14ac:dyDescent="0.25">
      <c r="C181" s="78">
        <v>44803</v>
      </c>
      <c r="D181">
        <f t="shared" si="2"/>
        <v>2022</v>
      </c>
      <c r="E181">
        <v>172.5</v>
      </c>
      <c r="F181">
        <v>199.93</v>
      </c>
      <c r="G181">
        <v>172.5</v>
      </c>
      <c r="H181">
        <v>188.05</v>
      </c>
      <c r="I181">
        <v>800</v>
      </c>
    </row>
    <row r="182" spans="3:9" x14ac:dyDescent="0.25">
      <c r="C182" s="78">
        <v>44802</v>
      </c>
      <c r="D182">
        <f t="shared" si="2"/>
        <v>2022</v>
      </c>
      <c r="E182">
        <v>185.98</v>
      </c>
      <c r="F182">
        <v>185.98</v>
      </c>
      <c r="G182">
        <v>185.98</v>
      </c>
      <c r="H182">
        <v>185.98</v>
      </c>
      <c r="I182">
        <v>200</v>
      </c>
    </row>
    <row r="183" spans="3:9" x14ac:dyDescent="0.25">
      <c r="C183" s="78">
        <v>44799</v>
      </c>
      <c r="D183">
        <f t="shared" si="2"/>
        <v>2022</v>
      </c>
      <c r="E183">
        <v>173.01</v>
      </c>
      <c r="F183">
        <v>173.01</v>
      </c>
      <c r="G183">
        <v>173.01</v>
      </c>
      <c r="H183">
        <v>173.01</v>
      </c>
      <c r="I183">
        <v>200</v>
      </c>
    </row>
    <row r="184" spans="3:9" x14ac:dyDescent="0.25">
      <c r="C184" s="78">
        <v>44797</v>
      </c>
      <c r="D184">
        <f t="shared" si="2"/>
        <v>2022</v>
      </c>
      <c r="E184">
        <v>171.63</v>
      </c>
      <c r="F184">
        <v>185</v>
      </c>
      <c r="G184">
        <v>171.63</v>
      </c>
      <c r="H184">
        <v>185</v>
      </c>
      <c r="I184">
        <v>400</v>
      </c>
    </row>
    <row r="185" spans="3:9" x14ac:dyDescent="0.25">
      <c r="C185" s="78">
        <v>44796</v>
      </c>
      <c r="D185">
        <f t="shared" si="2"/>
        <v>2022</v>
      </c>
      <c r="E185">
        <v>205.5</v>
      </c>
      <c r="F185">
        <v>205.5</v>
      </c>
      <c r="G185">
        <v>185.51</v>
      </c>
      <c r="H185">
        <v>185.51</v>
      </c>
      <c r="I185">
        <v>600</v>
      </c>
    </row>
    <row r="186" spans="3:9" x14ac:dyDescent="0.25">
      <c r="C186" s="78">
        <v>44795</v>
      </c>
      <c r="D186">
        <f t="shared" si="2"/>
        <v>2022</v>
      </c>
      <c r="E186">
        <v>200</v>
      </c>
      <c r="F186">
        <v>200</v>
      </c>
      <c r="G186">
        <v>200</v>
      </c>
      <c r="H186">
        <v>200</v>
      </c>
      <c r="I186">
        <v>200</v>
      </c>
    </row>
    <row r="187" spans="3:9" x14ac:dyDescent="0.25">
      <c r="C187" s="78">
        <v>44792</v>
      </c>
      <c r="D187">
        <f t="shared" si="2"/>
        <v>2022</v>
      </c>
      <c r="E187">
        <v>200</v>
      </c>
      <c r="F187">
        <v>200</v>
      </c>
      <c r="G187">
        <v>200</v>
      </c>
      <c r="H187">
        <v>200</v>
      </c>
      <c r="I187">
        <v>200</v>
      </c>
    </row>
    <row r="188" spans="3:9" x14ac:dyDescent="0.25">
      <c r="C188" s="78">
        <v>44791</v>
      </c>
      <c r="D188">
        <f t="shared" si="2"/>
        <v>2022</v>
      </c>
      <c r="E188">
        <v>190</v>
      </c>
      <c r="F188">
        <v>190.68</v>
      </c>
      <c r="G188">
        <v>190</v>
      </c>
      <c r="H188">
        <v>190.68</v>
      </c>
      <c r="I188">
        <v>400</v>
      </c>
    </row>
    <row r="189" spans="3:9" x14ac:dyDescent="0.25">
      <c r="C189" s="78">
        <v>44789</v>
      </c>
      <c r="D189">
        <f t="shared" si="2"/>
        <v>2022</v>
      </c>
      <c r="E189">
        <v>177.39</v>
      </c>
      <c r="F189">
        <v>177.39</v>
      </c>
      <c r="G189">
        <v>177.39</v>
      </c>
      <c r="H189">
        <v>177.39</v>
      </c>
      <c r="I189">
        <v>200</v>
      </c>
    </row>
    <row r="190" spans="3:9" x14ac:dyDescent="0.25">
      <c r="C190" s="78">
        <v>44788</v>
      </c>
      <c r="D190">
        <f t="shared" si="2"/>
        <v>2022</v>
      </c>
      <c r="E190">
        <v>165.01</v>
      </c>
      <c r="F190">
        <v>165.01</v>
      </c>
      <c r="G190">
        <v>165.01</v>
      </c>
      <c r="H190">
        <v>165.01</v>
      </c>
      <c r="I190">
        <v>200</v>
      </c>
    </row>
    <row r="191" spans="3:9" x14ac:dyDescent="0.25">
      <c r="C191" s="78">
        <v>44785</v>
      </c>
      <c r="D191">
        <f t="shared" si="2"/>
        <v>2022</v>
      </c>
      <c r="E191">
        <v>170.01</v>
      </c>
      <c r="F191">
        <v>170.01</v>
      </c>
      <c r="G191">
        <v>170.01</v>
      </c>
      <c r="H191">
        <v>170.01</v>
      </c>
      <c r="I191">
        <v>200</v>
      </c>
    </row>
    <row r="192" spans="3:9" x14ac:dyDescent="0.25">
      <c r="C192" s="78">
        <v>44784</v>
      </c>
      <c r="D192">
        <f t="shared" si="2"/>
        <v>2022</v>
      </c>
      <c r="E192">
        <v>180.55</v>
      </c>
      <c r="F192">
        <v>180.55</v>
      </c>
      <c r="G192">
        <v>180.55</v>
      </c>
      <c r="H192">
        <v>180.55</v>
      </c>
      <c r="I192">
        <v>200</v>
      </c>
    </row>
    <row r="193" spans="3:9" x14ac:dyDescent="0.25">
      <c r="C193" s="78">
        <v>44783</v>
      </c>
      <c r="D193">
        <f t="shared" si="2"/>
        <v>2022</v>
      </c>
      <c r="E193">
        <v>193.75</v>
      </c>
      <c r="F193">
        <v>193.75</v>
      </c>
      <c r="G193">
        <v>193.75</v>
      </c>
      <c r="H193">
        <v>193.75</v>
      </c>
      <c r="I193">
        <v>200</v>
      </c>
    </row>
    <row r="194" spans="3:9" x14ac:dyDescent="0.25">
      <c r="C194" s="78">
        <v>44778</v>
      </c>
      <c r="D194">
        <f t="shared" si="2"/>
        <v>2022</v>
      </c>
      <c r="E194">
        <v>194</v>
      </c>
      <c r="F194">
        <v>194</v>
      </c>
      <c r="G194">
        <v>194</v>
      </c>
      <c r="H194">
        <v>194</v>
      </c>
      <c r="I194">
        <v>200</v>
      </c>
    </row>
    <row r="195" spans="3:9" x14ac:dyDescent="0.25">
      <c r="C195" s="78">
        <v>44777</v>
      </c>
      <c r="D195">
        <f t="shared" si="2"/>
        <v>2022</v>
      </c>
      <c r="E195">
        <v>171.25</v>
      </c>
      <c r="F195">
        <v>180.5</v>
      </c>
      <c r="G195">
        <v>171.25</v>
      </c>
      <c r="H195">
        <v>180.5</v>
      </c>
      <c r="I195">
        <v>400</v>
      </c>
    </row>
    <row r="196" spans="3:9" x14ac:dyDescent="0.25">
      <c r="C196" s="78">
        <v>44776</v>
      </c>
      <c r="D196">
        <f t="shared" si="2"/>
        <v>2022</v>
      </c>
      <c r="E196">
        <v>212.45</v>
      </c>
      <c r="F196">
        <v>212.45</v>
      </c>
      <c r="G196">
        <v>185</v>
      </c>
      <c r="H196">
        <v>185.05</v>
      </c>
      <c r="I196">
        <v>600</v>
      </c>
    </row>
    <row r="197" spans="3:9" x14ac:dyDescent="0.25">
      <c r="C197" s="78">
        <v>44756</v>
      </c>
      <c r="D197">
        <f t="shared" ref="D197:D260" si="3">YEAR(C197)</f>
        <v>2022</v>
      </c>
      <c r="E197">
        <v>200</v>
      </c>
      <c r="F197">
        <v>200</v>
      </c>
      <c r="G197">
        <v>200</v>
      </c>
      <c r="H197">
        <v>200</v>
      </c>
      <c r="I197">
        <v>200</v>
      </c>
    </row>
    <row r="198" spans="3:9" x14ac:dyDescent="0.25">
      <c r="C198" s="78">
        <v>44749</v>
      </c>
      <c r="D198">
        <f t="shared" si="3"/>
        <v>2022</v>
      </c>
      <c r="E198">
        <v>200</v>
      </c>
      <c r="F198">
        <v>200</v>
      </c>
      <c r="G198">
        <v>200</v>
      </c>
      <c r="H198">
        <v>200</v>
      </c>
      <c r="I198">
        <v>200</v>
      </c>
    </row>
    <row r="199" spans="3:9" x14ac:dyDescent="0.25">
      <c r="C199" s="78">
        <v>44743</v>
      </c>
      <c r="D199">
        <f t="shared" si="3"/>
        <v>2022</v>
      </c>
      <c r="E199">
        <v>220</v>
      </c>
      <c r="F199">
        <v>222</v>
      </c>
      <c r="G199">
        <v>220</v>
      </c>
      <c r="H199">
        <v>222</v>
      </c>
      <c r="I199">
        <v>2000</v>
      </c>
    </row>
    <row r="200" spans="3:9" x14ac:dyDescent="0.25">
      <c r="C200" s="78">
        <v>44742</v>
      </c>
      <c r="D200">
        <f t="shared" si="3"/>
        <v>2022</v>
      </c>
      <c r="E200">
        <v>192.55</v>
      </c>
      <c r="F200">
        <v>207.5</v>
      </c>
      <c r="G200">
        <v>192.5</v>
      </c>
      <c r="H200">
        <v>207.5</v>
      </c>
      <c r="I200">
        <v>1900</v>
      </c>
    </row>
    <row r="201" spans="3:9" x14ac:dyDescent="0.25">
      <c r="C201" s="78">
        <v>44741</v>
      </c>
      <c r="D201">
        <f t="shared" si="3"/>
        <v>2022</v>
      </c>
      <c r="E201">
        <v>201.19</v>
      </c>
      <c r="F201">
        <v>217.5</v>
      </c>
      <c r="G201">
        <v>201.19</v>
      </c>
      <c r="H201">
        <v>201.19</v>
      </c>
      <c r="I201">
        <v>1500</v>
      </c>
    </row>
    <row r="202" spans="3:9" x14ac:dyDescent="0.25">
      <c r="C202" s="78">
        <v>44739</v>
      </c>
      <c r="D202">
        <f t="shared" si="3"/>
        <v>2022</v>
      </c>
      <c r="E202">
        <v>202.58</v>
      </c>
      <c r="F202">
        <v>217.5</v>
      </c>
      <c r="G202">
        <v>202.58</v>
      </c>
      <c r="H202">
        <v>217.5</v>
      </c>
      <c r="I202">
        <v>700</v>
      </c>
    </row>
    <row r="203" spans="3:9" x14ac:dyDescent="0.25">
      <c r="C203" s="78">
        <v>44736</v>
      </c>
      <c r="D203">
        <f t="shared" si="3"/>
        <v>2022</v>
      </c>
      <c r="E203">
        <v>225.5</v>
      </c>
      <c r="F203">
        <v>225.5</v>
      </c>
      <c r="G203">
        <v>219</v>
      </c>
      <c r="H203">
        <v>219</v>
      </c>
      <c r="I203">
        <v>400</v>
      </c>
    </row>
    <row r="204" spans="3:9" x14ac:dyDescent="0.25">
      <c r="C204" s="78">
        <v>44735</v>
      </c>
      <c r="D204">
        <f t="shared" si="3"/>
        <v>2022</v>
      </c>
      <c r="E204">
        <v>210</v>
      </c>
      <c r="F204">
        <v>210</v>
      </c>
      <c r="G204">
        <v>210</v>
      </c>
      <c r="H204">
        <v>210</v>
      </c>
      <c r="I204">
        <v>200</v>
      </c>
    </row>
    <row r="205" spans="3:9" x14ac:dyDescent="0.25">
      <c r="C205" s="78">
        <v>44734</v>
      </c>
      <c r="D205">
        <f t="shared" si="3"/>
        <v>2022</v>
      </c>
      <c r="E205">
        <v>210</v>
      </c>
      <c r="F205">
        <v>210</v>
      </c>
      <c r="G205">
        <v>200</v>
      </c>
      <c r="H205">
        <v>200</v>
      </c>
      <c r="I205">
        <v>400</v>
      </c>
    </row>
    <row r="206" spans="3:9" x14ac:dyDescent="0.25">
      <c r="C206" s="78">
        <v>44733</v>
      </c>
      <c r="D206">
        <f t="shared" si="3"/>
        <v>2022</v>
      </c>
      <c r="E206">
        <v>197.5</v>
      </c>
      <c r="F206">
        <v>203</v>
      </c>
      <c r="G206">
        <v>197.5</v>
      </c>
      <c r="H206">
        <v>203</v>
      </c>
      <c r="I206">
        <v>1000</v>
      </c>
    </row>
    <row r="207" spans="3:9" x14ac:dyDescent="0.25">
      <c r="C207" s="78">
        <v>44732</v>
      </c>
      <c r="D207">
        <f t="shared" si="3"/>
        <v>2022</v>
      </c>
      <c r="E207">
        <v>203</v>
      </c>
      <c r="F207">
        <v>217.5</v>
      </c>
      <c r="G207">
        <v>201.25</v>
      </c>
      <c r="H207">
        <v>205.38</v>
      </c>
      <c r="I207">
        <v>1200</v>
      </c>
    </row>
    <row r="208" spans="3:9" x14ac:dyDescent="0.25">
      <c r="C208" s="78">
        <v>44729</v>
      </c>
      <c r="D208">
        <f t="shared" si="3"/>
        <v>2022</v>
      </c>
      <c r="E208">
        <v>209.5</v>
      </c>
      <c r="F208">
        <v>217.5</v>
      </c>
      <c r="G208">
        <v>209.5</v>
      </c>
      <c r="H208">
        <v>217.5</v>
      </c>
      <c r="I208">
        <v>300</v>
      </c>
    </row>
    <row r="209" spans="3:9" x14ac:dyDescent="0.25">
      <c r="C209" s="78">
        <v>44728</v>
      </c>
      <c r="D209">
        <f t="shared" si="3"/>
        <v>2022</v>
      </c>
      <c r="E209">
        <v>230</v>
      </c>
      <c r="F209">
        <v>230</v>
      </c>
      <c r="G209">
        <v>208.13</v>
      </c>
      <c r="H209">
        <v>208.13</v>
      </c>
      <c r="I209">
        <v>400</v>
      </c>
    </row>
    <row r="210" spans="3:9" x14ac:dyDescent="0.25">
      <c r="C210" s="78">
        <v>44727</v>
      </c>
      <c r="D210">
        <f t="shared" si="3"/>
        <v>2022</v>
      </c>
      <c r="E210">
        <v>225</v>
      </c>
      <c r="F210">
        <v>225</v>
      </c>
      <c r="G210">
        <v>225</v>
      </c>
      <c r="H210">
        <v>225</v>
      </c>
      <c r="I210">
        <v>200</v>
      </c>
    </row>
    <row r="211" spans="3:9" x14ac:dyDescent="0.25">
      <c r="C211" s="78">
        <v>44725</v>
      </c>
      <c r="D211">
        <f t="shared" si="3"/>
        <v>2022</v>
      </c>
      <c r="E211">
        <v>225</v>
      </c>
      <c r="F211">
        <v>225</v>
      </c>
      <c r="G211">
        <v>202.5</v>
      </c>
      <c r="H211">
        <v>209.48</v>
      </c>
      <c r="I211">
        <v>900</v>
      </c>
    </row>
    <row r="212" spans="3:9" x14ac:dyDescent="0.25">
      <c r="C212" s="78">
        <v>44722</v>
      </c>
      <c r="D212">
        <f t="shared" si="3"/>
        <v>2022</v>
      </c>
      <c r="E212">
        <v>225</v>
      </c>
      <c r="F212">
        <v>225</v>
      </c>
      <c r="G212">
        <v>210</v>
      </c>
      <c r="H212">
        <v>212.5</v>
      </c>
      <c r="I212">
        <v>2200</v>
      </c>
    </row>
    <row r="213" spans="3:9" x14ac:dyDescent="0.25">
      <c r="C213" s="78">
        <v>44721</v>
      </c>
      <c r="D213">
        <f t="shared" si="3"/>
        <v>2022</v>
      </c>
      <c r="E213">
        <v>214.5</v>
      </c>
      <c r="F213">
        <v>214.5</v>
      </c>
      <c r="G213">
        <v>202.5</v>
      </c>
      <c r="H213">
        <v>210</v>
      </c>
      <c r="I213">
        <v>600</v>
      </c>
    </row>
    <row r="214" spans="3:9" x14ac:dyDescent="0.25">
      <c r="C214" s="78">
        <v>44720</v>
      </c>
      <c r="D214">
        <f t="shared" si="3"/>
        <v>2022</v>
      </c>
      <c r="E214">
        <v>195</v>
      </c>
      <c r="F214">
        <v>200</v>
      </c>
      <c r="G214">
        <v>195</v>
      </c>
      <c r="H214">
        <v>199.57</v>
      </c>
      <c r="I214">
        <v>3300</v>
      </c>
    </row>
    <row r="215" spans="3:9" x14ac:dyDescent="0.25">
      <c r="C215" s="78">
        <v>44715</v>
      </c>
      <c r="D215">
        <f t="shared" si="3"/>
        <v>2022</v>
      </c>
      <c r="E215">
        <v>200</v>
      </c>
      <c r="F215">
        <v>200</v>
      </c>
      <c r="G215">
        <v>200</v>
      </c>
      <c r="H215">
        <v>200</v>
      </c>
      <c r="I215">
        <v>400</v>
      </c>
    </row>
    <row r="216" spans="3:9" x14ac:dyDescent="0.25">
      <c r="C216" s="78">
        <v>44713</v>
      </c>
      <c r="D216">
        <f t="shared" si="3"/>
        <v>2022</v>
      </c>
      <c r="E216">
        <v>200</v>
      </c>
      <c r="F216">
        <v>200</v>
      </c>
      <c r="G216">
        <v>200</v>
      </c>
      <c r="H216">
        <v>200</v>
      </c>
      <c r="I216">
        <v>200</v>
      </c>
    </row>
    <row r="217" spans="3:9" x14ac:dyDescent="0.25">
      <c r="C217" s="78">
        <v>44712</v>
      </c>
      <c r="D217">
        <f t="shared" si="3"/>
        <v>2022</v>
      </c>
      <c r="E217">
        <v>188.05</v>
      </c>
      <c r="F217">
        <v>205</v>
      </c>
      <c r="G217">
        <v>188.05</v>
      </c>
      <c r="H217">
        <v>193.7</v>
      </c>
      <c r="I217">
        <v>300</v>
      </c>
    </row>
    <row r="218" spans="3:9" x14ac:dyDescent="0.25">
      <c r="C218" s="78">
        <v>44711</v>
      </c>
      <c r="D218">
        <f t="shared" si="3"/>
        <v>2022</v>
      </c>
      <c r="E218">
        <v>187.51</v>
      </c>
      <c r="F218">
        <v>200</v>
      </c>
      <c r="G218">
        <v>187.51</v>
      </c>
      <c r="H218">
        <v>199.84</v>
      </c>
      <c r="I218">
        <v>700</v>
      </c>
    </row>
    <row r="219" spans="3:9" x14ac:dyDescent="0.25">
      <c r="C219" s="78">
        <v>44708</v>
      </c>
      <c r="D219">
        <f t="shared" si="3"/>
        <v>2022</v>
      </c>
      <c r="E219">
        <v>212.5</v>
      </c>
      <c r="F219">
        <v>217</v>
      </c>
      <c r="G219">
        <v>190.01</v>
      </c>
      <c r="H219">
        <v>200.01</v>
      </c>
      <c r="I219">
        <v>2500</v>
      </c>
    </row>
    <row r="220" spans="3:9" x14ac:dyDescent="0.25">
      <c r="C220" s="78">
        <v>44707</v>
      </c>
      <c r="D220">
        <f t="shared" si="3"/>
        <v>2022</v>
      </c>
      <c r="E220">
        <v>210</v>
      </c>
      <c r="F220">
        <v>217</v>
      </c>
      <c r="G220">
        <v>190.01</v>
      </c>
      <c r="H220">
        <v>202.01</v>
      </c>
      <c r="I220">
        <v>2800</v>
      </c>
    </row>
    <row r="221" spans="3:9" x14ac:dyDescent="0.25">
      <c r="C221" s="78">
        <v>44706</v>
      </c>
      <c r="D221">
        <f t="shared" si="3"/>
        <v>2022</v>
      </c>
      <c r="E221">
        <v>201.19</v>
      </c>
      <c r="F221">
        <v>212.5</v>
      </c>
      <c r="G221">
        <v>201.19</v>
      </c>
      <c r="H221">
        <v>202.34</v>
      </c>
      <c r="I221">
        <v>3600</v>
      </c>
    </row>
    <row r="222" spans="3:9" x14ac:dyDescent="0.25">
      <c r="C222" s="78">
        <v>44705</v>
      </c>
      <c r="D222">
        <f t="shared" si="3"/>
        <v>2022</v>
      </c>
      <c r="E222">
        <v>217.5</v>
      </c>
      <c r="F222">
        <v>217.5</v>
      </c>
      <c r="G222">
        <v>217.5</v>
      </c>
      <c r="H222">
        <v>217.5</v>
      </c>
      <c r="I222">
        <v>200</v>
      </c>
    </row>
    <row r="223" spans="3:9" x14ac:dyDescent="0.25">
      <c r="C223" s="78">
        <v>44704</v>
      </c>
      <c r="D223">
        <f t="shared" si="3"/>
        <v>2022</v>
      </c>
      <c r="E223">
        <v>203.5</v>
      </c>
      <c r="F223">
        <v>203.5</v>
      </c>
      <c r="G223">
        <v>203.5</v>
      </c>
      <c r="H223">
        <v>203.5</v>
      </c>
      <c r="I223">
        <v>900</v>
      </c>
    </row>
    <row r="224" spans="3:9" x14ac:dyDescent="0.25">
      <c r="C224" s="78">
        <v>44701</v>
      </c>
      <c r="D224">
        <f t="shared" si="3"/>
        <v>2022</v>
      </c>
      <c r="E224">
        <v>220</v>
      </c>
      <c r="F224">
        <v>220</v>
      </c>
      <c r="G224">
        <v>220</v>
      </c>
      <c r="H224">
        <v>220</v>
      </c>
      <c r="I224">
        <v>200</v>
      </c>
    </row>
    <row r="225" spans="3:9" x14ac:dyDescent="0.25">
      <c r="C225" s="78">
        <v>44700</v>
      </c>
      <c r="D225">
        <f t="shared" si="3"/>
        <v>2022</v>
      </c>
      <c r="E225">
        <v>214.95</v>
      </c>
      <c r="F225">
        <v>214.95</v>
      </c>
      <c r="G225">
        <v>207.55</v>
      </c>
      <c r="H225">
        <v>207.55</v>
      </c>
      <c r="I225">
        <v>1000</v>
      </c>
    </row>
    <row r="226" spans="3:9" x14ac:dyDescent="0.25">
      <c r="C226" s="78">
        <v>44699</v>
      </c>
      <c r="D226">
        <f t="shared" si="3"/>
        <v>2022</v>
      </c>
      <c r="E226">
        <v>224.75</v>
      </c>
      <c r="F226">
        <v>224.75</v>
      </c>
      <c r="G226">
        <v>207</v>
      </c>
      <c r="H226">
        <v>224.38</v>
      </c>
      <c r="I226">
        <v>2000</v>
      </c>
    </row>
    <row r="227" spans="3:9" x14ac:dyDescent="0.25">
      <c r="C227" s="78">
        <v>44694</v>
      </c>
      <c r="D227">
        <f t="shared" si="3"/>
        <v>2022</v>
      </c>
      <c r="E227">
        <v>210</v>
      </c>
      <c r="F227">
        <v>210</v>
      </c>
      <c r="G227">
        <v>210</v>
      </c>
      <c r="H227">
        <v>210</v>
      </c>
      <c r="I227">
        <v>200</v>
      </c>
    </row>
    <row r="228" spans="3:9" x14ac:dyDescent="0.25">
      <c r="C228" s="78">
        <v>44693</v>
      </c>
      <c r="D228">
        <f t="shared" si="3"/>
        <v>2022</v>
      </c>
      <c r="E228">
        <v>205.75</v>
      </c>
      <c r="F228">
        <v>205.75</v>
      </c>
      <c r="G228">
        <v>204</v>
      </c>
      <c r="H228">
        <v>205.17</v>
      </c>
      <c r="I228">
        <v>300</v>
      </c>
    </row>
    <row r="229" spans="3:9" x14ac:dyDescent="0.25">
      <c r="C229" s="78">
        <v>44692</v>
      </c>
      <c r="D229">
        <f t="shared" si="3"/>
        <v>2022</v>
      </c>
      <c r="E229">
        <v>191.4</v>
      </c>
      <c r="F229">
        <v>191.4</v>
      </c>
      <c r="G229">
        <v>191.4</v>
      </c>
      <c r="H229">
        <v>191.4</v>
      </c>
      <c r="I229">
        <v>2000</v>
      </c>
    </row>
    <row r="230" spans="3:9" x14ac:dyDescent="0.25">
      <c r="C230" s="78">
        <v>44691</v>
      </c>
      <c r="D230">
        <f t="shared" si="3"/>
        <v>2022</v>
      </c>
      <c r="E230">
        <v>175.1</v>
      </c>
      <c r="F230">
        <v>190.1</v>
      </c>
      <c r="G230">
        <v>175.1</v>
      </c>
      <c r="H230">
        <v>178.05</v>
      </c>
      <c r="I230">
        <v>1000</v>
      </c>
    </row>
    <row r="231" spans="3:9" x14ac:dyDescent="0.25">
      <c r="C231" s="78">
        <v>44690</v>
      </c>
      <c r="D231">
        <f t="shared" si="3"/>
        <v>2022</v>
      </c>
      <c r="E231">
        <v>185.51</v>
      </c>
      <c r="F231">
        <v>196.75</v>
      </c>
      <c r="G231">
        <v>181.31</v>
      </c>
      <c r="H231">
        <v>187.51</v>
      </c>
      <c r="I231">
        <v>4000</v>
      </c>
    </row>
    <row r="232" spans="3:9" x14ac:dyDescent="0.25">
      <c r="C232" s="78">
        <v>44687</v>
      </c>
      <c r="D232">
        <f t="shared" si="3"/>
        <v>2022</v>
      </c>
      <c r="E232">
        <v>196.01</v>
      </c>
      <c r="F232">
        <v>196.01</v>
      </c>
      <c r="G232">
        <v>196.01</v>
      </c>
      <c r="H232">
        <v>196.01</v>
      </c>
      <c r="I232">
        <v>200</v>
      </c>
    </row>
    <row r="233" spans="3:9" x14ac:dyDescent="0.25">
      <c r="C233" s="78">
        <v>44679</v>
      </c>
      <c r="D233">
        <f t="shared" si="3"/>
        <v>2022</v>
      </c>
      <c r="E233">
        <v>210</v>
      </c>
      <c r="F233">
        <v>210</v>
      </c>
      <c r="G233">
        <v>209.49</v>
      </c>
      <c r="H233">
        <v>209.49</v>
      </c>
      <c r="I233">
        <v>1800</v>
      </c>
    </row>
    <row r="234" spans="3:9" x14ac:dyDescent="0.25">
      <c r="C234" s="78">
        <v>44677</v>
      </c>
      <c r="D234">
        <f t="shared" si="3"/>
        <v>2022</v>
      </c>
      <c r="E234">
        <v>240</v>
      </c>
      <c r="F234">
        <v>240</v>
      </c>
      <c r="G234">
        <v>226.47</v>
      </c>
      <c r="H234">
        <v>226.47</v>
      </c>
      <c r="I234">
        <v>1000</v>
      </c>
    </row>
    <row r="235" spans="3:9" x14ac:dyDescent="0.25">
      <c r="C235" s="78">
        <v>44676</v>
      </c>
      <c r="D235">
        <f t="shared" si="3"/>
        <v>2022</v>
      </c>
      <c r="E235">
        <v>244.83</v>
      </c>
      <c r="F235">
        <v>244.83</v>
      </c>
      <c r="G235">
        <v>244.83</v>
      </c>
      <c r="H235">
        <v>244.83</v>
      </c>
      <c r="I235">
        <v>100</v>
      </c>
    </row>
    <row r="236" spans="3:9" x14ac:dyDescent="0.25">
      <c r="C236" s="78">
        <v>44673</v>
      </c>
      <c r="D236">
        <f t="shared" si="3"/>
        <v>2022</v>
      </c>
      <c r="E236">
        <v>226.47</v>
      </c>
      <c r="F236">
        <v>226.47</v>
      </c>
      <c r="G236">
        <v>226.47</v>
      </c>
      <c r="H236">
        <v>244.83</v>
      </c>
      <c r="I236">
        <v>100</v>
      </c>
    </row>
    <row r="237" spans="3:9" x14ac:dyDescent="0.25">
      <c r="C237" s="78">
        <v>44671</v>
      </c>
      <c r="D237">
        <f t="shared" si="3"/>
        <v>2022</v>
      </c>
      <c r="E237">
        <v>245</v>
      </c>
      <c r="F237">
        <v>245</v>
      </c>
      <c r="G237">
        <v>244.5</v>
      </c>
      <c r="H237">
        <v>244.83</v>
      </c>
      <c r="I237">
        <v>300</v>
      </c>
    </row>
    <row r="238" spans="3:9" x14ac:dyDescent="0.25">
      <c r="C238" s="78">
        <v>44670</v>
      </c>
      <c r="D238">
        <f t="shared" si="3"/>
        <v>2022</v>
      </c>
      <c r="E238">
        <v>225</v>
      </c>
      <c r="F238">
        <v>225</v>
      </c>
      <c r="G238">
        <v>225</v>
      </c>
      <c r="H238">
        <v>231.25</v>
      </c>
      <c r="I238">
        <v>100</v>
      </c>
    </row>
    <row r="239" spans="3:9" x14ac:dyDescent="0.25">
      <c r="C239" s="78">
        <v>44669</v>
      </c>
      <c r="D239">
        <f t="shared" si="3"/>
        <v>2022</v>
      </c>
      <c r="E239">
        <v>230</v>
      </c>
      <c r="F239">
        <v>232.5</v>
      </c>
      <c r="G239">
        <v>230</v>
      </c>
      <c r="H239">
        <v>231.25</v>
      </c>
      <c r="I239">
        <v>400</v>
      </c>
    </row>
    <row r="240" spans="3:9" x14ac:dyDescent="0.25">
      <c r="C240" s="78">
        <v>44666</v>
      </c>
      <c r="D240">
        <f t="shared" si="3"/>
        <v>2022</v>
      </c>
      <c r="E240">
        <v>247.5</v>
      </c>
      <c r="F240">
        <v>247.5</v>
      </c>
      <c r="G240">
        <v>247.5</v>
      </c>
      <c r="H240">
        <v>247.5</v>
      </c>
      <c r="I240">
        <v>200</v>
      </c>
    </row>
    <row r="241" spans="3:9" x14ac:dyDescent="0.25">
      <c r="C241" s="78">
        <v>44665</v>
      </c>
      <c r="D241">
        <f t="shared" si="3"/>
        <v>2022</v>
      </c>
      <c r="E241">
        <v>232.45</v>
      </c>
      <c r="F241">
        <v>232.45</v>
      </c>
      <c r="G241">
        <v>232.45</v>
      </c>
      <c r="H241">
        <v>232.45</v>
      </c>
      <c r="I241">
        <v>300</v>
      </c>
    </row>
    <row r="242" spans="3:9" x14ac:dyDescent="0.25">
      <c r="C242" s="78">
        <v>44664</v>
      </c>
      <c r="D242">
        <f t="shared" si="3"/>
        <v>2022</v>
      </c>
      <c r="E242">
        <v>251</v>
      </c>
      <c r="F242">
        <v>251</v>
      </c>
      <c r="G242">
        <v>235</v>
      </c>
      <c r="H242">
        <v>235</v>
      </c>
      <c r="I242">
        <v>400</v>
      </c>
    </row>
    <row r="243" spans="3:9" x14ac:dyDescent="0.25">
      <c r="C243" s="78">
        <v>44663</v>
      </c>
      <c r="D243">
        <f t="shared" si="3"/>
        <v>2022</v>
      </c>
      <c r="E243">
        <v>247.5</v>
      </c>
      <c r="F243">
        <v>247.5</v>
      </c>
      <c r="G243">
        <v>235</v>
      </c>
      <c r="H243">
        <v>235</v>
      </c>
      <c r="I243">
        <v>600</v>
      </c>
    </row>
    <row r="244" spans="3:9" x14ac:dyDescent="0.25">
      <c r="C244" s="78">
        <v>44662</v>
      </c>
      <c r="D244">
        <f t="shared" si="3"/>
        <v>2022</v>
      </c>
      <c r="E244">
        <v>237.5</v>
      </c>
      <c r="F244">
        <v>237.5</v>
      </c>
      <c r="G244">
        <v>235</v>
      </c>
      <c r="H244">
        <v>235.84</v>
      </c>
      <c r="I244">
        <v>400</v>
      </c>
    </row>
    <row r="245" spans="3:9" x14ac:dyDescent="0.25">
      <c r="C245" s="78">
        <v>44659</v>
      </c>
      <c r="D245">
        <f t="shared" si="3"/>
        <v>2022</v>
      </c>
      <c r="E245">
        <v>250.95</v>
      </c>
      <c r="F245">
        <v>250.95</v>
      </c>
      <c r="G245">
        <v>250.95</v>
      </c>
      <c r="H245">
        <v>250.95</v>
      </c>
      <c r="I245">
        <v>100</v>
      </c>
    </row>
    <row r="246" spans="3:9" x14ac:dyDescent="0.25">
      <c r="C246" s="78">
        <v>44658</v>
      </c>
      <c r="D246">
        <f t="shared" si="3"/>
        <v>2022</v>
      </c>
      <c r="E246">
        <v>242.82</v>
      </c>
      <c r="F246">
        <v>242.82</v>
      </c>
      <c r="G246">
        <v>242.82</v>
      </c>
      <c r="H246">
        <v>242.82</v>
      </c>
      <c r="I246">
        <v>600</v>
      </c>
    </row>
    <row r="247" spans="3:9" x14ac:dyDescent="0.25">
      <c r="C247" s="78">
        <v>44656</v>
      </c>
      <c r="D247">
        <f t="shared" si="3"/>
        <v>2022</v>
      </c>
      <c r="E247">
        <v>242.82</v>
      </c>
      <c r="F247">
        <v>262.5</v>
      </c>
      <c r="G247">
        <v>242.82</v>
      </c>
      <c r="H247">
        <v>262.5</v>
      </c>
      <c r="I247">
        <v>100</v>
      </c>
    </row>
    <row r="248" spans="3:9" x14ac:dyDescent="0.25">
      <c r="C248" s="78">
        <v>44652</v>
      </c>
      <c r="D248">
        <f t="shared" si="3"/>
        <v>2022</v>
      </c>
      <c r="E248">
        <v>262.5</v>
      </c>
      <c r="F248">
        <v>262.5</v>
      </c>
      <c r="G248">
        <v>262.5</v>
      </c>
      <c r="H248">
        <v>262.5</v>
      </c>
      <c r="I248">
        <v>100</v>
      </c>
    </row>
    <row r="249" spans="3:9" x14ac:dyDescent="0.25">
      <c r="C249" s="78">
        <v>44651</v>
      </c>
      <c r="D249">
        <f t="shared" si="3"/>
        <v>2022</v>
      </c>
      <c r="E249">
        <v>250</v>
      </c>
      <c r="F249">
        <v>250</v>
      </c>
      <c r="G249">
        <v>232.5</v>
      </c>
      <c r="H249">
        <v>244.45</v>
      </c>
      <c r="I249">
        <v>900</v>
      </c>
    </row>
    <row r="250" spans="3:9" x14ac:dyDescent="0.25">
      <c r="C250" s="78">
        <v>44650</v>
      </c>
      <c r="D250">
        <f t="shared" si="3"/>
        <v>2022</v>
      </c>
      <c r="E250">
        <v>252.5</v>
      </c>
      <c r="F250">
        <v>252.5</v>
      </c>
      <c r="G250">
        <v>240</v>
      </c>
      <c r="H250">
        <v>245</v>
      </c>
      <c r="I250">
        <v>500</v>
      </c>
    </row>
    <row r="251" spans="3:9" x14ac:dyDescent="0.25">
      <c r="C251" s="78">
        <v>44649</v>
      </c>
      <c r="D251">
        <f t="shared" si="3"/>
        <v>2022</v>
      </c>
      <c r="E251">
        <v>252.5</v>
      </c>
      <c r="F251">
        <v>252.5</v>
      </c>
      <c r="G251">
        <v>235</v>
      </c>
      <c r="H251">
        <v>245</v>
      </c>
      <c r="I251">
        <v>500</v>
      </c>
    </row>
    <row r="252" spans="3:9" x14ac:dyDescent="0.25">
      <c r="C252" s="78">
        <v>44648</v>
      </c>
      <c r="D252">
        <f t="shared" si="3"/>
        <v>2022</v>
      </c>
      <c r="E252">
        <v>252.5</v>
      </c>
      <c r="F252">
        <v>252.5</v>
      </c>
      <c r="G252">
        <v>237.5</v>
      </c>
      <c r="H252">
        <v>247.42</v>
      </c>
      <c r="I252">
        <v>700</v>
      </c>
    </row>
    <row r="253" spans="3:9" x14ac:dyDescent="0.25">
      <c r="C253" s="78">
        <v>44645</v>
      </c>
      <c r="D253">
        <f t="shared" si="3"/>
        <v>2022</v>
      </c>
      <c r="E253">
        <v>245</v>
      </c>
      <c r="F253">
        <v>245</v>
      </c>
      <c r="G253">
        <v>245</v>
      </c>
      <c r="H253">
        <v>245</v>
      </c>
      <c r="I253">
        <v>200</v>
      </c>
    </row>
    <row r="254" spans="3:9" x14ac:dyDescent="0.25">
      <c r="C254" s="78">
        <v>44644</v>
      </c>
      <c r="D254">
        <f t="shared" si="3"/>
        <v>2022</v>
      </c>
      <c r="E254">
        <v>240.27</v>
      </c>
      <c r="F254">
        <v>240.27</v>
      </c>
      <c r="G254">
        <v>240.27</v>
      </c>
      <c r="H254">
        <v>240.27</v>
      </c>
      <c r="I254">
        <v>200</v>
      </c>
    </row>
    <row r="255" spans="3:9" x14ac:dyDescent="0.25">
      <c r="C255" s="78">
        <v>44642</v>
      </c>
      <c r="D255">
        <f t="shared" si="3"/>
        <v>2022</v>
      </c>
      <c r="E255">
        <v>225</v>
      </c>
      <c r="F255">
        <v>225.35</v>
      </c>
      <c r="G255">
        <v>222.5</v>
      </c>
      <c r="H255">
        <v>223.51</v>
      </c>
      <c r="I255">
        <v>1900</v>
      </c>
    </row>
    <row r="256" spans="3:9" x14ac:dyDescent="0.25">
      <c r="C256" s="78">
        <v>44641</v>
      </c>
      <c r="D256">
        <f t="shared" si="3"/>
        <v>2022</v>
      </c>
      <c r="E256">
        <v>212.5</v>
      </c>
      <c r="F256">
        <v>212.5</v>
      </c>
      <c r="G256">
        <v>212.5</v>
      </c>
      <c r="H256">
        <v>209.63</v>
      </c>
      <c r="I256">
        <v>100</v>
      </c>
    </row>
    <row r="257" spans="3:9" x14ac:dyDescent="0.25">
      <c r="C257" s="78">
        <v>44638</v>
      </c>
      <c r="D257">
        <f t="shared" si="3"/>
        <v>2022</v>
      </c>
      <c r="E257">
        <v>209.63</v>
      </c>
      <c r="F257">
        <v>209.63</v>
      </c>
      <c r="G257">
        <v>209.63</v>
      </c>
      <c r="H257">
        <v>209.63</v>
      </c>
      <c r="I257">
        <v>200</v>
      </c>
    </row>
    <row r="258" spans="3:9" x14ac:dyDescent="0.25">
      <c r="C258" s="78">
        <v>44637</v>
      </c>
      <c r="D258">
        <f t="shared" si="3"/>
        <v>2022</v>
      </c>
      <c r="E258">
        <v>209.5</v>
      </c>
      <c r="F258">
        <v>209.5</v>
      </c>
      <c r="G258">
        <v>209.5</v>
      </c>
      <c r="H258">
        <v>195</v>
      </c>
      <c r="I258">
        <v>100</v>
      </c>
    </row>
    <row r="259" spans="3:9" x14ac:dyDescent="0.25">
      <c r="C259" s="78">
        <v>44636</v>
      </c>
      <c r="D259">
        <f t="shared" si="3"/>
        <v>2022</v>
      </c>
      <c r="E259">
        <v>195</v>
      </c>
      <c r="F259">
        <v>195</v>
      </c>
      <c r="G259">
        <v>195</v>
      </c>
      <c r="H259">
        <v>195</v>
      </c>
      <c r="I259">
        <v>200</v>
      </c>
    </row>
    <row r="260" spans="3:9" x14ac:dyDescent="0.25">
      <c r="C260" s="78">
        <v>44635</v>
      </c>
      <c r="D260">
        <f t="shared" si="3"/>
        <v>2022</v>
      </c>
      <c r="E260">
        <v>210.08</v>
      </c>
      <c r="F260">
        <v>217.5</v>
      </c>
      <c r="G260">
        <v>210.06</v>
      </c>
      <c r="H260">
        <v>210.07</v>
      </c>
      <c r="I260">
        <v>500</v>
      </c>
    </row>
    <row r="261" spans="3:9" x14ac:dyDescent="0.25">
      <c r="C261" s="78">
        <v>44634</v>
      </c>
      <c r="D261">
        <f t="shared" ref="D261:D324" si="4">YEAR(C261)</f>
        <v>2022</v>
      </c>
      <c r="E261">
        <v>246.46</v>
      </c>
      <c r="F261">
        <v>246.46</v>
      </c>
      <c r="G261">
        <v>212.13</v>
      </c>
      <c r="H261">
        <v>217.5</v>
      </c>
      <c r="I261">
        <v>2200</v>
      </c>
    </row>
    <row r="262" spans="3:9" x14ac:dyDescent="0.25">
      <c r="C262" s="78">
        <v>44631</v>
      </c>
      <c r="D262">
        <f t="shared" si="4"/>
        <v>2022</v>
      </c>
      <c r="E262">
        <v>244</v>
      </c>
      <c r="F262">
        <v>244</v>
      </c>
      <c r="G262">
        <v>244</v>
      </c>
      <c r="H262">
        <v>229.28</v>
      </c>
      <c r="I262">
        <v>100</v>
      </c>
    </row>
    <row r="263" spans="3:9" x14ac:dyDescent="0.25">
      <c r="C263" s="78">
        <v>44630</v>
      </c>
      <c r="D263">
        <f t="shared" si="4"/>
        <v>2022</v>
      </c>
      <c r="E263">
        <v>229.28</v>
      </c>
      <c r="F263">
        <v>229.28</v>
      </c>
      <c r="G263">
        <v>229.28</v>
      </c>
      <c r="H263">
        <v>229.28</v>
      </c>
      <c r="I263">
        <v>1700</v>
      </c>
    </row>
    <row r="264" spans="3:9" x14ac:dyDescent="0.25">
      <c r="C264" s="78">
        <v>44629</v>
      </c>
      <c r="D264">
        <f t="shared" si="4"/>
        <v>2022</v>
      </c>
      <c r="E264">
        <v>225</v>
      </c>
      <c r="F264">
        <v>225</v>
      </c>
      <c r="G264">
        <v>213.01</v>
      </c>
      <c r="H264">
        <v>213.28</v>
      </c>
      <c r="I264">
        <v>300</v>
      </c>
    </row>
    <row r="265" spans="3:9" x14ac:dyDescent="0.25">
      <c r="C265" s="78">
        <v>44628</v>
      </c>
      <c r="D265">
        <f t="shared" si="4"/>
        <v>2022</v>
      </c>
      <c r="E265">
        <v>227.55</v>
      </c>
      <c r="F265">
        <v>227.55</v>
      </c>
      <c r="G265">
        <v>227.55</v>
      </c>
      <c r="H265">
        <v>227.55</v>
      </c>
      <c r="I265">
        <v>200</v>
      </c>
    </row>
    <row r="266" spans="3:9" x14ac:dyDescent="0.25">
      <c r="C266" s="78">
        <v>44627</v>
      </c>
      <c r="D266">
        <f t="shared" si="4"/>
        <v>2022</v>
      </c>
      <c r="E266">
        <v>227</v>
      </c>
      <c r="F266">
        <v>227</v>
      </c>
      <c r="G266">
        <v>227</v>
      </c>
      <c r="H266">
        <v>245.13</v>
      </c>
      <c r="I266">
        <v>200</v>
      </c>
    </row>
    <row r="267" spans="3:9" x14ac:dyDescent="0.25">
      <c r="C267" s="78">
        <v>44624</v>
      </c>
      <c r="D267">
        <f t="shared" si="4"/>
        <v>2022</v>
      </c>
      <c r="E267">
        <v>245.13</v>
      </c>
      <c r="F267">
        <v>245.13</v>
      </c>
      <c r="G267">
        <v>245.13</v>
      </c>
      <c r="H267">
        <v>245.13</v>
      </c>
      <c r="I267">
        <v>400</v>
      </c>
    </row>
    <row r="268" spans="3:9" x14ac:dyDescent="0.25">
      <c r="C268" s="78">
        <v>44617</v>
      </c>
      <c r="D268">
        <f t="shared" si="4"/>
        <v>2022</v>
      </c>
      <c r="E268">
        <v>252.5</v>
      </c>
      <c r="F268">
        <v>265</v>
      </c>
      <c r="G268">
        <v>252.5</v>
      </c>
      <c r="H268">
        <v>265</v>
      </c>
      <c r="I268">
        <v>200</v>
      </c>
    </row>
    <row r="269" spans="3:9" x14ac:dyDescent="0.25">
      <c r="C269" s="78">
        <v>44616</v>
      </c>
      <c r="D269">
        <f t="shared" si="4"/>
        <v>2022</v>
      </c>
      <c r="E269">
        <v>224.5</v>
      </c>
      <c r="F269">
        <v>247.45</v>
      </c>
      <c r="G269">
        <v>224.5</v>
      </c>
      <c r="H269">
        <v>247.45</v>
      </c>
      <c r="I269">
        <v>400</v>
      </c>
    </row>
    <row r="270" spans="3:9" x14ac:dyDescent="0.25">
      <c r="C270" s="78">
        <v>44615</v>
      </c>
      <c r="D270">
        <f t="shared" si="4"/>
        <v>2022</v>
      </c>
      <c r="E270">
        <v>215.5</v>
      </c>
      <c r="F270">
        <v>242.45</v>
      </c>
      <c r="G270">
        <v>215.5</v>
      </c>
      <c r="H270">
        <v>242.44</v>
      </c>
      <c r="I270">
        <v>500</v>
      </c>
    </row>
    <row r="271" spans="3:9" x14ac:dyDescent="0.25">
      <c r="C271" s="78">
        <v>44614</v>
      </c>
      <c r="D271">
        <f t="shared" si="4"/>
        <v>2022</v>
      </c>
      <c r="E271">
        <v>214</v>
      </c>
      <c r="F271">
        <v>246</v>
      </c>
      <c r="G271">
        <v>214</v>
      </c>
      <c r="H271">
        <v>230</v>
      </c>
      <c r="I271">
        <v>1100</v>
      </c>
    </row>
    <row r="272" spans="3:9" x14ac:dyDescent="0.25">
      <c r="C272" s="78">
        <v>44607</v>
      </c>
      <c r="D272">
        <f t="shared" si="4"/>
        <v>2022</v>
      </c>
      <c r="E272">
        <v>230.75</v>
      </c>
      <c r="F272">
        <v>230.75</v>
      </c>
      <c r="G272">
        <v>230.75</v>
      </c>
      <c r="H272">
        <v>230.75</v>
      </c>
      <c r="I272">
        <v>200</v>
      </c>
    </row>
    <row r="273" spans="3:9" x14ac:dyDescent="0.25">
      <c r="C273" s="78">
        <v>44603</v>
      </c>
      <c r="D273">
        <f t="shared" si="4"/>
        <v>2022</v>
      </c>
      <c r="E273">
        <v>242.5</v>
      </c>
      <c r="F273">
        <v>262.5</v>
      </c>
      <c r="G273">
        <v>237.56</v>
      </c>
      <c r="H273">
        <v>248</v>
      </c>
      <c r="I273">
        <v>1600</v>
      </c>
    </row>
    <row r="274" spans="3:9" x14ac:dyDescent="0.25">
      <c r="C274" s="78">
        <v>44596</v>
      </c>
      <c r="D274">
        <f t="shared" si="4"/>
        <v>2022</v>
      </c>
      <c r="E274">
        <v>249</v>
      </c>
      <c r="F274">
        <v>249</v>
      </c>
      <c r="G274">
        <v>249</v>
      </c>
      <c r="H274">
        <v>249</v>
      </c>
      <c r="I274">
        <v>200</v>
      </c>
    </row>
    <row r="275" spans="3:9" x14ac:dyDescent="0.25">
      <c r="C275" s="78">
        <v>44595</v>
      </c>
      <c r="D275">
        <f t="shared" si="4"/>
        <v>2022</v>
      </c>
      <c r="E275">
        <v>222.5</v>
      </c>
      <c r="F275">
        <v>249.5</v>
      </c>
      <c r="G275">
        <v>222.5</v>
      </c>
      <c r="H275">
        <v>233.51</v>
      </c>
      <c r="I275">
        <v>2500</v>
      </c>
    </row>
    <row r="276" spans="3:9" x14ac:dyDescent="0.25">
      <c r="C276" s="78">
        <v>44594</v>
      </c>
      <c r="D276">
        <f t="shared" si="4"/>
        <v>2022</v>
      </c>
      <c r="E276">
        <v>249.5</v>
      </c>
      <c r="F276">
        <v>249.5</v>
      </c>
      <c r="G276">
        <v>240</v>
      </c>
      <c r="H276">
        <v>240.01</v>
      </c>
      <c r="I276">
        <v>1900</v>
      </c>
    </row>
    <row r="277" spans="3:9" x14ac:dyDescent="0.25">
      <c r="C277" s="78">
        <v>44593</v>
      </c>
      <c r="D277">
        <f t="shared" si="4"/>
        <v>2022</v>
      </c>
      <c r="E277">
        <v>230.5</v>
      </c>
      <c r="F277">
        <v>249.5</v>
      </c>
      <c r="G277">
        <v>230.5</v>
      </c>
      <c r="H277">
        <v>240</v>
      </c>
      <c r="I277">
        <v>200</v>
      </c>
    </row>
    <row r="278" spans="3:9" x14ac:dyDescent="0.25">
      <c r="C278" s="78">
        <v>44589</v>
      </c>
      <c r="D278">
        <f t="shared" si="4"/>
        <v>2022</v>
      </c>
      <c r="E278">
        <v>236</v>
      </c>
      <c r="F278">
        <v>262</v>
      </c>
      <c r="G278">
        <v>236</v>
      </c>
      <c r="H278">
        <v>240</v>
      </c>
      <c r="I278">
        <v>2400</v>
      </c>
    </row>
    <row r="279" spans="3:9" x14ac:dyDescent="0.25">
      <c r="C279" s="78">
        <v>44581</v>
      </c>
      <c r="D279">
        <f t="shared" si="4"/>
        <v>2022</v>
      </c>
      <c r="E279">
        <v>294</v>
      </c>
      <c r="F279">
        <v>294</v>
      </c>
      <c r="G279">
        <v>253.41</v>
      </c>
      <c r="H279">
        <v>253.41</v>
      </c>
      <c r="I279">
        <v>200</v>
      </c>
    </row>
    <row r="280" spans="3:9" x14ac:dyDescent="0.25">
      <c r="C280" s="78">
        <v>44578</v>
      </c>
      <c r="D280">
        <f t="shared" si="4"/>
        <v>2022</v>
      </c>
      <c r="E280">
        <v>273.95</v>
      </c>
      <c r="F280">
        <v>273.95</v>
      </c>
      <c r="G280">
        <v>273.95</v>
      </c>
      <c r="H280">
        <v>273.95</v>
      </c>
      <c r="I280">
        <v>100</v>
      </c>
    </row>
    <row r="281" spans="3:9" x14ac:dyDescent="0.25">
      <c r="C281" s="78">
        <v>44573</v>
      </c>
      <c r="D281">
        <f t="shared" si="4"/>
        <v>2022</v>
      </c>
      <c r="E281">
        <v>247.44</v>
      </c>
      <c r="F281">
        <v>257</v>
      </c>
      <c r="G281">
        <v>247.44</v>
      </c>
      <c r="H281">
        <v>257</v>
      </c>
      <c r="I281">
        <v>400</v>
      </c>
    </row>
    <row r="282" spans="3:9" x14ac:dyDescent="0.25">
      <c r="C282" s="78">
        <v>44572</v>
      </c>
      <c r="D282">
        <f t="shared" si="4"/>
        <v>2022</v>
      </c>
      <c r="E282">
        <v>267.5</v>
      </c>
      <c r="F282">
        <v>267.5</v>
      </c>
      <c r="G282">
        <v>267.5</v>
      </c>
      <c r="H282">
        <v>267.5</v>
      </c>
      <c r="I282">
        <v>100</v>
      </c>
    </row>
    <row r="283" spans="3:9" x14ac:dyDescent="0.25">
      <c r="C283" s="78">
        <v>44571</v>
      </c>
      <c r="D283">
        <f t="shared" si="4"/>
        <v>2022</v>
      </c>
      <c r="E283">
        <v>261.77999999999997</v>
      </c>
      <c r="F283">
        <v>261.77999999999997</v>
      </c>
      <c r="G283">
        <v>261.77999999999997</v>
      </c>
      <c r="H283">
        <v>261.77999999999997</v>
      </c>
      <c r="I283">
        <v>400</v>
      </c>
    </row>
    <row r="284" spans="3:9" x14ac:dyDescent="0.25">
      <c r="C284" s="78">
        <v>44568</v>
      </c>
      <c r="D284">
        <f t="shared" si="4"/>
        <v>2022</v>
      </c>
      <c r="E284">
        <v>283</v>
      </c>
      <c r="F284">
        <v>283</v>
      </c>
      <c r="G284">
        <v>283</v>
      </c>
      <c r="H284">
        <v>283</v>
      </c>
      <c r="I284">
        <v>100</v>
      </c>
    </row>
    <row r="285" spans="3:9" x14ac:dyDescent="0.25">
      <c r="C285" s="78">
        <v>44567</v>
      </c>
      <c r="D285">
        <f t="shared" si="4"/>
        <v>2022</v>
      </c>
      <c r="E285">
        <v>252.99</v>
      </c>
      <c r="F285">
        <v>270</v>
      </c>
      <c r="G285">
        <v>252.99</v>
      </c>
      <c r="H285">
        <v>270</v>
      </c>
      <c r="I285">
        <v>300</v>
      </c>
    </row>
    <row r="286" spans="3:9" x14ac:dyDescent="0.25">
      <c r="C286" s="78">
        <v>44566</v>
      </c>
      <c r="D286">
        <f t="shared" si="4"/>
        <v>2022</v>
      </c>
      <c r="E286">
        <v>279.5</v>
      </c>
      <c r="F286">
        <v>279.5</v>
      </c>
      <c r="G286">
        <v>240.78</v>
      </c>
      <c r="H286">
        <v>273.5</v>
      </c>
      <c r="I286">
        <v>400</v>
      </c>
    </row>
    <row r="287" spans="3:9" x14ac:dyDescent="0.25">
      <c r="C287" s="78">
        <v>44561</v>
      </c>
      <c r="D287">
        <f t="shared" si="4"/>
        <v>2021</v>
      </c>
      <c r="E287">
        <v>260.3</v>
      </c>
      <c r="F287">
        <v>260.3</v>
      </c>
      <c r="G287">
        <v>260.3</v>
      </c>
      <c r="H287">
        <v>260.3</v>
      </c>
      <c r="I287">
        <v>200</v>
      </c>
    </row>
    <row r="288" spans="3:9" x14ac:dyDescent="0.25">
      <c r="C288" s="78">
        <v>44560</v>
      </c>
      <c r="D288">
        <f t="shared" si="4"/>
        <v>2021</v>
      </c>
      <c r="E288">
        <v>242.14</v>
      </c>
      <c r="F288">
        <v>242.14</v>
      </c>
      <c r="G288">
        <v>242.14</v>
      </c>
      <c r="H288">
        <v>242.14</v>
      </c>
      <c r="I288">
        <v>2000</v>
      </c>
    </row>
    <row r="289" spans="3:9" x14ac:dyDescent="0.25">
      <c r="C289" s="78">
        <v>44559</v>
      </c>
      <c r="D289">
        <f t="shared" si="4"/>
        <v>2021</v>
      </c>
      <c r="E289">
        <v>241.98</v>
      </c>
      <c r="F289">
        <v>241.98</v>
      </c>
      <c r="G289">
        <v>225.25</v>
      </c>
      <c r="H289">
        <v>225.25</v>
      </c>
      <c r="I289">
        <v>600</v>
      </c>
    </row>
    <row r="290" spans="3:9" x14ac:dyDescent="0.25">
      <c r="C290" s="78">
        <v>44558</v>
      </c>
      <c r="D290">
        <f t="shared" si="4"/>
        <v>2021</v>
      </c>
      <c r="E290">
        <v>222.5</v>
      </c>
      <c r="F290">
        <v>255</v>
      </c>
      <c r="G290">
        <v>222.5</v>
      </c>
      <c r="H290">
        <v>225.1</v>
      </c>
      <c r="I290">
        <v>600</v>
      </c>
    </row>
    <row r="291" spans="3:9" x14ac:dyDescent="0.25">
      <c r="C291" s="78">
        <v>44557</v>
      </c>
      <c r="D291">
        <f t="shared" si="4"/>
        <v>2021</v>
      </c>
      <c r="E291">
        <v>211</v>
      </c>
      <c r="F291">
        <v>239.73</v>
      </c>
      <c r="G291">
        <v>211</v>
      </c>
      <c r="H291">
        <v>239.73</v>
      </c>
      <c r="I291">
        <v>400</v>
      </c>
    </row>
    <row r="292" spans="3:9" x14ac:dyDescent="0.25">
      <c r="C292" s="78">
        <v>44554</v>
      </c>
      <c r="D292">
        <f t="shared" si="4"/>
        <v>2021</v>
      </c>
      <c r="E292">
        <v>223</v>
      </c>
      <c r="F292">
        <v>223</v>
      </c>
      <c r="G292">
        <v>223</v>
      </c>
      <c r="H292">
        <v>223</v>
      </c>
      <c r="I292">
        <v>200</v>
      </c>
    </row>
    <row r="293" spans="3:9" x14ac:dyDescent="0.25">
      <c r="C293" s="78">
        <v>44553</v>
      </c>
      <c r="D293">
        <f t="shared" si="4"/>
        <v>2021</v>
      </c>
      <c r="E293">
        <v>240.5</v>
      </c>
      <c r="F293">
        <v>240.5</v>
      </c>
      <c r="G293">
        <v>240.5</v>
      </c>
      <c r="H293">
        <v>240.5</v>
      </c>
      <c r="I293">
        <v>200</v>
      </c>
    </row>
    <row r="294" spans="3:9" x14ac:dyDescent="0.25">
      <c r="C294" s="78">
        <v>44552</v>
      </c>
      <c r="D294">
        <f t="shared" si="4"/>
        <v>2021</v>
      </c>
      <c r="E294">
        <v>260</v>
      </c>
      <c r="F294">
        <v>260</v>
      </c>
      <c r="G294">
        <v>260</v>
      </c>
      <c r="H294">
        <v>260</v>
      </c>
      <c r="I294">
        <v>200</v>
      </c>
    </row>
    <row r="295" spans="3:9" x14ac:dyDescent="0.25">
      <c r="C295" s="78">
        <v>44551</v>
      </c>
      <c r="D295">
        <f t="shared" si="4"/>
        <v>2021</v>
      </c>
      <c r="E295">
        <v>252</v>
      </c>
      <c r="F295">
        <v>252.63</v>
      </c>
      <c r="G295">
        <v>251.75</v>
      </c>
      <c r="H295">
        <v>252.08</v>
      </c>
      <c r="I295">
        <v>1200</v>
      </c>
    </row>
    <row r="296" spans="3:9" x14ac:dyDescent="0.25">
      <c r="C296" s="78">
        <v>44550</v>
      </c>
      <c r="D296">
        <f t="shared" si="4"/>
        <v>2021</v>
      </c>
      <c r="E296">
        <v>220</v>
      </c>
      <c r="F296">
        <v>247.5</v>
      </c>
      <c r="G296">
        <v>220</v>
      </c>
      <c r="H296">
        <v>235</v>
      </c>
      <c r="I296">
        <v>1000</v>
      </c>
    </row>
    <row r="297" spans="3:9" x14ac:dyDescent="0.25">
      <c r="C297" s="78">
        <v>44547</v>
      </c>
      <c r="D297">
        <f t="shared" si="4"/>
        <v>2021</v>
      </c>
      <c r="E297">
        <v>237</v>
      </c>
      <c r="F297">
        <v>237</v>
      </c>
      <c r="G297">
        <v>237</v>
      </c>
      <c r="H297">
        <v>237</v>
      </c>
      <c r="I297">
        <v>200</v>
      </c>
    </row>
    <row r="298" spans="3:9" x14ac:dyDescent="0.25">
      <c r="C298" s="78">
        <v>44546</v>
      </c>
      <c r="D298">
        <f t="shared" si="4"/>
        <v>2021</v>
      </c>
      <c r="E298">
        <v>238</v>
      </c>
      <c r="F298">
        <v>255.95</v>
      </c>
      <c r="G298">
        <v>238</v>
      </c>
      <c r="H298">
        <v>255.95</v>
      </c>
      <c r="I298">
        <v>600</v>
      </c>
    </row>
    <row r="299" spans="3:9" x14ac:dyDescent="0.25">
      <c r="C299" s="78">
        <v>44545</v>
      </c>
      <c r="D299">
        <f t="shared" si="4"/>
        <v>2021</v>
      </c>
      <c r="E299">
        <v>225</v>
      </c>
      <c r="F299">
        <v>257.45</v>
      </c>
      <c r="G299">
        <v>225</v>
      </c>
      <c r="H299">
        <v>257.23</v>
      </c>
      <c r="I299">
        <v>1400</v>
      </c>
    </row>
    <row r="300" spans="3:9" x14ac:dyDescent="0.25">
      <c r="C300" s="78">
        <v>44544</v>
      </c>
      <c r="D300">
        <f t="shared" si="4"/>
        <v>2021</v>
      </c>
      <c r="E300">
        <v>242.81</v>
      </c>
      <c r="F300">
        <v>242.81</v>
      </c>
      <c r="G300">
        <v>242.81</v>
      </c>
      <c r="H300">
        <v>242.81</v>
      </c>
      <c r="I300">
        <v>2000</v>
      </c>
    </row>
    <row r="301" spans="3:9" x14ac:dyDescent="0.25">
      <c r="C301" s="78">
        <v>44543</v>
      </c>
      <c r="D301">
        <f t="shared" si="4"/>
        <v>2021</v>
      </c>
      <c r="E301">
        <v>263.77</v>
      </c>
      <c r="F301">
        <v>263.77</v>
      </c>
      <c r="G301">
        <v>235</v>
      </c>
      <c r="H301">
        <v>262.5</v>
      </c>
      <c r="I301">
        <v>600</v>
      </c>
    </row>
    <row r="302" spans="3:9" x14ac:dyDescent="0.25">
      <c r="C302" s="78">
        <v>44537</v>
      </c>
      <c r="D302">
        <f t="shared" si="4"/>
        <v>2021</v>
      </c>
      <c r="E302">
        <v>276.5</v>
      </c>
      <c r="F302">
        <v>276.5</v>
      </c>
      <c r="G302">
        <v>276.5</v>
      </c>
      <c r="H302">
        <v>276.5</v>
      </c>
      <c r="I302">
        <v>200</v>
      </c>
    </row>
    <row r="303" spans="3:9" x14ac:dyDescent="0.25">
      <c r="C303" s="78">
        <v>44531</v>
      </c>
      <c r="D303">
        <f t="shared" si="4"/>
        <v>2021</v>
      </c>
      <c r="E303">
        <v>260.16000000000003</v>
      </c>
      <c r="F303">
        <v>260.16000000000003</v>
      </c>
      <c r="G303">
        <v>260.16000000000003</v>
      </c>
      <c r="H303">
        <v>260.16000000000003</v>
      </c>
      <c r="I303">
        <v>200</v>
      </c>
    </row>
    <row r="304" spans="3:9" x14ac:dyDescent="0.25">
      <c r="C304" s="78">
        <v>44530</v>
      </c>
      <c r="D304">
        <f t="shared" si="4"/>
        <v>2021</v>
      </c>
      <c r="E304">
        <v>281.25</v>
      </c>
      <c r="F304">
        <v>281.25</v>
      </c>
      <c r="G304">
        <v>281.25</v>
      </c>
      <c r="H304">
        <v>281.25</v>
      </c>
      <c r="I304">
        <v>200</v>
      </c>
    </row>
    <row r="305" spans="3:9" x14ac:dyDescent="0.25">
      <c r="C305" s="78">
        <v>44529</v>
      </c>
      <c r="D305">
        <f t="shared" si="4"/>
        <v>2021</v>
      </c>
      <c r="E305">
        <v>266.39999999999998</v>
      </c>
      <c r="F305">
        <v>266.39999999999998</v>
      </c>
      <c r="G305">
        <v>266.39999999999998</v>
      </c>
      <c r="H305">
        <v>266.39999999999998</v>
      </c>
      <c r="I305">
        <v>200</v>
      </c>
    </row>
    <row r="306" spans="3:9" x14ac:dyDescent="0.25">
      <c r="C306" s="78">
        <v>44526</v>
      </c>
      <c r="D306">
        <f t="shared" si="4"/>
        <v>2021</v>
      </c>
      <c r="E306">
        <v>288</v>
      </c>
      <c r="F306">
        <v>288</v>
      </c>
      <c r="G306">
        <v>288</v>
      </c>
      <c r="H306">
        <v>288</v>
      </c>
      <c r="I306">
        <v>200</v>
      </c>
    </row>
    <row r="307" spans="3:9" x14ac:dyDescent="0.25">
      <c r="C307" s="78">
        <v>44525</v>
      </c>
      <c r="D307">
        <f t="shared" si="4"/>
        <v>2021</v>
      </c>
      <c r="E307">
        <v>293.5</v>
      </c>
      <c r="F307">
        <v>293.5</v>
      </c>
      <c r="G307">
        <v>252.81</v>
      </c>
      <c r="H307">
        <v>272</v>
      </c>
      <c r="I307">
        <v>1800</v>
      </c>
    </row>
    <row r="308" spans="3:9" x14ac:dyDescent="0.25">
      <c r="C308" s="78">
        <v>44524</v>
      </c>
      <c r="D308">
        <f t="shared" si="4"/>
        <v>2021</v>
      </c>
      <c r="E308">
        <v>273.3</v>
      </c>
      <c r="F308">
        <v>273.3</v>
      </c>
      <c r="G308">
        <v>273.3</v>
      </c>
      <c r="H308">
        <v>273.3</v>
      </c>
      <c r="I308">
        <v>200</v>
      </c>
    </row>
    <row r="309" spans="3:9" x14ac:dyDescent="0.25">
      <c r="C309" s="78">
        <v>44523</v>
      </c>
      <c r="D309">
        <f t="shared" si="4"/>
        <v>2021</v>
      </c>
      <c r="E309">
        <v>254.24</v>
      </c>
      <c r="F309">
        <v>254.24</v>
      </c>
      <c r="G309">
        <v>254.24</v>
      </c>
      <c r="H309">
        <v>254.24</v>
      </c>
      <c r="I309">
        <v>200</v>
      </c>
    </row>
    <row r="310" spans="3:9" x14ac:dyDescent="0.25">
      <c r="C310" s="78">
        <v>44522</v>
      </c>
      <c r="D310">
        <f t="shared" si="4"/>
        <v>2021</v>
      </c>
      <c r="E310">
        <v>235</v>
      </c>
      <c r="F310">
        <v>236.5</v>
      </c>
      <c r="G310">
        <v>235</v>
      </c>
      <c r="H310">
        <v>236.5</v>
      </c>
      <c r="I310">
        <v>1600</v>
      </c>
    </row>
    <row r="311" spans="3:9" x14ac:dyDescent="0.25">
      <c r="C311" s="78">
        <v>44519</v>
      </c>
      <c r="D311">
        <f t="shared" si="4"/>
        <v>2021</v>
      </c>
      <c r="E311">
        <v>220</v>
      </c>
      <c r="F311">
        <v>220</v>
      </c>
      <c r="G311">
        <v>220</v>
      </c>
      <c r="H311">
        <v>220</v>
      </c>
      <c r="I311">
        <v>200</v>
      </c>
    </row>
    <row r="312" spans="3:9" x14ac:dyDescent="0.25">
      <c r="C312" s="78">
        <v>44518</v>
      </c>
      <c r="D312">
        <f t="shared" si="4"/>
        <v>2021</v>
      </c>
      <c r="E312">
        <v>228.04</v>
      </c>
      <c r="F312">
        <v>245.35</v>
      </c>
      <c r="G312">
        <v>228.04</v>
      </c>
      <c r="H312">
        <v>237.5</v>
      </c>
      <c r="I312">
        <v>800</v>
      </c>
    </row>
    <row r="313" spans="3:9" x14ac:dyDescent="0.25">
      <c r="C313" s="78">
        <v>44517</v>
      </c>
      <c r="D313">
        <f t="shared" si="4"/>
        <v>2021</v>
      </c>
      <c r="E313">
        <v>245.04</v>
      </c>
      <c r="F313">
        <v>245.04</v>
      </c>
      <c r="G313">
        <v>245.04</v>
      </c>
      <c r="H313">
        <v>245.04</v>
      </c>
      <c r="I313">
        <v>200</v>
      </c>
    </row>
    <row r="314" spans="3:9" x14ac:dyDescent="0.25">
      <c r="C314" s="78">
        <v>44515</v>
      </c>
      <c r="D314">
        <f t="shared" si="4"/>
        <v>2021</v>
      </c>
      <c r="E314">
        <v>264.89999999999998</v>
      </c>
      <c r="F314">
        <v>264.89999999999998</v>
      </c>
      <c r="G314">
        <v>264.89999999999998</v>
      </c>
      <c r="H314">
        <v>264.89999999999998</v>
      </c>
      <c r="I314">
        <v>200</v>
      </c>
    </row>
    <row r="315" spans="3:9" x14ac:dyDescent="0.25">
      <c r="C315" s="78">
        <v>44510</v>
      </c>
      <c r="D315">
        <f t="shared" si="4"/>
        <v>2021</v>
      </c>
      <c r="E315">
        <v>299.5</v>
      </c>
      <c r="F315">
        <v>299.5</v>
      </c>
      <c r="G315">
        <v>258.08</v>
      </c>
      <c r="H315">
        <v>258.08</v>
      </c>
      <c r="I315">
        <v>2200</v>
      </c>
    </row>
    <row r="316" spans="3:9" x14ac:dyDescent="0.25">
      <c r="C316" s="78">
        <v>44509</v>
      </c>
      <c r="D316">
        <f t="shared" si="4"/>
        <v>2021</v>
      </c>
      <c r="E316">
        <v>279.5</v>
      </c>
      <c r="F316">
        <v>279.5</v>
      </c>
      <c r="G316">
        <v>279</v>
      </c>
      <c r="H316">
        <v>279</v>
      </c>
      <c r="I316">
        <v>400</v>
      </c>
    </row>
    <row r="317" spans="3:9" x14ac:dyDescent="0.25">
      <c r="C317" s="78">
        <v>44508</v>
      </c>
      <c r="D317">
        <f t="shared" si="4"/>
        <v>2021</v>
      </c>
      <c r="E317">
        <v>260</v>
      </c>
      <c r="F317">
        <v>260</v>
      </c>
      <c r="G317">
        <v>260</v>
      </c>
      <c r="H317">
        <v>260</v>
      </c>
      <c r="I317">
        <v>200</v>
      </c>
    </row>
    <row r="318" spans="3:9" x14ac:dyDescent="0.25">
      <c r="C318" s="78">
        <v>44505</v>
      </c>
      <c r="D318">
        <f t="shared" si="4"/>
        <v>2021</v>
      </c>
      <c r="E318">
        <v>241.88</v>
      </c>
      <c r="F318">
        <v>241.88</v>
      </c>
      <c r="G318">
        <v>241.88</v>
      </c>
      <c r="H318">
        <v>241.88</v>
      </c>
      <c r="I318">
        <v>600</v>
      </c>
    </row>
    <row r="319" spans="3:9" x14ac:dyDescent="0.25">
      <c r="C319" s="78">
        <v>44504</v>
      </c>
      <c r="D319">
        <f t="shared" si="4"/>
        <v>2021</v>
      </c>
      <c r="E319">
        <v>216.5</v>
      </c>
      <c r="F319">
        <v>225</v>
      </c>
      <c r="G319">
        <v>216.5</v>
      </c>
      <c r="H319">
        <v>225</v>
      </c>
      <c r="I319">
        <v>400</v>
      </c>
    </row>
    <row r="320" spans="3:9" x14ac:dyDescent="0.25">
      <c r="C320" s="78">
        <v>44503</v>
      </c>
      <c r="D320">
        <f t="shared" si="4"/>
        <v>2021</v>
      </c>
      <c r="E320">
        <v>231.55</v>
      </c>
      <c r="F320">
        <v>231.55</v>
      </c>
      <c r="G320">
        <v>231.55</v>
      </c>
      <c r="H320">
        <v>231.55</v>
      </c>
      <c r="I320">
        <v>200</v>
      </c>
    </row>
    <row r="321" spans="3:9" x14ac:dyDescent="0.25">
      <c r="C321" s="78">
        <v>44502</v>
      </c>
      <c r="D321">
        <f t="shared" si="4"/>
        <v>2021</v>
      </c>
      <c r="E321">
        <v>250.28</v>
      </c>
      <c r="F321">
        <v>250.28</v>
      </c>
      <c r="G321">
        <v>250.28</v>
      </c>
      <c r="H321">
        <v>250.28</v>
      </c>
      <c r="I321">
        <v>200</v>
      </c>
    </row>
    <row r="322" spans="3:9" x14ac:dyDescent="0.25">
      <c r="C322" s="78">
        <v>44494</v>
      </c>
      <c r="D322">
        <f t="shared" si="4"/>
        <v>2021</v>
      </c>
      <c r="E322">
        <v>270.57</v>
      </c>
      <c r="F322">
        <v>270.57</v>
      </c>
      <c r="G322">
        <v>270.57</v>
      </c>
      <c r="H322">
        <v>270.57</v>
      </c>
      <c r="I322">
        <v>200</v>
      </c>
    </row>
    <row r="323" spans="3:9" x14ac:dyDescent="0.25">
      <c r="C323" s="78">
        <v>44491</v>
      </c>
      <c r="D323">
        <f t="shared" si="4"/>
        <v>2021</v>
      </c>
      <c r="E323">
        <v>292.5</v>
      </c>
      <c r="F323">
        <v>292.5</v>
      </c>
      <c r="G323">
        <v>292.5</v>
      </c>
      <c r="H323">
        <v>292.5</v>
      </c>
      <c r="I323">
        <v>600</v>
      </c>
    </row>
    <row r="324" spans="3:9" x14ac:dyDescent="0.25">
      <c r="C324" s="78">
        <v>44490</v>
      </c>
      <c r="D324">
        <f t="shared" si="4"/>
        <v>2021</v>
      </c>
      <c r="E324">
        <v>274.5</v>
      </c>
      <c r="F324">
        <v>274.83</v>
      </c>
      <c r="G324">
        <v>274.5</v>
      </c>
      <c r="H324">
        <v>274.83</v>
      </c>
      <c r="I324">
        <v>400</v>
      </c>
    </row>
    <row r="325" spans="3:9" x14ac:dyDescent="0.25">
      <c r="C325" s="78">
        <v>44489</v>
      </c>
      <c r="D325">
        <f t="shared" ref="D325:D388" si="5">YEAR(C325)</f>
        <v>2021</v>
      </c>
      <c r="E325">
        <v>256.55</v>
      </c>
      <c r="F325">
        <v>274</v>
      </c>
      <c r="G325">
        <v>256.55</v>
      </c>
      <c r="H325">
        <v>259.45999999999998</v>
      </c>
      <c r="I325">
        <v>1200</v>
      </c>
    </row>
    <row r="326" spans="3:9" x14ac:dyDescent="0.25">
      <c r="C326" s="78">
        <v>44483</v>
      </c>
      <c r="D326">
        <f t="shared" si="5"/>
        <v>2021</v>
      </c>
      <c r="E326">
        <v>277.35000000000002</v>
      </c>
      <c r="F326">
        <v>277.35000000000002</v>
      </c>
      <c r="G326">
        <v>277.35000000000002</v>
      </c>
      <c r="H326">
        <v>277.35000000000002</v>
      </c>
      <c r="I326">
        <v>200</v>
      </c>
    </row>
    <row r="327" spans="3:9" x14ac:dyDescent="0.25">
      <c r="C327" s="78">
        <v>44480</v>
      </c>
      <c r="D327">
        <f t="shared" si="5"/>
        <v>2021</v>
      </c>
      <c r="E327">
        <v>249.95</v>
      </c>
      <c r="F327">
        <v>258</v>
      </c>
      <c r="G327">
        <v>230</v>
      </c>
      <c r="H327">
        <v>258</v>
      </c>
      <c r="I327">
        <v>600</v>
      </c>
    </row>
    <row r="328" spans="3:9" x14ac:dyDescent="0.25">
      <c r="C328" s="78">
        <v>44476</v>
      </c>
      <c r="D328">
        <f t="shared" si="5"/>
        <v>2021</v>
      </c>
      <c r="E328">
        <v>240</v>
      </c>
      <c r="F328">
        <v>240</v>
      </c>
      <c r="G328">
        <v>240</v>
      </c>
      <c r="H328">
        <v>240</v>
      </c>
      <c r="I328">
        <v>200</v>
      </c>
    </row>
    <row r="329" spans="3:9" x14ac:dyDescent="0.25">
      <c r="C329" s="78">
        <v>44475</v>
      </c>
      <c r="D329">
        <f t="shared" si="5"/>
        <v>2021</v>
      </c>
      <c r="E329">
        <v>206</v>
      </c>
      <c r="F329">
        <v>233.81</v>
      </c>
      <c r="G329">
        <v>206</v>
      </c>
      <c r="H329">
        <v>233.81</v>
      </c>
      <c r="I329">
        <v>600</v>
      </c>
    </row>
    <row r="330" spans="3:9" x14ac:dyDescent="0.25">
      <c r="C330" s="78">
        <v>44474</v>
      </c>
      <c r="D330">
        <f t="shared" si="5"/>
        <v>2021</v>
      </c>
      <c r="E330">
        <v>217.5</v>
      </c>
      <c r="F330">
        <v>217.5</v>
      </c>
      <c r="G330">
        <v>217.5</v>
      </c>
      <c r="H330">
        <v>217.5</v>
      </c>
      <c r="I330">
        <v>200</v>
      </c>
    </row>
    <row r="331" spans="3:9" x14ac:dyDescent="0.25">
      <c r="C331" s="78">
        <v>44473</v>
      </c>
      <c r="D331">
        <f t="shared" si="5"/>
        <v>2021</v>
      </c>
      <c r="E331">
        <v>245</v>
      </c>
      <c r="F331">
        <v>252.5</v>
      </c>
      <c r="G331">
        <v>235</v>
      </c>
      <c r="H331">
        <v>235</v>
      </c>
      <c r="I331">
        <v>800</v>
      </c>
    </row>
    <row r="332" spans="3:9" x14ac:dyDescent="0.25">
      <c r="C332" s="78">
        <v>44470</v>
      </c>
      <c r="D332">
        <f t="shared" si="5"/>
        <v>2021</v>
      </c>
      <c r="E332">
        <v>254</v>
      </c>
      <c r="F332">
        <v>254</v>
      </c>
      <c r="G332">
        <v>252.5</v>
      </c>
      <c r="H332">
        <v>252.5</v>
      </c>
      <c r="I332">
        <v>400</v>
      </c>
    </row>
    <row r="333" spans="3:9" x14ac:dyDescent="0.25">
      <c r="C333" s="78">
        <v>44469</v>
      </c>
      <c r="D333">
        <f t="shared" si="5"/>
        <v>2021</v>
      </c>
      <c r="E333">
        <v>237.04</v>
      </c>
      <c r="F333">
        <v>237.04</v>
      </c>
      <c r="G333">
        <v>237.04</v>
      </c>
      <c r="H333">
        <v>237.04</v>
      </c>
      <c r="I333">
        <v>200</v>
      </c>
    </row>
    <row r="334" spans="3:9" x14ac:dyDescent="0.25">
      <c r="C334" s="78">
        <v>44468</v>
      </c>
      <c r="D334">
        <f t="shared" si="5"/>
        <v>2021</v>
      </c>
      <c r="E334">
        <v>256</v>
      </c>
      <c r="F334">
        <v>256</v>
      </c>
      <c r="G334">
        <v>220.5</v>
      </c>
      <c r="H334">
        <v>220.5</v>
      </c>
      <c r="I334">
        <v>400</v>
      </c>
    </row>
    <row r="335" spans="3:9" x14ac:dyDescent="0.25">
      <c r="C335" s="78">
        <v>44462</v>
      </c>
      <c r="D335">
        <f t="shared" si="5"/>
        <v>2021</v>
      </c>
      <c r="E335">
        <v>271</v>
      </c>
      <c r="F335">
        <v>271</v>
      </c>
      <c r="G335">
        <v>238.19</v>
      </c>
      <c r="H335">
        <v>238.19</v>
      </c>
      <c r="I335">
        <v>400</v>
      </c>
    </row>
    <row r="336" spans="3:9" x14ac:dyDescent="0.25">
      <c r="C336" s="78">
        <v>44461</v>
      </c>
      <c r="D336">
        <f t="shared" si="5"/>
        <v>2021</v>
      </c>
      <c r="E336">
        <v>257.5</v>
      </c>
      <c r="F336">
        <v>257.5</v>
      </c>
      <c r="G336">
        <v>257.5</v>
      </c>
      <c r="H336">
        <v>257.5</v>
      </c>
      <c r="I336">
        <v>200</v>
      </c>
    </row>
    <row r="337" spans="3:9" x14ac:dyDescent="0.25">
      <c r="C337" s="78">
        <v>44460</v>
      </c>
      <c r="D337">
        <f t="shared" si="5"/>
        <v>2021</v>
      </c>
      <c r="E337">
        <v>240.01</v>
      </c>
      <c r="F337">
        <v>240.01</v>
      </c>
      <c r="G337">
        <v>240.01</v>
      </c>
      <c r="H337">
        <v>240.01</v>
      </c>
      <c r="I337">
        <v>200</v>
      </c>
    </row>
    <row r="338" spans="3:9" x14ac:dyDescent="0.25">
      <c r="C338" s="78">
        <v>44459</v>
      </c>
      <c r="D338">
        <f t="shared" si="5"/>
        <v>2021</v>
      </c>
      <c r="E338">
        <v>249</v>
      </c>
      <c r="F338">
        <v>263.5</v>
      </c>
      <c r="G338">
        <v>249</v>
      </c>
      <c r="H338">
        <v>256.5</v>
      </c>
      <c r="I338">
        <v>1600</v>
      </c>
    </row>
    <row r="339" spans="3:9" x14ac:dyDescent="0.25">
      <c r="C339" s="78">
        <v>44456</v>
      </c>
      <c r="D339">
        <f t="shared" si="5"/>
        <v>2021</v>
      </c>
      <c r="E339">
        <v>263.75</v>
      </c>
      <c r="F339">
        <v>263.75</v>
      </c>
      <c r="G339">
        <v>263.75</v>
      </c>
      <c r="H339">
        <v>263.75</v>
      </c>
      <c r="I339">
        <v>200</v>
      </c>
    </row>
    <row r="340" spans="3:9" x14ac:dyDescent="0.25">
      <c r="C340" s="78">
        <v>44453</v>
      </c>
      <c r="D340">
        <f t="shared" si="5"/>
        <v>2021</v>
      </c>
      <c r="E340">
        <v>245.59</v>
      </c>
      <c r="F340">
        <v>245.59</v>
      </c>
      <c r="G340">
        <v>245.59</v>
      </c>
      <c r="H340">
        <v>245.59</v>
      </c>
      <c r="I340">
        <v>200</v>
      </c>
    </row>
    <row r="341" spans="3:9" x14ac:dyDescent="0.25">
      <c r="C341" s="78">
        <v>44452</v>
      </c>
      <c r="D341">
        <f t="shared" si="5"/>
        <v>2021</v>
      </c>
      <c r="E341">
        <v>265.5</v>
      </c>
      <c r="F341">
        <v>265.5</v>
      </c>
      <c r="G341">
        <v>265.5</v>
      </c>
      <c r="H341">
        <v>265.5</v>
      </c>
      <c r="I341">
        <v>200</v>
      </c>
    </row>
    <row r="342" spans="3:9" x14ac:dyDescent="0.25">
      <c r="C342" s="78">
        <v>44449</v>
      </c>
      <c r="D342">
        <f t="shared" si="5"/>
        <v>2021</v>
      </c>
      <c r="E342">
        <v>222.51</v>
      </c>
      <c r="F342">
        <v>249</v>
      </c>
      <c r="G342">
        <v>222.51</v>
      </c>
      <c r="H342">
        <v>249</v>
      </c>
      <c r="I342">
        <v>400</v>
      </c>
    </row>
    <row r="343" spans="3:9" x14ac:dyDescent="0.25">
      <c r="C343" s="78">
        <v>44448</v>
      </c>
      <c r="D343">
        <f t="shared" si="5"/>
        <v>2021</v>
      </c>
      <c r="E343">
        <v>269.5</v>
      </c>
      <c r="F343">
        <v>269.5</v>
      </c>
      <c r="G343">
        <v>240.01</v>
      </c>
      <c r="H343">
        <v>240.01</v>
      </c>
      <c r="I343">
        <v>400</v>
      </c>
    </row>
    <row r="344" spans="3:9" x14ac:dyDescent="0.25">
      <c r="C344" s="78">
        <v>44447</v>
      </c>
      <c r="D344">
        <f t="shared" si="5"/>
        <v>2021</v>
      </c>
      <c r="E344">
        <v>238.51</v>
      </c>
      <c r="F344">
        <v>259.45</v>
      </c>
      <c r="G344">
        <v>238.51</v>
      </c>
      <c r="H344">
        <v>259.45</v>
      </c>
      <c r="I344">
        <v>400</v>
      </c>
    </row>
    <row r="345" spans="3:9" x14ac:dyDescent="0.25">
      <c r="C345" s="78">
        <v>44446</v>
      </c>
      <c r="D345">
        <f t="shared" si="5"/>
        <v>2021</v>
      </c>
      <c r="E345">
        <v>240</v>
      </c>
      <c r="F345">
        <v>257</v>
      </c>
      <c r="G345">
        <v>238.76</v>
      </c>
      <c r="H345">
        <v>257</v>
      </c>
      <c r="I345">
        <v>600</v>
      </c>
    </row>
    <row r="346" spans="3:9" x14ac:dyDescent="0.25">
      <c r="C346" s="78">
        <v>44445</v>
      </c>
      <c r="D346">
        <f t="shared" si="5"/>
        <v>2021</v>
      </c>
      <c r="E346">
        <v>258.02999999999997</v>
      </c>
      <c r="F346">
        <v>297.5</v>
      </c>
      <c r="G346">
        <v>258.02999999999997</v>
      </c>
      <c r="H346">
        <v>258.11</v>
      </c>
      <c r="I346">
        <v>11000</v>
      </c>
    </row>
    <row r="347" spans="3:9" x14ac:dyDescent="0.25">
      <c r="C347" s="78">
        <v>44442</v>
      </c>
      <c r="D347">
        <f t="shared" si="5"/>
        <v>2021</v>
      </c>
      <c r="E347">
        <v>279</v>
      </c>
      <c r="F347">
        <v>279</v>
      </c>
      <c r="G347">
        <v>278.95</v>
      </c>
      <c r="H347">
        <v>278.95</v>
      </c>
      <c r="I347">
        <v>400</v>
      </c>
    </row>
    <row r="348" spans="3:9" x14ac:dyDescent="0.25">
      <c r="C348" s="78">
        <v>44441</v>
      </c>
      <c r="D348">
        <f t="shared" si="5"/>
        <v>2021</v>
      </c>
      <c r="E348">
        <v>260</v>
      </c>
      <c r="F348">
        <v>260</v>
      </c>
      <c r="G348">
        <v>260</v>
      </c>
      <c r="H348">
        <v>260</v>
      </c>
      <c r="I348">
        <v>200</v>
      </c>
    </row>
    <row r="349" spans="3:9" x14ac:dyDescent="0.25">
      <c r="C349" s="78">
        <v>44439</v>
      </c>
      <c r="D349">
        <f t="shared" si="5"/>
        <v>2021</v>
      </c>
      <c r="E349">
        <v>250</v>
      </c>
      <c r="F349">
        <v>260</v>
      </c>
      <c r="G349">
        <v>250</v>
      </c>
      <c r="H349">
        <v>260</v>
      </c>
      <c r="I349">
        <v>600</v>
      </c>
    </row>
    <row r="350" spans="3:9" x14ac:dyDescent="0.25">
      <c r="C350" s="78">
        <v>44438</v>
      </c>
      <c r="D350">
        <f t="shared" si="5"/>
        <v>2021</v>
      </c>
      <c r="E350">
        <v>261.5</v>
      </c>
      <c r="F350">
        <v>261.5</v>
      </c>
      <c r="G350">
        <v>250</v>
      </c>
      <c r="H350">
        <v>250</v>
      </c>
      <c r="I350">
        <v>400</v>
      </c>
    </row>
    <row r="351" spans="3:9" x14ac:dyDescent="0.25">
      <c r="C351" s="78">
        <v>44434</v>
      </c>
      <c r="D351">
        <f t="shared" si="5"/>
        <v>2021</v>
      </c>
      <c r="E351">
        <v>238</v>
      </c>
      <c r="F351">
        <v>245</v>
      </c>
      <c r="G351">
        <v>238</v>
      </c>
      <c r="H351">
        <v>245</v>
      </c>
      <c r="I351">
        <v>600</v>
      </c>
    </row>
    <row r="352" spans="3:9" x14ac:dyDescent="0.25">
      <c r="C352" s="78">
        <v>44433</v>
      </c>
      <c r="D352">
        <f t="shared" si="5"/>
        <v>2021</v>
      </c>
      <c r="E352">
        <v>257.5</v>
      </c>
      <c r="F352">
        <v>257.5</v>
      </c>
      <c r="G352">
        <v>257</v>
      </c>
      <c r="H352">
        <v>257</v>
      </c>
      <c r="I352">
        <v>400</v>
      </c>
    </row>
    <row r="353" spans="3:9" x14ac:dyDescent="0.25">
      <c r="C353" s="78">
        <v>44428</v>
      </c>
      <c r="D353">
        <f t="shared" si="5"/>
        <v>2021</v>
      </c>
      <c r="E353">
        <v>209.5</v>
      </c>
      <c r="F353">
        <v>242.05</v>
      </c>
      <c r="G353">
        <v>209.5</v>
      </c>
      <c r="H353">
        <v>242.05</v>
      </c>
      <c r="I353">
        <v>1200</v>
      </c>
    </row>
    <row r="354" spans="3:9" x14ac:dyDescent="0.25">
      <c r="C354" s="78">
        <v>44421</v>
      </c>
      <c r="D354">
        <f t="shared" si="5"/>
        <v>2021</v>
      </c>
      <c r="E354">
        <v>224</v>
      </c>
      <c r="F354">
        <v>224</v>
      </c>
      <c r="G354">
        <v>224</v>
      </c>
      <c r="H354">
        <v>224</v>
      </c>
      <c r="I354">
        <v>200</v>
      </c>
    </row>
    <row r="355" spans="3:9" x14ac:dyDescent="0.25">
      <c r="C355" s="78">
        <v>44414</v>
      </c>
      <c r="D355">
        <f t="shared" si="5"/>
        <v>2021</v>
      </c>
      <c r="E355">
        <v>241</v>
      </c>
      <c r="F355">
        <v>241.75</v>
      </c>
      <c r="G355">
        <v>241</v>
      </c>
      <c r="H355">
        <v>241.75</v>
      </c>
      <c r="I355">
        <v>400</v>
      </c>
    </row>
    <row r="356" spans="3:9" x14ac:dyDescent="0.25">
      <c r="C356" s="78">
        <v>44413</v>
      </c>
      <c r="D356">
        <f t="shared" si="5"/>
        <v>2021</v>
      </c>
      <c r="E356">
        <v>260</v>
      </c>
      <c r="F356">
        <v>260.5</v>
      </c>
      <c r="G356">
        <v>260</v>
      </c>
      <c r="H356">
        <v>260.5</v>
      </c>
      <c r="I356">
        <v>400</v>
      </c>
    </row>
    <row r="357" spans="3:9" x14ac:dyDescent="0.25">
      <c r="C357" s="78">
        <v>44412</v>
      </c>
      <c r="D357">
        <f t="shared" si="5"/>
        <v>2021</v>
      </c>
      <c r="E357">
        <v>262.32</v>
      </c>
      <c r="F357">
        <v>262.32</v>
      </c>
      <c r="G357">
        <v>255</v>
      </c>
      <c r="H357">
        <v>260</v>
      </c>
      <c r="I357">
        <v>800</v>
      </c>
    </row>
    <row r="358" spans="3:9" x14ac:dyDescent="0.25">
      <c r="C358" s="78">
        <v>44411</v>
      </c>
      <c r="D358">
        <f t="shared" si="5"/>
        <v>2021</v>
      </c>
      <c r="E358">
        <v>244.02</v>
      </c>
      <c r="F358">
        <v>244.02</v>
      </c>
      <c r="G358">
        <v>244.02</v>
      </c>
      <c r="H358">
        <v>244.02</v>
      </c>
      <c r="I358">
        <v>200</v>
      </c>
    </row>
    <row r="359" spans="3:9" x14ac:dyDescent="0.25">
      <c r="C359" s="78">
        <v>44410</v>
      </c>
      <c r="D359">
        <f t="shared" si="5"/>
        <v>2021</v>
      </c>
      <c r="E359">
        <v>227</v>
      </c>
      <c r="F359">
        <v>227</v>
      </c>
      <c r="G359">
        <v>227</v>
      </c>
      <c r="H359">
        <v>227</v>
      </c>
      <c r="I359">
        <v>200</v>
      </c>
    </row>
    <row r="360" spans="3:9" x14ac:dyDescent="0.25">
      <c r="C360" s="78">
        <v>44407</v>
      </c>
      <c r="D360">
        <f t="shared" si="5"/>
        <v>2021</v>
      </c>
      <c r="E360">
        <v>245.01</v>
      </c>
      <c r="F360">
        <v>245.01</v>
      </c>
      <c r="G360">
        <v>245.01</v>
      </c>
      <c r="H360">
        <v>245.01</v>
      </c>
      <c r="I360">
        <v>200</v>
      </c>
    </row>
    <row r="361" spans="3:9" x14ac:dyDescent="0.25">
      <c r="C361" s="78">
        <v>44406</v>
      </c>
      <c r="D361">
        <f t="shared" si="5"/>
        <v>2021</v>
      </c>
      <c r="E361">
        <v>260.39</v>
      </c>
      <c r="F361">
        <v>260.39</v>
      </c>
      <c r="G361">
        <v>260.39</v>
      </c>
      <c r="H361">
        <v>260.39</v>
      </c>
      <c r="I361">
        <v>1400</v>
      </c>
    </row>
    <row r="362" spans="3:9" x14ac:dyDescent="0.25">
      <c r="C362" s="78">
        <v>44405</v>
      </c>
      <c r="D362">
        <f t="shared" si="5"/>
        <v>2021</v>
      </c>
      <c r="E362">
        <v>281.5</v>
      </c>
      <c r="F362">
        <v>281.5</v>
      </c>
      <c r="G362">
        <v>281.5</v>
      </c>
      <c r="H362">
        <v>281.5</v>
      </c>
      <c r="I362">
        <v>200</v>
      </c>
    </row>
    <row r="363" spans="3:9" x14ac:dyDescent="0.25">
      <c r="C363" s="78">
        <v>44404</v>
      </c>
      <c r="D363">
        <f t="shared" si="5"/>
        <v>2021</v>
      </c>
      <c r="E363">
        <v>227.5</v>
      </c>
      <c r="F363">
        <v>263.75</v>
      </c>
      <c r="G363">
        <v>227.5</v>
      </c>
      <c r="H363">
        <v>263.75</v>
      </c>
      <c r="I363">
        <v>400</v>
      </c>
    </row>
    <row r="364" spans="3:9" x14ac:dyDescent="0.25">
      <c r="C364" s="78">
        <v>44400</v>
      </c>
      <c r="D364">
        <f t="shared" si="5"/>
        <v>2021</v>
      </c>
      <c r="E364">
        <v>245.35</v>
      </c>
      <c r="F364">
        <v>245.35</v>
      </c>
      <c r="G364">
        <v>245.35</v>
      </c>
      <c r="H364">
        <v>245.35</v>
      </c>
      <c r="I364">
        <v>200</v>
      </c>
    </row>
    <row r="365" spans="3:9" x14ac:dyDescent="0.25">
      <c r="C365" s="78">
        <v>44391</v>
      </c>
      <c r="D365">
        <f t="shared" si="5"/>
        <v>2021</v>
      </c>
      <c r="E365">
        <v>245.82</v>
      </c>
      <c r="F365">
        <v>245.82</v>
      </c>
      <c r="G365">
        <v>225.55</v>
      </c>
      <c r="H365">
        <v>225.55</v>
      </c>
      <c r="I365">
        <v>600</v>
      </c>
    </row>
    <row r="366" spans="3:9" x14ac:dyDescent="0.25">
      <c r="C366" s="78">
        <v>44389</v>
      </c>
      <c r="D366">
        <f t="shared" si="5"/>
        <v>2021</v>
      </c>
      <c r="E366">
        <v>222.5</v>
      </c>
      <c r="F366">
        <v>222.5</v>
      </c>
      <c r="G366">
        <v>222.5</v>
      </c>
      <c r="H366">
        <v>222.5</v>
      </c>
      <c r="I366">
        <v>200</v>
      </c>
    </row>
    <row r="367" spans="3:9" x14ac:dyDescent="0.25">
      <c r="C367" s="78">
        <v>44386</v>
      </c>
      <c r="D367">
        <f t="shared" si="5"/>
        <v>2021</v>
      </c>
      <c r="E367">
        <v>236.55</v>
      </c>
      <c r="F367">
        <v>236.55</v>
      </c>
      <c r="G367">
        <v>236.55</v>
      </c>
      <c r="H367">
        <v>236.55</v>
      </c>
      <c r="I367">
        <v>200</v>
      </c>
    </row>
    <row r="368" spans="3:9" x14ac:dyDescent="0.25">
      <c r="C368" s="78">
        <v>44385</v>
      </c>
      <c r="D368">
        <f t="shared" si="5"/>
        <v>2021</v>
      </c>
      <c r="E368">
        <v>255.39</v>
      </c>
      <c r="F368">
        <v>255.39</v>
      </c>
      <c r="G368">
        <v>255.39</v>
      </c>
      <c r="H368">
        <v>255.39</v>
      </c>
      <c r="I368">
        <v>200</v>
      </c>
    </row>
    <row r="369" spans="3:9" x14ac:dyDescent="0.25">
      <c r="C369" s="78">
        <v>44384</v>
      </c>
      <c r="D369">
        <f t="shared" si="5"/>
        <v>2021</v>
      </c>
      <c r="E369">
        <v>237.58</v>
      </c>
      <c r="F369">
        <v>237.58</v>
      </c>
      <c r="G369">
        <v>237.58</v>
      </c>
      <c r="H369">
        <v>237.58</v>
      </c>
      <c r="I369">
        <v>200</v>
      </c>
    </row>
    <row r="370" spans="3:9" x14ac:dyDescent="0.25">
      <c r="C370" s="78">
        <v>44379</v>
      </c>
      <c r="D370">
        <f t="shared" si="5"/>
        <v>2021</v>
      </c>
      <c r="E370">
        <v>221</v>
      </c>
      <c r="F370">
        <v>221</v>
      </c>
      <c r="G370">
        <v>221</v>
      </c>
      <c r="H370">
        <v>221</v>
      </c>
      <c r="I370">
        <v>200</v>
      </c>
    </row>
    <row r="371" spans="3:9" x14ac:dyDescent="0.25">
      <c r="C371" s="78">
        <v>44377</v>
      </c>
      <c r="D371">
        <f t="shared" si="5"/>
        <v>2021</v>
      </c>
      <c r="E371">
        <v>250.56</v>
      </c>
      <c r="F371">
        <v>250.56</v>
      </c>
      <c r="G371">
        <v>237.6</v>
      </c>
      <c r="H371">
        <v>237.6</v>
      </c>
      <c r="I371">
        <v>400</v>
      </c>
    </row>
    <row r="372" spans="3:9" x14ac:dyDescent="0.25">
      <c r="C372" s="78">
        <v>44376</v>
      </c>
      <c r="D372">
        <f t="shared" si="5"/>
        <v>2021</v>
      </c>
      <c r="E372">
        <v>270</v>
      </c>
      <c r="F372">
        <v>270</v>
      </c>
      <c r="G372">
        <v>250.55</v>
      </c>
      <c r="H372">
        <v>250.55</v>
      </c>
      <c r="I372">
        <v>300</v>
      </c>
    </row>
    <row r="373" spans="3:9" x14ac:dyDescent="0.25">
      <c r="C373" s="78">
        <v>44375</v>
      </c>
      <c r="D373">
        <f t="shared" si="5"/>
        <v>2021</v>
      </c>
      <c r="E373">
        <v>275</v>
      </c>
      <c r="F373">
        <v>275</v>
      </c>
      <c r="G373">
        <v>268.25</v>
      </c>
      <c r="H373">
        <v>268.25</v>
      </c>
      <c r="I373">
        <v>900</v>
      </c>
    </row>
    <row r="374" spans="3:9" x14ac:dyDescent="0.25">
      <c r="C374" s="78">
        <v>44372</v>
      </c>
      <c r="D374">
        <f t="shared" si="5"/>
        <v>2021</v>
      </c>
      <c r="E374">
        <v>290</v>
      </c>
      <c r="F374">
        <v>290</v>
      </c>
      <c r="G374">
        <v>290</v>
      </c>
      <c r="H374">
        <v>290</v>
      </c>
      <c r="I374">
        <v>100</v>
      </c>
    </row>
    <row r="375" spans="3:9" x14ac:dyDescent="0.25">
      <c r="C375" s="78">
        <v>44371</v>
      </c>
      <c r="D375">
        <f t="shared" si="5"/>
        <v>2021</v>
      </c>
      <c r="E375">
        <v>287.45</v>
      </c>
      <c r="F375">
        <v>287.45</v>
      </c>
      <c r="G375">
        <v>260.5</v>
      </c>
      <c r="H375">
        <v>270</v>
      </c>
      <c r="I375">
        <v>1000</v>
      </c>
    </row>
    <row r="376" spans="3:9" x14ac:dyDescent="0.25">
      <c r="C376" s="78">
        <v>44370</v>
      </c>
      <c r="D376">
        <f t="shared" si="5"/>
        <v>2021</v>
      </c>
      <c r="E376">
        <v>292</v>
      </c>
      <c r="F376">
        <v>292</v>
      </c>
      <c r="G376">
        <v>257.75</v>
      </c>
      <c r="H376">
        <v>269.99</v>
      </c>
      <c r="I376">
        <v>500</v>
      </c>
    </row>
    <row r="377" spans="3:9" x14ac:dyDescent="0.25">
      <c r="C377" s="78">
        <v>44369</v>
      </c>
      <c r="D377">
        <f t="shared" si="5"/>
        <v>2021</v>
      </c>
      <c r="E377">
        <v>279</v>
      </c>
      <c r="F377">
        <v>279</v>
      </c>
      <c r="G377">
        <v>272.5</v>
      </c>
      <c r="H377">
        <v>272.5</v>
      </c>
      <c r="I377">
        <v>200</v>
      </c>
    </row>
    <row r="378" spans="3:9" x14ac:dyDescent="0.25">
      <c r="C378" s="78">
        <v>44365</v>
      </c>
      <c r="D378">
        <f t="shared" si="5"/>
        <v>2021</v>
      </c>
      <c r="E378">
        <v>260</v>
      </c>
      <c r="F378">
        <v>260</v>
      </c>
      <c r="G378">
        <v>260</v>
      </c>
      <c r="H378">
        <v>260</v>
      </c>
      <c r="I378">
        <v>400</v>
      </c>
    </row>
    <row r="379" spans="3:9" x14ac:dyDescent="0.25">
      <c r="C379" s="78">
        <v>44361</v>
      </c>
      <c r="D379">
        <f t="shared" si="5"/>
        <v>2021</v>
      </c>
      <c r="E379">
        <v>280.5</v>
      </c>
      <c r="F379">
        <v>280.5</v>
      </c>
      <c r="G379">
        <v>280.5</v>
      </c>
      <c r="H379">
        <v>280.5</v>
      </c>
      <c r="I379">
        <v>200</v>
      </c>
    </row>
    <row r="380" spans="3:9" x14ac:dyDescent="0.25">
      <c r="C380" s="78">
        <v>44358</v>
      </c>
      <c r="D380">
        <f t="shared" si="5"/>
        <v>2021</v>
      </c>
      <c r="E380">
        <v>225.01</v>
      </c>
      <c r="F380">
        <v>261.11</v>
      </c>
      <c r="G380">
        <v>225.01</v>
      </c>
      <c r="H380">
        <v>261.11</v>
      </c>
      <c r="I380">
        <v>300</v>
      </c>
    </row>
    <row r="381" spans="3:9" x14ac:dyDescent="0.25">
      <c r="C381" s="78">
        <v>44357</v>
      </c>
      <c r="D381">
        <f t="shared" si="5"/>
        <v>2021</v>
      </c>
      <c r="E381">
        <v>242.95</v>
      </c>
      <c r="F381">
        <v>242.95</v>
      </c>
      <c r="G381">
        <v>242.95</v>
      </c>
      <c r="H381">
        <v>242.95</v>
      </c>
      <c r="I381">
        <v>1000</v>
      </c>
    </row>
    <row r="382" spans="3:9" x14ac:dyDescent="0.25">
      <c r="C382" s="78">
        <v>44354</v>
      </c>
      <c r="D382">
        <f t="shared" si="5"/>
        <v>2021</v>
      </c>
      <c r="E382">
        <v>242.95</v>
      </c>
      <c r="F382">
        <v>242.95</v>
      </c>
      <c r="G382">
        <v>242.95</v>
      </c>
      <c r="H382">
        <v>242.95</v>
      </c>
      <c r="I382">
        <v>200</v>
      </c>
    </row>
    <row r="383" spans="3:9" x14ac:dyDescent="0.25">
      <c r="C383" s="78">
        <v>44350</v>
      </c>
      <c r="D383">
        <f t="shared" si="5"/>
        <v>2021</v>
      </c>
      <c r="E383">
        <v>237.5</v>
      </c>
      <c r="F383">
        <v>237.5</v>
      </c>
      <c r="G383">
        <v>237.5</v>
      </c>
      <c r="H383">
        <v>226</v>
      </c>
      <c r="I383">
        <v>100</v>
      </c>
    </row>
    <row r="384" spans="3:9" x14ac:dyDescent="0.25">
      <c r="C384" s="78">
        <v>44348</v>
      </c>
      <c r="D384">
        <f t="shared" si="5"/>
        <v>2021</v>
      </c>
      <c r="E384">
        <v>226</v>
      </c>
      <c r="F384">
        <v>226</v>
      </c>
      <c r="G384">
        <v>226</v>
      </c>
      <c r="H384">
        <v>226</v>
      </c>
      <c r="I384">
        <v>200</v>
      </c>
    </row>
    <row r="385" spans="3:9" x14ac:dyDescent="0.25">
      <c r="C385" s="78">
        <v>44347</v>
      </c>
      <c r="D385">
        <f t="shared" si="5"/>
        <v>2021</v>
      </c>
      <c r="E385">
        <v>242</v>
      </c>
      <c r="F385">
        <v>243.5</v>
      </c>
      <c r="G385">
        <v>242</v>
      </c>
      <c r="H385">
        <v>243.25</v>
      </c>
      <c r="I385">
        <v>500</v>
      </c>
    </row>
    <row r="386" spans="3:9" x14ac:dyDescent="0.25">
      <c r="C386" s="78">
        <v>44344</v>
      </c>
      <c r="D386">
        <f t="shared" si="5"/>
        <v>2021</v>
      </c>
      <c r="E386">
        <v>222.27</v>
      </c>
      <c r="F386">
        <v>235</v>
      </c>
      <c r="G386">
        <v>222.27</v>
      </c>
      <c r="H386">
        <v>226.51</v>
      </c>
      <c r="I386">
        <v>300</v>
      </c>
    </row>
    <row r="387" spans="3:9" x14ac:dyDescent="0.25">
      <c r="C387" s="78">
        <v>44343</v>
      </c>
      <c r="D387">
        <f t="shared" si="5"/>
        <v>2021</v>
      </c>
      <c r="E387">
        <v>240.28</v>
      </c>
      <c r="F387">
        <v>240.28</v>
      </c>
      <c r="G387">
        <v>240.28</v>
      </c>
      <c r="H387">
        <v>240.28</v>
      </c>
      <c r="I387">
        <v>200</v>
      </c>
    </row>
    <row r="388" spans="3:9" x14ac:dyDescent="0.25">
      <c r="C388" s="78">
        <v>44340</v>
      </c>
      <c r="D388">
        <f t="shared" si="5"/>
        <v>2021</v>
      </c>
      <c r="E388">
        <v>228.71</v>
      </c>
      <c r="F388">
        <v>228.71</v>
      </c>
      <c r="G388">
        <v>228.71</v>
      </c>
      <c r="H388">
        <v>218.99</v>
      </c>
      <c r="I388">
        <v>100</v>
      </c>
    </row>
    <row r="389" spans="3:9" x14ac:dyDescent="0.25">
      <c r="C389" s="78">
        <v>44337</v>
      </c>
      <c r="D389">
        <f t="shared" ref="D389:D452" si="6">YEAR(C389)</f>
        <v>2021</v>
      </c>
      <c r="E389">
        <v>228.71</v>
      </c>
      <c r="F389">
        <v>228.71</v>
      </c>
      <c r="G389">
        <v>228.71</v>
      </c>
      <c r="H389">
        <v>212.75</v>
      </c>
      <c r="I389">
        <v>100</v>
      </c>
    </row>
    <row r="390" spans="3:9" x14ac:dyDescent="0.25">
      <c r="C390" s="78">
        <v>44336</v>
      </c>
      <c r="D390">
        <f t="shared" si="6"/>
        <v>2021</v>
      </c>
      <c r="E390">
        <v>212.75</v>
      </c>
      <c r="F390">
        <v>212.75</v>
      </c>
      <c r="G390">
        <v>212.75</v>
      </c>
      <c r="H390">
        <v>212.75</v>
      </c>
      <c r="I390">
        <v>200</v>
      </c>
    </row>
    <row r="391" spans="3:9" x14ac:dyDescent="0.25">
      <c r="C391" s="78">
        <v>44334</v>
      </c>
      <c r="D391">
        <f t="shared" si="6"/>
        <v>2021</v>
      </c>
      <c r="E391">
        <v>227.75</v>
      </c>
      <c r="F391">
        <v>228.75</v>
      </c>
      <c r="G391">
        <v>227.75</v>
      </c>
      <c r="H391">
        <v>228.09</v>
      </c>
      <c r="I391">
        <v>300</v>
      </c>
    </row>
    <row r="392" spans="3:9" x14ac:dyDescent="0.25">
      <c r="C392" s="78">
        <v>44333</v>
      </c>
      <c r="D392">
        <f t="shared" si="6"/>
        <v>2021</v>
      </c>
      <c r="E392">
        <v>237.51</v>
      </c>
      <c r="F392">
        <v>237.51</v>
      </c>
      <c r="G392">
        <v>237.51</v>
      </c>
      <c r="H392">
        <v>237.51</v>
      </c>
      <c r="I392">
        <v>200</v>
      </c>
    </row>
    <row r="393" spans="3:9" x14ac:dyDescent="0.25">
      <c r="C393" s="78">
        <v>44322</v>
      </c>
      <c r="D393">
        <f t="shared" si="6"/>
        <v>2021</v>
      </c>
      <c r="E393">
        <v>250.05</v>
      </c>
      <c r="F393">
        <v>269.05</v>
      </c>
      <c r="G393">
        <v>249.29</v>
      </c>
      <c r="H393">
        <v>255.88</v>
      </c>
      <c r="I393">
        <v>500</v>
      </c>
    </row>
    <row r="394" spans="3:9" x14ac:dyDescent="0.25">
      <c r="C394" s="78">
        <v>44321</v>
      </c>
      <c r="D394">
        <f t="shared" si="6"/>
        <v>2021</v>
      </c>
      <c r="E394">
        <v>245</v>
      </c>
      <c r="F394">
        <v>269.5</v>
      </c>
      <c r="G394">
        <v>244.3</v>
      </c>
      <c r="H394">
        <v>269.5</v>
      </c>
      <c r="I394">
        <v>700</v>
      </c>
    </row>
    <row r="395" spans="3:9" x14ac:dyDescent="0.25">
      <c r="C395" s="78">
        <v>44320</v>
      </c>
      <c r="D395">
        <f t="shared" si="6"/>
        <v>2021</v>
      </c>
      <c r="E395">
        <v>264</v>
      </c>
      <c r="F395">
        <v>264</v>
      </c>
      <c r="G395">
        <v>264</v>
      </c>
      <c r="H395">
        <v>264</v>
      </c>
      <c r="I395">
        <v>100</v>
      </c>
    </row>
    <row r="396" spans="3:9" x14ac:dyDescent="0.25">
      <c r="C396" s="78">
        <v>44319</v>
      </c>
      <c r="D396">
        <f t="shared" si="6"/>
        <v>2021</v>
      </c>
      <c r="E396">
        <v>285</v>
      </c>
      <c r="F396">
        <v>285</v>
      </c>
      <c r="G396">
        <v>285</v>
      </c>
      <c r="H396">
        <v>285</v>
      </c>
      <c r="I396">
        <v>200</v>
      </c>
    </row>
    <row r="397" spans="3:9" x14ac:dyDescent="0.25">
      <c r="C397" s="78">
        <v>44316</v>
      </c>
      <c r="D397">
        <f t="shared" si="6"/>
        <v>2021</v>
      </c>
      <c r="E397">
        <v>235.5</v>
      </c>
      <c r="F397">
        <v>269.5</v>
      </c>
      <c r="G397">
        <v>235.5</v>
      </c>
      <c r="H397">
        <v>269.5</v>
      </c>
      <c r="I397">
        <v>400</v>
      </c>
    </row>
    <row r="398" spans="3:9" x14ac:dyDescent="0.25">
      <c r="C398" s="78">
        <v>44315</v>
      </c>
      <c r="D398">
        <f t="shared" si="6"/>
        <v>2021</v>
      </c>
      <c r="E398">
        <v>220.5</v>
      </c>
      <c r="F398">
        <v>254.5</v>
      </c>
      <c r="G398">
        <v>220.5</v>
      </c>
      <c r="H398">
        <v>254.5</v>
      </c>
      <c r="I398">
        <v>300</v>
      </c>
    </row>
    <row r="399" spans="3:9" x14ac:dyDescent="0.25">
      <c r="C399" s="78">
        <v>44314</v>
      </c>
      <c r="D399">
        <f t="shared" si="6"/>
        <v>2021</v>
      </c>
      <c r="E399">
        <v>225.1</v>
      </c>
      <c r="F399">
        <v>249.5</v>
      </c>
      <c r="G399">
        <v>225.1</v>
      </c>
      <c r="H399">
        <v>237.75</v>
      </c>
      <c r="I399">
        <v>600</v>
      </c>
    </row>
    <row r="400" spans="3:9" x14ac:dyDescent="0.25">
      <c r="C400" s="78">
        <v>44313</v>
      </c>
      <c r="D400">
        <f t="shared" si="6"/>
        <v>2021</v>
      </c>
      <c r="E400">
        <v>225.08</v>
      </c>
      <c r="F400">
        <v>255</v>
      </c>
      <c r="G400">
        <v>225.08</v>
      </c>
      <c r="H400">
        <v>233.75</v>
      </c>
      <c r="I400">
        <v>700</v>
      </c>
    </row>
    <row r="401" spans="3:9" x14ac:dyDescent="0.25">
      <c r="C401" s="78">
        <v>44312</v>
      </c>
      <c r="D401">
        <f t="shared" si="6"/>
        <v>2021</v>
      </c>
      <c r="E401">
        <v>221.5</v>
      </c>
      <c r="F401">
        <v>255</v>
      </c>
      <c r="G401">
        <v>221.5</v>
      </c>
      <c r="H401">
        <v>237.51</v>
      </c>
      <c r="I401">
        <v>700</v>
      </c>
    </row>
    <row r="402" spans="3:9" x14ac:dyDescent="0.25">
      <c r="C402" s="78">
        <v>44309</v>
      </c>
      <c r="D402">
        <f t="shared" si="6"/>
        <v>2021</v>
      </c>
      <c r="E402">
        <v>206</v>
      </c>
      <c r="F402">
        <v>239.04</v>
      </c>
      <c r="G402">
        <v>206</v>
      </c>
      <c r="H402">
        <v>239.04</v>
      </c>
      <c r="I402">
        <v>600</v>
      </c>
    </row>
    <row r="403" spans="3:9" x14ac:dyDescent="0.25">
      <c r="C403" s="78">
        <v>44308</v>
      </c>
      <c r="D403">
        <f t="shared" si="6"/>
        <v>2021</v>
      </c>
      <c r="E403">
        <v>218.55</v>
      </c>
      <c r="F403">
        <v>230</v>
      </c>
      <c r="G403">
        <v>218.55</v>
      </c>
      <c r="H403">
        <v>222.37</v>
      </c>
      <c r="I403">
        <v>300</v>
      </c>
    </row>
    <row r="404" spans="3:9" x14ac:dyDescent="0.25">
      <c r="C404" s="78">
        <v>44307</v>
      </c>
      <c r="D404">
        <f t="shared" si="6"/>
        <v>2021</v>
      </c>
      <c r="E404">
        <v>234.95</v>
      </c>
      <c r="F404">
        <v>235</v>
      </c>
      <c r="G404">
        <v>234.95</v>
      </c>
      <c r="H404">
        <v>234.98</v>
      </c>
      <c r="I404">
        <v>200</v>
      </c>
    </row>
    <row r="405" spans="3:9" x14ac:dyDescent="0.25">
      <c r="C405" s="78">
        <v>44305</v>
      </c>
      <c r="D405">
        <f t="shared" si="6"/>
        <v>2021</v>
      </c>
      <c r="E405">
        <v>255.85</v>
      </c>
      <c r="F405">
        <v>255.85</v>
      </c>
      <c r="G405">
        <v>220.5</v>
      </c>
      <c r="H405">
        <v>220.51</v>
      </c>
      <c r="I405">
        <v>1400</v>
      </c>
    </row>
    <row r="406" spans="3:9" x14ac:dyDescent="0.25">
      <c r="C406" s="78">
        <v>44300</v>
      </c>
      <c r="D406">
        <f t="shared" si="6"/>
        <v>2021</v>
      </c>
      <c r="E406">
        <v>238</v>
      </c>
      <c r="F406">
        <v>238</v>
      </c>
      <c r="G406">
        <v>238</v>
      </c>
      <c r="H406">
        <v>238</v>
      </c>
      <c r="I406">
        <v>200</v>
      </c>
    </row>
    <row r="407" spans="3:9" x14ac:dyDescent="0.25">
      <c r="C407" s="78">
        <v>44299</v>
      </c>
      <c r="D407">
        <f t="shared" si="6"/>
        <v>2021</v>
      </c>
      <c r="E407">
        <v>256.5</v>
      </c>
      <c r="F407">
        <v>256.5</v>
      </c>
      <c r="G407">
        <v>256.20999999999998</v>
      </c>
      <c r="H407">
        <v>256.20999999999998</v>
      </c>
      <c r="I407">
        <v>500</v>
      </c>
    </row>
    <row r="408" spans="3:9" x14ac:dyDescent="0.25">
      <c r="C408" s="78">
        <v>44298</v>
      </c>
      <c r="D408">
        <f t="shared" si="6"/>
        <v>2021</v>
      </c>
      <c r="E408">
        <v>265.95999999999998</v>
      </c>
      <c r="F408">
        <v>287</v>
      </c>
      <c r="G408">
        <v>265.95999999999998</v>
      </c>
      <c r="H408">
        <v>276.98</v>
      </c>
      <c r="I408">
        <v>2600</v>
      </c>
    </row>
    <row r="409" spans="3:9" x14ac:dyDescent="0.25">
      <c r="C409" s="78">
        <v>44293</v>
      </c>
      <c r="D409">
        <f t="shared" si="6"/>
        <v>2021</v>
      </c>
      <c r="E409">
        <v>291</v>
      </c>
      <c r="F409">
        <v>291</v>
      </c>
      <c r="G409">
        <v>291</v>
      </c>
      <c r="H409">
        <v>291</v>
      </c>
      <c r="I409">
        <v>100</v>
      </c>
    </row>
    <row r="410" spans="3:9" x14ac:dyDescent="0.25">
      <c r="C410" s="78">
        <v>44287</v>
      </c>
      <c r="D410">
        <f t="shared" si="6"/>
        <v>2021</v>
      </c>
      <c r="E410">
        <v>290</v>
      </c>
      <c r="F410">
        <v>290</v>
      </c>
      <c r="G410">
        <v>275</v>
      </c>
      <c r="H410">
        <v>290</v>
      </c>
      <c r="I410">
        <v>100</v>
      </c>
    </row>
    <row r="411" spans="3:9" x14ac:dyDescent="0.25">
      <c r="C411" s="78">
        <v>44286</v>
      </c>
      <c r="D411">
        <f t="shared" si="6"/>
        <v>2021</v>
      </c>
      <c r="E411">
        <v>275</v>
      </c>
      <c r="F411">
        <v>275</v>
      </c>
      <c r="G411">
        <v>275</v>
      </c>
      <c r="H411">
        <v>275</v>
      </c>
      <c r="I411">
        <v>100</v>
      </c>
    </row>
    <row r="412" spans="3:9" x14ac:dyDescent="0.25">
      <c r="C412" s="78">
        <v>44285</v>
      </c>
      <c r="D412">
        <f t="shared" si="6"/>
        <v>2021</v>
      </c>
      <c r="E412">
        <v>250</v>
      </c>
      <c r="F412">
        <v>268.76</v>
      </c>
      <c r="G412">
        <v>250</v>
      </c>
      <c r="H412">
        <v>268.76</v>
      </c>
      <c r="I412">
        <v>900</v>
      </c>
    </row>
    <row r="413" spans="3:9" x14ac:dyDescent="0.25">
      <c r="C413" s="78">
        <v>44284</v>
      </c>
      <c r="D413">
        <f t="shared" si="6"/>
        <v>2021</v>
      </c>
      <c r="E413">
        <v>250.01</v>
      </c>
      <c r="F413">
        <v>250.01</v>
      </c>
      <c r="G413">
        <v>250.01</v>
      </c>
      <c r="H413">
        <v>250.01</v>
      </c>
      <c r="I413">
        <v>100</v>
      </c>
    </row>
    <row r="414" spans="3:9" x14ac:dyDescent="0.25">
      <c r="C414" s="78">
        <v>44279</v>
      </c>
      <c r="D414">
        <f t="shared" si="6"/>
        <v>2021</v>
      </c>
      <c r="E414">
        <v>269.5</v>
      </c>
      <c r="F414">
        <v>269.5</v>
      </c>
      <c r="G414">
        <v>269.5</v>
      </c>
      <c r="H414">
        <v>269.5</v>
      </c>
      <c r="I414">
        <v>100</v>
      </c>
    </row>
    <row r="415" spans="3:9" x14ac:dyDescent="0.25">
      <c r="C415" s="78">
        <v>44277</v>
      </c>
      <c r="D415">
        <f t="shared" si="6"/>
        <v>2021</v>
      </c>
      <c r="E415">
        <v>250.84</v>
      </c>
      <c r="F415">
        <v>250.84</v>
      </c>
      <c r="G415">
        <v>250.84</v>
      </c>
      <c r="H415">
        <v>250.84</v>
      </c>
      <c r="I415">
        <v>200</v>
      </c>
    </row>
    <row r="416" spans="3:9" x14ac:dyDescent="0.25">
      <c r="C416" s="78">
        <v>44272</v>
      </c>
      <c r="D416">
        <f t="shared" si="6"/>
        <v>2021</v>
      </c>
      <c r="E416">
        <v>250</v>
      </c>
      <c r="F416">
        <v>275</v>
      </c>
      <c r="G416">
        <v>242.5</v>
      </c>
      <c r="H416">
        <v>250</v>
      </c>
      <c r="I416">
        <v>600</v>
      </c>
    </row>
    <row r="417" spans="3:9" x14ac:dyDescent="0.25">
      <c r="C417" s="78">
        <v>44271</v>
      </c>
      <c r="D417">
        <f t="shared" si="6"/>
        <v>2021</v>
      </c>
      <c r="E417">
        <v>239</v>
      </c>
      <c r="F417">
        <v>239</v>
      </c>
      <c r="G417">
        <v>239</v>
      </c>
      <c r="H417">
        <v>258</v>
      </c>
      <c r="I417">
        <v>100</v>
      </c>
    </row>
    <row r="418" spans="3:9" x14ac:dyDescent="0.25">
      <c r="C418" s="78">
        <v>44270</v>
      </c>
      <c r="D418">
        <f t="shared" si="6"/>
        <v>2021</v>
      </c>
      <c r="E418">
        <v>258</v>
      </c>
      <c r="F418">
        <v>258</v>
      </c>
      <c r="G418">
        <v>258</v>
      </c>
      <c r="H418">
        <v>258</v>
      </c>
      <c r="I418">
        <v>100</v>
      </c>
    </row>
    <row r="419" spans="3:9" x14ac:dyDescent="0.25">
      <c r="C419" s="78">
        <v>44267</v>
      </c>
      <c r="D419">
        <f t="shared" si="6"/>
        <v>2021</v>
      </c>
      <c r="E419">
        <v>240</v>
      </c>
      <c r="F419">
        <v>240</v>
      </c>
      <c r="G419">
        <v>240</v>
      </c>
      <c r="H419">
        <v>240</v>
      </c>
      <c r="I419">
        <v>200</v>
      </c>
    </row>
    <row r="420" spans="3:9" x14ac:dyDescent="0.25">
      <c r="C420" s="78">
        <v>44266</v>
      </c>
      <c r="D420">
        <f t="shared" si="6"/>
        <v>2021</v>
      </c>
      <c r="E420">
        <v>269.5</v>
      </c>
      <c r="F420">
        <v>269.5</v>
      </c>
      <c r="G420">
        <v>236.5</v>
      </c>
      <c r="H420">
        <v>253</v>
      </c>
      <c r="I420">
        <v>200</v>
      </c>
    </row>
    <row r="421" spans="3:9" x14ac:dyDescent="0.25">
      <c r="C421" s="78">
        <v>44264</v>
      </c>
      <c r="D421">
        <f t="shared" si="6"/>
        <v>2021</v>
      </c>
      <c r="E421">
        <v>252</v>
      </c>
      <c r="F421">
        <v>252</v>
      </c>
      <c r="G421">
        <v>251.94</v>
      </c>
      <c r="H421">
        <v>251.94</v>
      </c>
      <c r="I421">
        <v>600</v>
      </c>
    </row>
    <row r="422" spans="3:9" x14ac:dyDescent="0.25">
      <c r="C422" s="78">
        <v>44263</v>
      </c>
      <c r="D422">
        <f t="shared" si="6"/>
        <v>2021</v>
      </c>
      <c r="E422">
        <v>272.37</v>
      </c>
      <c r="F422">
        <v>284</v>
      </c>
      <c r="G422">
        <v>272.37</v>
      </c>
      <c r="H422">
        <v>272.37</v>
      </c>
      <c r="I422">
        <v>1700</v>
      </c>
    </row>
    <row r="423" spans="3:9" x14ac:dyDescent="0.25">
      <c r="C423" s="78">
        <v>44259</v>
      </c>
      <c r="D423">
        <f t="shared" si="6"/>
        <v>2021</v>
      </c>
      <c r="E423">
        <v>295</v>
      </c>
      <c r="F423">
        <v>295</v>
      </c>
      <c r="G423">
        <v>295</v>
      </c>
      <c r="H423">
        <v>295</v>
      </c>
      <c r="I423">
        <v>100</v>
      </c>
    </row>
    <row r="424" spans="3:9" x14ac:dyDescent="0.25">
      <c r="C424" s="78">
        <v>44258</v>
      </c>
      <c r="D424">
        <f t="shared" si="6"/>
        <v>2021</v>
      </c>
      <c r="E424">
        <v>287</v>
      </c>
      <c r="F424">
        <v>287</v>
      </c>
      <c r="G424">
        <v>275</v>
      </c>
      <c r="H424">
        <v>275</v>
      </c>
      <c r="I424">
        <v>300</v>
      </c>
    </row>
    <row r="425" spans="3:9" x14ac:dyDescent="0.25">
      <c r="C425" s="78">
        <v>44257</v>
      </c>
      <c r="D425">
        <f t="shared" si="6"/>
        <v>2021</v>
      </c>
      <c r="E425">
        <v>272.88</v>
      </c>
      <c r="F425">
        <v>272.88</v>
      </c>
      <c r="G425">
        <v>272.88</v>
      </c>
      <c r="H425">
        <v>272.88</v>
      </c>
      <c r="I425">
        <v>600</v>
      </c>
    </row>
    <row r="426" spans="3:9" x14ac:dyDescent="0.25">
      <c r="C426" s="78">
        <v>44256</v>
      </c>
      <c r="D426">
        <f t="shared" si="6"/>
        <v>2021</v>
      </c>
      <c r="E426">
        <v>295</v>
      </c>
      <c r="F426">
        <v>295</v>
      </c>
      <c r="G426">
        <v>295</v>
      </c>
      <c r="H426">
        <v>295</v>
      </c>
      <c r="I426">
        <v>100</v>
      </c>
    </row>
    <row r="427" spans="3:9" x14ac:dyDescent="0.25">
      <c r="C427" s="78">
        <v>44253</v>
      </c>
      <c r="D427">
        <f t="shared" si="6"/>
        <v>2021</v>
      </c>
      <c r="E427">
        <v>275</v>
      </c>
      <c r="F427">
        <v>275</v>
      </c>
      <c r="G427">
        <v>275</v>
      </c>
      <c r="H427">
        <v>275</v>
      </c>
      <c r="I427">
        <v>200</v>
      </c>
    </row>
    <row r="428" spans="3:9" x14ac:dyDescent="0.25">
      <c r="C428" s="78">
        <v>44252</v>
      </c>
      <c r="D428">
        <f t="shared" si="6"/>
        <v>2021</v>
      </c>
      <c r="E428">
        <v>282.5</v>
      </c>
      <c r="F428">
        <v>282.5</v>
      </c>
      <c r="G428">
        <v>282.5</v>
      </c>
      <c r="H428">
        <v>282.5</v>
      </c>
      <c r="I428">
        <v>100</v>
      </c>
    </row>
    <row r="429" spans="3:9" x14ac:dyDescent="0.25">
      <c r="C429" s="78">
        <v>44251</v>
      </c>
      <c r="D429">
        <f t="shared" si="6"/>
        <v>2021</v>
      </c>
      <c r="E429">
        <v>266</v>
      </c>
      <c r="F429">
        <v>266.25</v>
      </c>
      <c r="G429">
        <v>266</v>
      </c>
      <c r="H429">
        <v>266.25</v>
      </c>
      <c r="I429">
        <v>600</v>
      </c>
    </row>
    <row r="430" spans="3:9" x14ac:dyDescent="0.25">
      <c r="C430" s="78">
        <v>44250</v>
      </c>
      <c r="D430">
        <f t="shared" si="6"/>
        <v>2021</v>
      </c>
      <c r="E430">
        <v>299.25</v>
      </c>
      <c r="F430">
        <v>299.25</v>
      </c>
      <c r="G430">
        <v>266</v>
      </c>
      <c r="H430">
        <v>287.45</v>
      </c>
      <c r="I430">
        <v>400</v>
      </c>
    </row>
    <row r="431" spans="3:9" x14ac:dyDescent="0.25">
      <c r="C431" s="78">
        <v>44249</v>
      </c>
      <c r="D431">
        <f t="shared" si="6"/>
        <v>2021</v>
      </c>
      <c r="E431">
        <v>287.5</v>
      </c>
      <c r="F431">
        <v>287.5</v>
      </c>
      <c r="G431">
        <v>286.75</v>
      </c>
      <c r="H431">
        <v>286.75</v>
      </c>
      <c r="I431">
        <v>600</v>
      </c>
    </row>
    <row r="432" spans="3:9" x14ac:dyDescent="0.25">
      <c r="C432" s="78">
        <v>44244</v>
      </c>
      <c r="D432">
        <f t="shared" si="6"/>
        <v>2021</v>
      </c>
      <c r="E432">
        <v>310</v>
      </c>
      <c r="F432">
        <v>310</v>
      </c>
      <c r="G432">
        <v>310</v>
      </c>
      <c r="H432">
        <v>310</v>
      </c>
      <c r="I432">
        <v>100</v>
      </c>
    </row>
    <row r="433" spans="3:9" x14ac:dyDescent="0.25">
      <c r="C433" s="78">
        <v>44243</v>
      </c>
      <c r="D433">
        <f t="shared" si="6"/>
        <v>2021</v>
      </c>
      <c r="E433">
        <v>308.5</v>
      </c>
      <c r="F433">
        <v>308.5</v>
      </c>
      <c r="G433">
        <v>300</v>
      </c>
      <c r="H433">
        <v>300</v>
      </c>
      <c r="I433">
        <v>200</v>
      </c>
    </row>
    <row r="434" spans="3:9" x14ac:dyDescent="0.25">
      <c r="C434" s="78">
        <v>44242</v>
      </c>
      <c r="D434">
        <f t="shared" si="6"/>
        <v>2021</v>
      </c>
      <c r="E434">
        <v>286</v>
      </c>
      <c r="F434">
        <v>287.33</v>
      </c>
      <c r="G434">
        <v>286</v>
      </c>
      <c r="H434">
        <v>287</v>
      </c>
      <c r="I434">
        <v>400</v>
      </c>
    </row>
    <row r="435" spans="3:9" x14ac:dyDescent="0.25">
      <c r="C435" s="78">
        <v>44239</v>
      </c>
      <c r="D435">
        <f t="shared" si="6"/>
        <v>2021</v>
      </c>
      <c r="E435">
        <v>257.5</v>
      </c>
      <c r="F435">
        <v>268.8</v>
      </c>
      <c r="G435">
        <v>257.5</v>
      </c>
      <c r="H435">
        <v>267.29000000000002</v>
      </c>
      <c r="I435">
        <v>1000</v>
      </c>
    </row>
    <row r="436" spans="3:9" x14ac:dyDescent="0.25">
      <c r="C436" s="78">
        <v>44236</v>
      </c>
      <c r="D436">
        <f t="shared" si="6"/>
        <v>2021</v>
      </c>
      <c r="E436">
        <v>250.05</v>
      </c>
      <c r="F436">
        <v>250.05</v>
      </c>
      <c r="G436">
        <v>250.05</v>
      </c>
      <c r="H436">
        <v>250.05</v>
      </c>
      <c r="I436">
        <v>100</v>
      </c>
    </row>
    <row r="437" spans="3:9" x14ac:dyDescent="0.25">
      <c r="C437" s="78">
        <v>44235</v>
      </c>
      <c r="D437">
        <f t="shared" si="6"/>
        <v>2021</v>
      </c>
      <c r="E437">
        <v>268.76</v>
      </c>
      <c r="F437">
        <v>268.76</v>
      </c>
      <c r="G437">
        <v>268.76</v>
      </c>
      <c r="H437">
        <v>268.76</v>
      </c>
      <c r="I437">
        <v>100</v>
      </c>
    </row>
    <row r="438" spans="3:9" x14ac:dyDescent="0.25">
      <c r="C438" s="78">
        <v>44231</v>
      </c>
      <c r="D438">
        <f t="shared" si="6"/>
        <v>2021</v>
      </c>
      <c r="E438">
        <v>250.01</v>
      </c>
      <c r="F438">
        <v>250.01</v>
      </c>
      <c r="G438">
        <v>250.01</v>
      </c>
      <c r="H438">
        <v>250.01</v>
      </c>
      <c r="I438">
        <v>100</v>
      </c>
    </row>
    <row r="439" spans="3:9" x14ac:dyDescent="0.25">
      <c r="C439" s="78">
        <v>44230</v>
      </c>
      <c r="D439">
        <f t="shared" si="6"/>
        <v>2021</v>
      </c>
      <c r="E439">
        <v>250.01</v>
      </c>
      <c r="F439">
        <v>272.5</v>
      </c>
      <c r="G439">
        <v>250.01</v>
      </c>
      <c r="H439">
        <v>267.51</v>
      </c>
      <c r="I439">
        <v>500</v>
      </c>
    </row>
    <row r="440" spans="3:9" x14ac:dyDescent="0.25">
      <c r="C440" s="78">
        <v>44228</v>
      </c>
      <c r="D440">
        <f t="shared" si="6"/>
        <v>2021</v>
      </c>
      <c r="E440">
        <v>263.63</v>
      </c>
      <c r="F440">
        <v>266.01</v>
      </c>
      <c r="G440">
        <v>263.63</v>
      </c>
      <c r="H440">
        <v>264</v>
      </c>
      <c r="I440">
        <v>500</v>
      </c>
    </row>
    <row r="441" spans="3:9" x14ac:dyDescent="0.25">
      <c r="C441" s="78">
        <v>44224</v>
      </c>
      <c r="D441">
        <f t="shared" si="6"/>
        <v>2021</v>
      </c>
      <c r="E441">
        <v>285</v>
      </c>
      <c r="F441">
        <v>285</v>
      </c>
      <c r="G441">
        <v>285</v>
      </c>
      <c r="H441">
        <v>285</v>
      </c>
      <c r="I441">
        <v>100</v>
      </c>
    </row>
    <row r="442" spans="3:9" x14ac:dyDescent="0.25">
      <c r="C442" s="78">
        <v>44223</v>
      </c>
      <c r="D442">
        <f t="shared" si="6"/>
        <v>2021</v>
      </c>
      <c r="E442">
        <v>277.5</v>
      </c>
      <c r="F442">
        <v>277.5</v>
      </c>
      <c r="G442">
        <v>277.5</v>
      </c>
      <c r="H442">
        <v>277.5</v>
      </c>
      <c r="I442">
        <v>100</v>
      </c>
    </row>
    <row r="443" spans="3:9" x14ac:dyDescent="0.25">
      <c r="C443" s="78">
        <v>44217</v>
      </c>
      <c r="D443">
        <f t="shared" si="6"/>
        <v>2021</v>
      </c>
      <c r="E443">
        <v>300</v>
      </c>
      <c r="F443">
        <v>300</v>
      </c>
      <c r="G443">
        <v>300</v>
      </c>
      <c r="H443">
        <v>300</v>
      </c>
      <c r="I443">
        <v>200</v>
      </c>
    </row>
    <row r="444" spans="3:9" x14ac:dyDescent="0.25">
      <c r="C444" s="78">
        <v>44216</v>
      </c>
      <c r="D444">
        <f t="shared" si="6"/>
        <v>2021</v>
      </c>
      <c r="E444">
        <v>310</v>
      </c>
      <c r="F444">
        <v>310</v>
      </c>
      <c r="G444">
        <v>310</v>
      </c>
      <c r="H444">
        <v>310</v>
      </c>
      <c r="I444">
        <v>100</v>
      </c>
    </row>
    <row r="445" spans="3:9" x14ac:dyDescent="0.25">
      <c r="C445" s="78">
        <v>44210</v>
      </c>
      <c r="D445">
        <f t="shared" si="6"/>
        <v>2021</v>
      </c>
      <c r="E445">
        <v>260.39</v>
      </c>
      <c r="F445">
        <v>301.95</v>
      </c>
      <c r="G445">
        <v>260.39</v>
      </c>
      <c r="H445">
        <v>301.5</v>
      </c>
      <c r="I445">
        <v>1200</v>
      </c>
    </row>
    <row r="446" spans="3:9" x14ac:dyDescent="0.25">
      <c r="C446" s="78">
        <v>44209</v>
      </c>
      <c r="D446">
        <f t="shared" si="6"/>
        <v>2021</v>
      </c>
      <c r="E446">
        <v>280.5</v>
      </c>
      <c r="F446">
        <v>280.91000000000003</v>
      </c>
      <c r="G446">
        <v>280.5</v>
      </c>
      <c r="H446">
        <v>280.91000000000003</v>
      </c>
      <c r="I446">
        <v>500</v>
      </c>
    </row>
    <row r="447" spans="3:9" x14ac:dyDescent="0.25">
      <c r="C447" s="78">
        <v>44208</v>
      </c>
      <c r="D447">
        <f t="shared" si="6"/>
        <v>2021</v>
      </c>
      <c r="E447">
        <v>262.60000000000002</v>
      </c>
      <c r="F447">
        <v>262.60000000000002</v>
      </c>
      <c r="G447">
        <v>261.32</v>
      </c>
      <c r="H447">
        <v>261.32</v>
      </c>
      <c r="I447">
        <v>400</v>
      </c>
    </row>
    <row r="448" spans="3:9" x14ac:dyDescent="0.25">
      <c r="C448" s="78">
        <v>44207</v>
      </c>
      <c r="D448">
        <f t="shared" si="6"/>
        <v>2021</v>
      </c>
      <c r="E448">
        <v>282.5</v>
      </c>
      <c r="F448">
        <v>282.5</v>
      </c>
      <c r="G448">
        <v>282.5</v>
      </c>
      <c r="H448">
        <v>282.5</v>
      </c>
      <c r="I448">
        <v>100</v>
      </c>
    </row>
    <row r="449" spans="3:9" x14ac:dyDescent="0.25">
      <c r="C449" s="78">
        <v>44204</v>
      </c>
      <c r="D449">
        <f t="shared" si="6"/>
        <v>2021</v>
      </c>
      <c r="E449">
        <v>273</v>
      </c>
      <c r="F449">
        <v>273</v>
      </c>
      <c r="G449">
        <v>273</v>
      </c>
      <c r="H449">
        <v>273</v>
      </c>
      <c r="I449">
        <v>100</v>
      </c>
    </row>
    <row r="450" spans="3:9" x14ac:dyDescent="0.25">
      <c r="C450" s="78">
        <v>44201</v>
      </c>
      <c r="D450">
        <f t="shared" si="6"/>
        <v>2021</v>
      </c>
      <c r="E450">
        <v>287</v>
      </c>
      <c r="F450">
        <v>295</v>
      </c>
      <c r="G450">
        <v>287</v>
      </c>
      <c r="H450">
        <v>295</v>
      </c>
      <c r="I450">
        <v>200</v>
      </c>
    </row>
    <row r="451" spans="3:9" x14ac:dyDescent="0.25">
      <c r="C451" s="78">
        <v>44195</v>
      </c>
      <c r="D451">
        <f t="shared" si="6"/>
        <v>2020</v>
      </c>
      <c r="E451">
        <v>286.5</v>
      </c>
      <c r="F451">
        <v>332</v>
      </c>
      <c r="G451">
        <v>286.5</v>
      </c>
      <c r="H451">
        <v>310</v>
      </c>
      <c r="I451">
        <v>1400</v>
      </c>
    </row>
    <row r="452" spans="3:9" x14ac:dyDescent="0.25">
      <c r="C452" s="78">
        <v>44194</v>
      </c>
      <c r="D452">
        <f t="shared" si="6"/>
        <v>2020</v>
      </c>
      <c r="E452">
        <v>293</v>
      </c>
      <c r="F452">
        <v>309.5</v>
      </c>
      <c r="G452">
        <v>293</v>
      </c>
      <c r="H452">
        <v>309.5</v>
      </c>
      <c r="I452">
        <v>800</v>
      </c>
    </row>
    <row r="453" spans="3:9" x14ac:dyDescent="0.25">
      <c r="C453" s="78">
        <v>44186</v>
      </c>
      <c r="D453">
        <f t="shared" ref="D453:D503" si="7">YEAR(C453)</f>
        <v>2020</v>
      </c>
      <c r="E453">
        <v>295.95</v>
      </c>
      <c r="F453">
        <v>316.5</v>
      </c>
      <c r="G453">
        <v>295.95</v>
      </c>
      <c r="H453">
        <v>316.5</v>
      </c>
      <c r="I453">
        <v>600</v>
      </c>
    </row>
    <row r="454" spans="3:9" x14ac:dyDescent="0.25">
      <c r="C454" s="78">
        <v>44182</v>
      </c>
      <c r="D454">
        <f t="shared" si="7"/>
        <v>2020</v>
      </c>
      <c r="E454">
        <v>287</v>
      </c>
      <c r="F454">
        <v>319.98</v>
      </c>
      <c r="G454">
        <v>287</v>
      </c>
      <c r="H454">
        <v>319.45</v>
      </c>
      <c r="I454">
        <v>1100</v>
      </c>
    </row>
    <row r="455" spans="3:9" x14ac:dyDescent="0.25">
      <c r="C455" s="78">
        <v>44181</v>
      </c>
      <c r="D455">
        <f t="shared" si="7"/>
        <v>2020</v>
      </c>
      <c r="E455">
        <v>309.5</v>
      </c>
      <c r="F455">
        <v>309.87</v>
      </c>
      <c r="G455">
        <v>300</v>
      </c>
      <c r="H455">
        <v>309.87</v>
      </c>
      <c r="I455">
        <v>4100</v>
      </c>
    </row>
    <row r="456" spans="3:9" x14ac:dyDescent="0.25">
      <c r="C456" s="78">
        <v>44180</v>
      </c>
      <c r="D456">
        <f t="shared" si="7"/>
        <v>2020</v>
      </c>
      <c r="E456">
        <v>250.01</v>
      </c>
      <c r="F456">
        <v>288.92</v>
      </c>
      <c r="G456">
        <v>250.01</v>
      </c>
      <c r="H456">
        <v>288.26</v>
      </c>
      <c r="I456">
        <v>1900</v>
      </c>
    </row>
    <row r="457" spans="3:9" x14ac:dyDescent="0.25">
      <c r="C457" s="78">
        <v>44176</v>
      </c>
      <c r="D457">
        <f t="shared" si="7"/>
        <v>2020</v>
      </c>
      <c r="E457">
        <v>250.5</v>
      </c>
      <c r="F457">
        <v>268.76</v>
      </c>
      <c r="G457">
        <v>250.5</v>
      </c>
      <c r="H457">
        <v>268.76</v>
      </c>
      <c r="I457">
        <v>2400</v>
      </c>
    </row>
    <row r="458" spans="3:9" x14ac:dyDescent="0.25">
      <c r="C458" s="78">
        <v>44175</v>
      </c>
      <c r="D458">
        <f t="shared" si="7"/>
        <v>2020</v>
      </c>
      <c r="E458">
        <v>272</v>
      </c>
      <c r="F458">
        <v>272</v>
      </c>
      <c r="G458">
        <v>250.01</v>
      </c>
      <c r="H458">
        <v>250.01</v>
      </c>
      <c r="I458">
        <v>300</v>
      </c>
    </row>
    <row r="459" spans="3:9" x14ac:dyDescent="0.25">
      <c r="C459" s="78">
        <v>44173</v>
      </c>
      <c r="D459">
        <f t="shared" si="7"/>
        <v>2020</v>
      </c>
      <c r="E459">
        <v>268.76</v>
      </c>
      <c r="F459">
        <v>268.76</v>
      </c>
      <c r="G459">
        <v>268.75</v>
      </c>
      <c r="H459">
        <v>268.75</v>
      </c>
      <c r="I459">
        <v>200</v>
      </c>
    </row>
    <row r="460" spans="3:9" x14ac:dyDescent="0.25">
      <c r="C460" s="78">
        <v>44172</v>
      </c>
      <c r="D460">
        <f t="shared" si="7"/>
        <v>2020</v>
      </c>
      <c r="E460">
        <v>250.01</v>
      </c>
      <c r="F460">
        <v>250.01</v>
      </c>
      <c r="G460">
        <v>250.01</v>
      </c>
      <c r="H460">
        <v>250.01</v>
      </c>
      <c r="I460">
        <v>100</v>
      </c>
    </row>
    <row r="461" spans="3:9" x14ac:dyDescent="0.25">
      <c r="C461" s="78">
        <v>44169</v>
      </c>
      <c r="D461">
        <f t="shared" si="7"/>
        <v>2020</v>
      </c>
      <c r="E461">
        <v>262.51</v>
      </c>
      <c r="F461">
        <v>262.51</v>
      </c>
      <c r="G461">
        <v>262.51</v>
      </c>
      <c r="H461">
        <v>262.51</v>
      </c>
      <c r="I461">
        <v>100</v>
      </c>
    </row>
    <row r="462" spans="3:9" x14ac:dyDescent="0.25">
      <c r="C462" s="78">
        <v>44168</v>
      </c>
      <c r="D462">
        <f t="shared" si="7"/>
        <v>2020</v>
      </c>
      <c r="E462">
        <v>300</v>
      </c>
      <c r="F462">
        <v>300</v>
      </c>
      <c r="G462">
        <v>277.51</v>
      </c>
      <c r="H462">
        <v>277.51</v>
      </c>
      <c r="I462">
        <v>200</v>
      </c>
    </row>
    <row r="463" spans="3:9" x14ac:dyDescent="0.25">
      <c r="C463" s="78">
        <v>44166</v>
      </c>
      <c r="D463">
        <f t="shared" si="7"/>
        <v>2020</v>
      </c>
      <c r="E463">
        <v>300</v>
      </c>
      <c r="F463">
        <v>300</v>
      </c>
      <c r="G463">
        <v>300</v>
      </c>
      <c r="H463">
        <v>300</v>
      </c>
      <c r="I463">
        <v>400</v>
      </c>
    </row>
    <row r="464" spans="3:9" x14ac:dyDescent="0.25">
      <c r="C464" s="78">
        <v>44146</v>
      </c>
      <c r="D464">
        <f t="shared" si="7"/>
        <v>2020</v>
      </c>
      <c r="E464">
        <v>310</v>
      </c>
      <c r="F464">
        <v>310</v>
      </c>
      <c r="G464">
        <v>310</v>
      </c>
      <c r="H464">
        <v>310</v>
      </c>
      <c r="I464">
        <v>400</v>
      </c>
    </row>
    <row r="465" spans="3:9" x14ac:dyDescent="0.25">
      <c r="C465" s="78">
        <v>44144</v>
      </c>
      <c r="D465">
        <f t="shared" si="7"/>
        <v>2020</v>
      </c>
      <c r="E465">
        <v>310</v>
      </c>
      <c r="F465">
        <v>310</v>
      </c>
      <c r="G465">
        <v>310</v>
      </c>
      <c r="H465">
        <v>310</v>
      </c>
      <c r="I465">
        <v>600</v>
      </c>
    </row>
    <row r="466" spans="3:9" x14ac:dyDescent="0.25">
      <c r="C466" s="78">
        <v>44137</v>
      </c>
      <c r="D466">
        <f t="shared" si="7"/>
        <v>2020</v>
      </c>
      <c r="E466">
        <v>310</v>
      </c>
      <c r="F466">
        <v>310</v>
      </c>
      <c r="G466">
        <v>301</v>
      </c>
      <c r="H466">
        <v>301</v>
      </c>
      <c r="I466">
        <v>300</v>
      </c>
    </row>
    <row r="467" spans="3:9" x14ac:dyDescent="0.25">
      <c r="C467" s="78">
        <v>44131</v>
      </c>
      <c r="D467">
        <f t="shared" si="7"/>
        <v>2020</v>
      </c>
      <c r="E467">
        <v>325.10000000000002</v>
      </c>
      <c r="F467">
        <v>325.10000000000002</v>
      </c>
      <c r="G467">
        <v>325.05</v>
      </c>
      <c r="H467">
        <v>325.05</v>
      </c>
      <c r="I467">
        <v>600</v>
      </c>
    </row>
    <row r="468" spans="3:9" x14ac:dyDescent="0.25">
      <c r="C468" s="78">
        <v>44130</v>
      </c>
      <c r="D468">
        <f t="shared" si="7"/>
        <v>2020</v>
      </c>
      <c r="E468">
        <v>300.60000000000002</v>
      </c>
      <c r="F468">
        <v>348</v>
      </c>
      <c r="G468">
        <v>300.60000000000002</v>
      </c>
      <c r="H468">
        <v>348</v>
      </c>
      <c r="I468">
        <v>300</v>
      </c>
    </row>
    <row r="469" spans="3:9" x14ac:dyDescent="0.25">
      <c r="C469" s="78">
        <v>44127</v>
      </c>
      <c r="D469">
        <f t="shared" si="7"/>
        <v>2020</v>
      </c>
      <c r="E469">
        <v>337.5</v>
      </c>
      <c r="F469">
        <v>337.5</v>
      </c>
      <c r="G469">
        <v>324</v>
      </c>
      <c r="H469">
        <v>324</v>
      </c>
      <c r="I469">
        <v>300</v>
      </c>
    </row>
    <row r="470" spans="3:9" x14ac:dyDescent="0.25">
      <c r="C470" s="78">
        <v>44126</v>
      </c>
      <c r="D470">
        <f t="shared" si="7"/>
        <v>2020</v>
      </c>
      <c r="E470">
        <v>305.51</v>
      </c>
      <c r="F470">
        <v>350</v>
      </c>
      <c r="G470">
        <v>305.51</v>
      </c>
      <c r="H470">
        <v>350</v>
      </c>
      <c r="I470">
        <v>300</v>
      </c>
    </row>
    <row r="471" spans="3:9" x14ac:dyDescent="0.25">
      <c r="C471" s="78">
        <v>44125</v>
      </c>
      <c r="D471">
        <f t="shared" si="7"/>
        <v>2020</v>
      </c>
      <c r="E471">
        <v>330</v>
      </c>
      <c r="F471">
        <v>330</v>
      </c>
      <c r="G471">
        <v>330</v>
      </c>
      <c r="H471">
        <v>330</v>
      </c>
      <c r="I471">
        <v>100</v>
      </c>
    </row>
    <row r="472" spans="3:9" x14ac:dyDescent="0.25">
      <c r="C472" s="78">
        <v>44119</v>
      </c>
      <c r="D472">
        <f t="shared" si="7"/>
        <v>2020</v>
      </c>
      <c r="E472">
        <v>349.5</v>
      </c>
      <c r="F472">
        <v>349.5</v>
      </c>
      <c r="G472">
        <v>349.5</v>
      </c>
      <c r="H472">
        <v>349.5</v>
      </c>
      <c r="I472">
        <v>200</v>
      </c>
    </row>
    <row r="473" spans="3:9" x14ac:dyDescent="0.25">
      <c r="C473" s="78">
        <v>44103</v>
      </c>
      <c r="D473">
        <f t="shared" si="7"/>
        <v>2020</v>
      </c>
      <c r="E473">
        <v>333.5</v>
      </c>
      <c r="F473">
        <v>333.5</v>
      </c>
      <c r="G473">
        <v>333.5</v>
      </c>
      <c r="H473">
        <v>333.5</v>
      </c>
      <c r="I473">
        <v>200</v>
      </c>
    </row>
    <row r="474" spans="3:9" x14ac:dyDescent="0.25">
      <c r="C474" s="78">
        <v>44096</v>
      </c>
      <c r="D474">
        <f t="shared" si="7"/>
        <v>2020</v>
      </c>
      <c r="E474">
        <v>337.5</v>
      </c>
      <c r="F474">
        <v>337.5</v>
      </c>
      <c r="G474">
        <v>337.5</v>
      </c>
      <c r="H474">
        <v>337.5</v>
      </c>
      <c r="I474">
        <v>200</v>
      </c>
    </row>
    <row r="475" spans="3:9" x14ac:dyDescent="0.25">
      <c r="C475" s="78">
        <v>44095</v>
      </c>
      <c r="D475">
        <f t="shared" si="7"/>
        <v>2020</v>
      </c>
      <c r="E475">
        <v>329</v>
      </c>
      <c r="F475">
        <v>337.5</v>
      </c>
      <c r="G475">
        <v>329</v>
      </c>
      <c r="H475">
        <v>335.5</v>
      </c>
      <c r="I475">
        <v>1500</v>
      </c>
    </row>
    <row r="476" spans="3:9" x14ac:dyDescent="0.25">
      <c r="C476" s="78">
        <v>44082</v>
      </c>
      <c r="D476">
        <f t="shared" si="7"/>
        <v>2020</v>
      </c>
      <c r="E476">
        <v>313.51</v>
      </c>
      <c r="F476">
        <v>313.51</v>
      </c>
      <c r="G476">
        <v>313.51</v>
      </c>
      <c r="H476">
        <v>313.51</v>
      </c>
      <c r="I476">
        <v>1100</v>
      </c>
    </row>
    <row r="477" spans="3:9" x14ac:dyDescent="0.25">
      <c r="C477" s="78">
        <v>44075</v>
      </c>
      <c r="D477">
        <f t="shared" si="7"/>
        <v>2020</v>
      </c>
      <c r="E477">
        <v>313.75</v>
      </c>
      <c r="F477">
        <v>313.75</v>
      </c>
      <c r="G477">
        <v>313.75</v>
      </c>
      <c r="H477">
        <v>313.75</v>
      </c>
      <c r="I477">
        <v>2000</v>
      </c>
    </row>
    <row r="478" spans="3:9" x14ac:dyDescent="0.25">
      <c r="C478" s="78">
        <v>44074</v>
      </c>
      <c r="D478">
        <f t="shared" si="7"/>
        <v>2020</v>
      </c>
      <c r="E478">
        <v>315</v>
      </c>
      <c r="F478">
        <v>315</v>
      </c>
      <c r="G478">
        <v>315</v>
      </c>
      <c r="H478">
        <v>315</v>
      </c>
      <c r="I478">
        <v>2000</v>
      </c>
    </row>
    <row r="479" spans="3:9" x14ac:dyDescent="0.25">
      <c r="C479" s="78">
        <v>44069</v>
      </c>
      <c r="D479">
        <f t="shared" si="7"/>
        <v>2020</v>
      </c>
      <c r="E479">
        <v>335.5</v>
      </c>
      <c r="F479">
        <v>337.5</v>
      </c>
      <c r="G479">
        <v>315</v>
      </c>
      <c r="H479">
        <v>320.52</v>
      </c>
      <c r="I479">
        <v>4000</v>
      </c>
    </row>
    <row r="480" spans="3:9" x14ac:dyDescent="0.25">
      <c r="C480" s="78">
        <v>44068</v>
      </c>
      <c r="D480">
        <f t="shared" si="7"/>
        <v>2020</v>
      </c>
      <c r="E480">
        <v>315</v>
      </c>
      <c r="F480">
        <v>315</v>
      </c>
      <c r="G480">
        <v>315</v>
      </c>
      <c r="H480">
        <v>315</v>
      </c>
      <c r="I480">
        <v>3800</v>
      </c>
    </row>
    <row r="481" spans="3:9" x14ac:dyDescent="0.25">
      <c r="C481" s="78">
        <v>44067</v>
      </c>
      <c r="D481">
        <f t="shared" si="7"/>
        <v>2020</v>
      </c>
      <c r="E481">
        <v>312.75</v>
      </c>
      <c r="F481">
        <v>312.75</v>
      </c>
      <c r="G481">
        <v>310</v>
      </c>
      <c r="H481">
        <v>310.04000000000002</v>
      </c>
      <c r="I481">
        <v>2500</v>
      </c>
    </row>
    <row r="482" spans="3:9" x14ac:dyDescent="0.25">
      <c r="C482" s="78">
        <v>44064</v>
      </c>
      <c r="D482">
        <f t="shared" si="7"/>
        <v>2020</v>
      </c>
      <c r="E482">
        <v>315</v>
      </c>
      <c r="F482">
        <v>315</v>
      </c>
      <c r="G482">
        <v>315</v>
      </c>
      <c r="H482">
        <v>315</v>
      </c>
      <c r="I482">
        <v>200</v>
      </c>
    </row>
    <row r="483" spans="3:9" x14ac:dyDescent="0.25">
      <c r="C483" s="78">
        <v>44063</v>
      </c>
      <c r="D483">
        <f t="shared" si="7"/>
        <v>2020</v>
      </c>
      <c r="E483">
        <v>315</v>
      </c>
      <c r="F483">
        <v>315</v>
      </c>
      <c r="G483">
        <v>315</v>
      </c>
      <c r="H483">
        <v>315</v>
      </c>
      <c r="I483">
        <v>1200</v>
      </c>
    </row>
    <row r="484" spans="3:9" x14ac:dyDescent="0.25">
      <c r="C484" s="78">
        <v>44061</v>
      </c>
      <c r="D484">
        <f t="shared" si="7"/>
        <v>2020</v>
      </c>
      <c r="E484">
        <v>312.5</v>
      </c>
      <c r="F484">
        <v>315</v>
      </c>
      <c r="G484">
        <v>312.5</v>
      </c>
      <c r="H484">
        <v>315</v>
      </c>
      <c r="I484">
        <v>6000</v>
      </c>
    </row>
    <row r="485" spans="3:9" x14ac:dyDescent="0.25">
      <c r="C485" s="78">
        <v>44056</v>
      </c>
      <c r="D485">
        <f t="shared" si="7"/>
        <v>2020</v>
      </c>
      <c r="E485">
        <v>305</v>
      </c>
      <c r="F485">
        <v>307.5</v>
      </c>
      <c r="G485">
        <v>302.5</v>
      </c>
      <c r="H485">
        <v>307.5</v>
      </c>
      <c r="I485">
        <v>1000</v>
      </c>
    </row>
    <row r="486" spans="3:9" x14ac:dyDescent="0.25">
      <c r="C486" s="78">
        <v>44055</v>
      </c>
      <c r="D486">
        <f t="shared" si="7"/>
        <v>2020</v>
      </c>
      <c r="E486">
        <v>307.5</v>
      </c>
      <c r="F486">
        <v>308</v>
      </c>
      <c r="G486">
        <v>306</v>
      </c>
      <c r="H486">
        <v>306</v>
      </c>
      <c r="I486">
        <v>1000</v>
      </c>
    </row>
    <row r="487" spans="3:9" x14ac:dyDescent="0.25">
      <c r="C487" s="78">
        <v>44053</v>
      </c>
      <c r="D487">
        <f t="shared" si="7"/>
        <v>2020</v>
      </c>
      <c r="E487">
        <v>310</v>
      </c>
      <c r="F487">
        <v>310</v>
      </c>
      <c r="G487">
        <v>310</v>
      </c>
      <c r="H487">
        <v>310</v>
      </c>
      <c r="I487">
        <v>100</v>
      </c>
    </row>
    <row r="488" spans="3:9" x14ac:dyDescent="0.25">
      <c r="C488" s="78">
        <v>44049</v>
      </c>
      <c r="D488">
        <f t="shared" si="7"/>
        <v>2020</v>
      </c>
      <c r="E488">
        <v>312.5</v>
      </c>
      <c r="F488">
        <v>315</v>
      </c>
      <c r="G488">
        <v>310</v>
      </c>
      <c r="H488">
        <v>314.5</v>
      </c>
      <c r="I488">
        <v>2400</v>
      </c>
    </row>
    <row r="489" spans="3:9" x14ac:dyDescent="0.25">
      <c r="C489" s="78">
        <v>44048</v>
      </c>
      <c r="D489">
        <f t="shared" si="7"/>
        <v>2020</v>
      </c>
      <c r="E489">
        <v>312.5</v>
      </c>
      <c r="F489">
        <v>312.5</v>
      </c>
      <c r="G489">
        <v>312.5</v>
      </c>
      <c r="H489">
        <v>312.5</v>
      </c>
      <c r="I489">
        <v>100</v>
      </c>
    </row>
    <row r="490" spans="3:9" x14ac:dyDescent="0.25">
      <c r="C490" s="78">
        <v>44047</v>
      </c>
      <c r="D490">
        <f t="shared" si="7"/>
        <v>2020</v>
      </c>
      <c r="E490">
        <v>312.5</v>
      </c>
      <c r="F490">
        <v>312.5</v>
      </c>
      <c r="G490">
        <v>312.5</v>
      </c>
      <c r="H490">
        <v>312.5</v>
      </c>
      <c r="I490">
        <v>200</v>
      </c>
    </row>
    <row r="491" spans="3:9" x14ac:dyDescent="0.25">
      <c r="C491" s="78">
        <v>44046</v>
      </c>
      <c r="D491">
        <f t="shared" si="7"/>
        <v>2020</v>
      </c>
      <c r="E491">
        <v>307.5</v>
      </c>
      <c r="F491">
        <v>350</v>
      </c>
      <c r="G491">
        <v>307.5</v>
      </c>
      <c r="H491">
        <v>329.17</v>
      </c>
      <c r="I491">
        <v>1700</v>
      </c>
    </row>
    <row r="492" spans="3:9" x14ac:dyDescent="0.25">
      <c r="C492" s="78">
        <v>44039</v>
      </c>
      <c r="D492">
        <f t="shared" si="7"/>
        <v>2020</v>
      </c>
      <c r="E492">
        <v>327.5</v>
      </c>
      <c r="F492">
        <v>327.5</v>
      </c>
      <c r="G492">
        <v>327.5</v>
      </c>
      <c r="H492">
        <v>327.5</v>
      </c>
      <c r="I492">
        <v>100</v>
      </c>
    </row>
    <row r="493" spans="3:9" x14ac:dyDescent="0.25">
      <c r="C493" s="78">
        <v>44035</v>
      </c>
      <c r="D493">
        <f t="shared" si="7"/>
        <v>2020</v>
      </c>
      <c r="E493">
        <v>329</v>
      </c>
      <c r="F493">
        <v>329</v>
      </c>
      <c r="G493">
        <v>327.5</v>
      </c>
      <c r="H493">
        <v>327.5</v>
      </c>
      <c r="I493">
        <v>500</v>
      </c>
    </row>
    <row r="494" spans="3:9" x14ac:dyDescent="0.25">
      <c r="C494" s="78">
        <v>44029</v>
      </c>
      <c r="D494">
        <f t="shared" si="7"/>
        <v>2020</v>
      </c>
      <c r="E494">
        <v>307.5</v>
      </c>
      <c r="F494">
        <v>307.5</v>
      </c>
      <c r="G494">
        <v>307.5</v>
      </c>
      <c r="H494">
        <v>307.5</v>
      </c>
      <c r="I494">
        <v>400</v>
      </c>
    </row>
    <row r="495" spans="3:9" x14ac:dyDescent="0.25">
      <c r="C495" s="78">
        <v>44026</v>
      </c>
      <c r="D495">
        <f t="shared" si="7"/>
        <v>2020</v>
      </c>
      <c r="E495">
        <v>300</v>
      </c>
      <c r="F495">
        <v>300</v>
      </c>
      <c r="G495">
        <v>300</v>
      </c>
      <c r="H495">
        <v>300</v>
      </c>
      <c r="I495">
        <v>1000</v>
      </c>
    </row>
    <row r="496" spans="3:9" x14ac:dyDescent="0.25">
      <c r="C496" s="78">
        <v>44022</v>
      </c>
      <c r="D496">
        <f t="shared" si="7"/>
        <v>2020</v>
      </c>
      <c r="E496">
        <v>305</v>
      </c>
      <c r="F496">
        <v>305</v>
      </c>
      <c r="G496">
        <v>305</v>
      </c>
      <c r="H496">
        <v>305</v>
      </c>
      <c r="I496">
        <v>1000</v>
      </c>
    </row>
    <row r="497" spans="3:9" x14ac:dyDescent="0.25">
      <c r="C497" s="78">
        <v>44019</v>
      </c>
      <c r="D497">
        <f t="shared" si="7"/>
        <v>2020</v>
      </c>
      <c r="E497">
        <v>300</v>
      </c>
      <c r="F497">
        <v>300</v>
      </c>
      <c r="G497">
        <v>300</v>
      </c>
      <c r="H497">
        <v>300</v>
      </c>
      <c r="I497">
        <v>1000</v>
      </c>
    </row>
    <row r="498" spans="3:9" x14ac:dyDescent="0.25">
      <c r="C498" s="78">
        <v>44018</v>
      </c>
      <c r="D498">
        <f t="shared" si="7"/>
        <v>2020</v>
      </c>
      <c r="E498">
        <v>320</v>
      </c>
      <c r="F498">
        <v>320</v>
      </c>
      <c r="G498">
        <v>300.5</v>
      </c>
      <c r="H498">
        <v>304.39999999999998</v>
      </c>
      <c r="I498">
        <v>500</v>
      </c>
    </row>
    <row r="499" spans="3:9" x14ac:dyDescent="0.25">
      <c r="C499" s="78">
        <v>44014</v>
      </c>
      <c r="D499">
        <f t="shared" si="7"/>
        <v>2020</v>
      </c>
      <c r="E499">
        <v>290</v>
      </c>
      <c r="F499">
        <v>300</v>
      </c>
      <c r="G499">
        <v>290</v>
      </c>
      <c r="H499">
        <v>300</v>
      </c>
      <c r="I499">
        <v>1400</v>
      </c>
    </row>
    <row r="500" spans="3:9" x14ac:dyDescent="0.25">
      <c r="C500" s="78">
        <v>44013</v>
      </c>
      <c r="D500">
        <f t="shared" si="7"/>
        <v>2020</v>
      </c>
      <c r="E500">
        <v>287.5</v>
      </c>
      <c r="F500">
        <v>287.5</v>
      </c>
      <c r="G500">
        <v>287.5</v>
      </c>
      <c r="H500">
        <v>287.5</v>
      </c>
      <c r="I500">
        <v>200</v>
      </c>
    </row>
    <row r="501" spans="3:9" x14ac:dyDescent="0.25">
      <c r="C501" s="78">
        <v>44012</v>
      </c>
      <c r="D501">
        <f t="shared" si="7"/>
        <v>2020</v>
      </c>
      <c r="E501">
        <v>287</v>
      </c>
      <c r="F501">
        <v>287.56</v>
      </c>
      <c r="G501">
        <v>287</v>
      </c>
      <c r="H501">
        <v>287.56</v>
      </c>
      <c r="I501">
        <v>1400</v>
      </c>
    </row>
    <row r="502" spans="3:9" x14ac:dyDescent="0.25">
      <c r="C502" s="78">
        <v>44011</v>
      </c>
      <c r="D502">
        <f t="shared" si="7"/>
        <v>2020</v>
      </c>
      <c r="E502">
        <v>267.5</v>
      </c>
      <c r="F502">
        <v>267.5</v>
      </c>
      <c r="G502">
        <v>267.5</v>
      </c>
      <c r="H502">
        <v>267.5</v>
      </c>
      <c r="I502">
        <v>200</v>
      </c>
    </row>
    <row r="503" spans="3:9" x14ac:dyDescent="0.25">
      <c r="C503" s="78">
        <v>44005</v>
      </c>
      <c r="D503">
        <f t="shared" si="7"/>
        <v>2020</v>
      </c>
      <c r="E503">
        <v>270</v>
      </c>
      <c r="F503">
        <v>270</v>
      </c>
      <c r="G503">
        <v>270</v>
      </c>
      <c r="H503">
        <v>270</v>
      </c>
      <c r="I503">
        <v>200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AF489-3021-4AE0-910E-757FF5065C70}">
  <dimension ref="B1:M1137"/>
  <sheetViews>
    <sheetView zoomScale="85" zoomScaleNormal="85" workbookViewId="0">
      <selection activeCell="J1" sqref="J1:K5"/>
    </sheetView>
  </sheetViews>
  <sheetFormatPr defaultRowHeight="15" x14ac:dyDescent="0.25"/>
  <cols>
    <col min="1" max="1" width="1.85546875" customWidth="1"/>
    <col min="2" max="2" width="9.7109375" bestFit="1" customWidth="1"/>
    <col min="3" max="3" width="30.42578125" bestFit="1" customWidth="1"/>
    <col min="4" max="4" width="10.140625" customWidth="1"/>
    <col min="5" max="8" width="7" bestFit="1" customWidth="1"/>
    <col min="9" max="9" width="8.28515625" bestFit="1" customWidth="1"/>
    <col min="10" max="10" width="9" bestFit="1" customWidth="1"/>
    <col min="11" max="11" width="7" bestFit="1" customWidth="1"/>
    <col min="12" max="12" width="12.28515625" bestFit="1" customWidth="1"/>
    <col min="13" max="13" width="8.7109375" bestFit="1" customWidth="1"/>
  </cols>
  <sheetData>
    <row r="1" spans="2:13" x14ac:dyDescent="0.25">
      <c r="H1" s="83" t="s">
        <v>209</v>
      </c>
      <c r="I1" s="83"/>
    </row>
    <row r="2" spans="2:13" x14ac:dyDescent="0.25">
      <c r="H2" s="83"/>
      <c r="I2" s="83"/>
    </row>
    <row r="3" spans="2:13" x14ac:dyDescent="0.25">
      <c r="H3" s="83"/>
      <c r="I3" s="83"/>
    </row>
    <row r="4" spans="2:13" x14ac:dyDescent="0.25">
      <c r="H4" s="83"/>
      <c r="I4" s="83"/>
    </row>
    <row r="5" spans="2:13" x14ac:dyDescent="0.25">
      <c r="H5" s="83"/>
      <c r="I5" s="83"/>
    </row>
    <row r="6" spans="2:13" ht="18.75" x14ac:dyDescent="0.3">
      <c r="B6" s="32" t="s">
        <v>185</v>
      </c>
      <c r="C6" s="32"/>
      <c r="D6" s="32"/>
      <c r="E6" s="32"/>
      <c r="F6" s="32"/>
      <c r="G6" s="32"/>
      <c r="H6" s="32"/>
      <c r="I6" s="32"/>
      <c r="J6" s="32"/>
      <c r="K6" s="32"/>
      <c r="L6" s="32"/>
      <c r="M6" s="32"/>
    </row>
    <row r="7" spans="2:13" x14ac:dyDescent="0.25">
      <c r="C7" t="s">
        <v>44</v>
      </c>
      <c r="D7" t="s">
        <v>48</v>
      </c>
      <c r="E7" t="s">
        <v>45</v>
      </c>
      <c r="F7" t="s">
        <v>46</v>
      </c>
      <c r="G7" t="s">
        <v>47</v>
      </c>
      <c r="H7" t="s">
        <v>29</v>
      </c>
      <c r="I7" t="s">
        <v>49</v>
      </c>
      <c r="J7" t="s">
        <v>50</v>
      </c>
      <c r="K7" t="s">
        <v>190</v>
      </c>
      <c r="L7" t="s">
        <v>191</v>
      </c>
      <c r="M7" t="s">
        <v>208</v>
      </c>
    </row>
    <row r="8" spans="2:13" x14ac:dyDescent="0.25">
      <c r="C8" s="78">
        <v>45189</v>
      </c>
      <c r="D8" s="62">
        <v>203.5</v>
      </c>
      <c r="E8" s="62">
        <v>203</v>
      </c>
      <c r="F8" s="62">
        <v>205</v>
      </c>
      <c r="G8" s="62">
        <v>203</v>
      </c>
      <c r="H8" s="62">
        <f>AVERAGE(E8:G8)</f>
        <v>203.66666666666666</v>
      </c>
      <c r="I8" s="62">
        <v>400</v>
      </c>
      <c r="J8" s="62">
        <v>203</v>
      </c>
      <c r="K8" s="75">
        <f>76.73*1000000</f>
        <v>76730000</v>
      </c>
      <c r="L8" s="75">
        <f>K8*D8</f>
        <v>15614555000</v>
      </c>
    </row>
    <row r="9" spans="2:13" x14ac:dyDescent="0.25">
      <c r="C9" s="78">
        <v>45188</v>
      </c>
      <c r="D9" s="62">
        <v>203</v>
      </c>
      <c r="E9" s="62">
        <v>203</v>
      </c>
      <c r="F9" s="62">
        <v>203</v>
      </c>
      <c r="G9" s="62">
        <v>203</v>
      </c>
      <c r="H9" s="62">
        <f>AVERAGE(E9:G9)</f>
        <v>203</v>
      </c>
      <c r="I9" s="62">
        <v>200</v>
      </c>
      <c r="J9" s="62">
        <v>203</v>
      </c>
      <c r="K9" s="75">
        <f t="shared" ref="K9:K72" si="0">76.73*1000000</f>
        <v>76730000</v>
      </c>
      <c r="L9" s="75">
        <f t="shared" ref="L9:L72" si="1">K9*D9</f>
        <v>15576190000</v>
      </c>
    </row>
    <row r="10" spans="2:13" x14ac:dyDescent="0.25">
      <c r="C10" s="78">
        <v>45187</v>
      </c>
      <c r="D10" s="62">
        <v>203</v>
      </c>
      <c r="E10" s="62">
        <v>202</v>
      </c>
      <c r="F10" s="62">
        <v>202</v>
      </c>
      <c r="G10" s="62">
        <v>202</v>
      </c>
      <c r="H10" s="62">
        <f>AVERAGE(E10:G10)</f>
        <v>202</v>
      </c>
      <c r="I10" s="62">
        <v>100</v>
      </c>
      <c r="J10" s="62">
        <v>203</v>
      </c>
      <c r="K10" s="75">
        <f t="shared" si="0"/>
        <v>76730000</v>
      </c>
      <c r="L10" s="75">
        <f t="shared" si="1"/>
        <v>15576190000</v>
      </c>
    </row>
    <row r="11" spans="2:13" x14ac:dyDescent="0.25">
      <c r="C11" s="78">
        <v>45184</v>
      </c>
      <c r="D11" s="62">
        <v>203</v>
      </c>
      <c r="E11" s="62">
        <v>203</v>
      </c>
      <c r="F11" s="62">
        <v>0</v>
      </c>
      <c r="G11" s="62">
        <v>0</v>
      </c>
      <c r="H11" s="62">
        <f>AVERAGE(E11:G11)</f>
        <v>67.666666666666671</v>
      </c>
      <c r="I11" s="62">
        <v>0</v>
      </c>
      <c r="J11" s="62">
        <v>203</v>
      </c>
      <c r="K11" s="75">
        <f t="shared" si="0"/>
        <v>76730000</v>
      </c>
      <c r="L11" s="75">
        <f t="shared" si="1"/>
        <v>15576190000</v>
      </c>
    </row>
    <row r="12" spans="2:13" x14ac:dyDescent="0.25">
      <c r="C12" s="78">
        <v>45183</v>
      </c>
      <c r="D12" s="62">
        <v>203</v>
      </c>
      <c r="E12" s="62">
        <v>203</v>
      </c>
      <c r="F12" s="62">
        <v>0</v>
      </c>
      <c r="G12" s="62">
        <v>0</v>
      </c>
      <c r="H12" s="62">
        <f>AVERAGE(E12:G12)</f>
        <v>67.666666666666671</v>
      </c>
      <c r="I12" s="62">
        <v>0</v>
      </c>
      <c r="J12" s="62">
        <v>203</v>
      </c>
      <c r="K12" s="75">
        <f t="shared" si="0"/>
        <v>76730000</v>
      </c>
      <c r="L12" s="75">
        <f t="shared" si="1"/>
        <v>15576190000</v>
      </c>
    </row>
    <row r="13" spans="2:13" x14ac:dyDescent="0.25">
      <c r="C13" s="78">
        <v>45182</v>
      </c>
      <c r="D13" s="62">
        <v>203</v>
      </c>
      <c r="E13" s="62">
        <v>205</v>
      </c>
      <c r="F13" s="62">
        <v>205</v>
      </c>
      <c r="G13" s="62">
        <v>201</v>
      </c>
      <c r="H13" s="62">
        <f>AVERAGE(E13:G13)</f>
        <v>203.66666666666666</v>
      </c>
      <c r="I13" s="62">
        <v>300</v>
      </c>
      <c r="J13" s="62">
        <v>210</v>
      </c>
      <c r="K13" s="75">
        <f t="shared" si="0"/>
        <v>76730000</v>
      </c>
      <c r="L13" s="75">
        <f t="shared" si="1"/>
        <v>15576190000</v>
      </c>
    </row>
    <row r="14" spans="2:13" x14ac:dyDescent="0.25">
      <c r="C14" s="78">
        <v>45181</v>
      </c>
      <c r="D14" s="62">
        <v>210</v>
      </c>
      <c r="E14" s="62">
        <v>210</v>
      </c>
      <c r="F14" s="62">
        <v>0</v>
      </c>
      <c r="G14" s="62">
        <v>0</v>
      </c>
      <c r="H14" s="62">
        <f>AVERAGE(E14:G14)</f>
        <v>70</v>
      </c>
      <c r="I14" s="62">
        <v>0</v>
      </c>
      <c r="J14" s="62">
        <v>210</v>
      </c>
      <c r="K14" s="75">
        <f t="shared" si="0"/>
        <v>76730000</v>
      </c>
      <c r="L14" s="75">
        <f t="shared" si="1"/>
        <v>16113300000</v>
      </c>
    </row>
    <row r="15" spans="2:13" x14ac:dyDescent="0.25">
      <c r="C15" s="78">
        <v>45180</v>
      </c>
      <c r="D15" s="62">
        <v>210</v>
      </c>
      <c r="E15" s="62">
        <v>210</v>
      </c>
      <c r="F15" s="62">
        <v>0</v>
      </c>
      <c r="G15" s="62">
        <v>0</v>
      </c>
      <c r="H15" s="62">
        <f>AVERAGE(E15:G15)</f>
        <v>70</v>
      </c>
      <c r="I15" s="62">
        <v>0</v>
      </c>
      <c r="J15" s="62">
        <v>210</v>
      </c>
      <c r="K15" s="75">
        <f t="shared" si="0"/>
        <v>76730000</v>
      </c>
      <c r="L15" s="75">
        <f t="shared" si="1"/>
        <v>16113300000</v>
      </c>
    </row>
    <row r="16" spans="2:13" x14ac:dyDescent="0.25">
      <c r="C16" s="78">
        <v>45177</v>
      </c>
      <c r="D16" s="62">
        <v>210</v>
      </c>
      <c r="E16" s="62">
        <v>210</v>
      </c>
      <c r="F16" s="62">
        <v>0</v>
      </c>
      <c r="G16" s="62">
        <v>0</v>
      </c>
      <c r="H16" s="62">
        <f>AVERAGE(E16:G16)</f>
        <v>70</v>
      </c>
      <c r="I16" s="62">
        <v>0</v>
      </c>
      <c r="J16" s="62">
        <v>210</v>
      </c>
      <c r="K16" s="75">
        <f t="shared" si="0"/>
        <v>76730000</v>
      </c>
      <c r="L16" s="75">
        <f t="shared" si="1"/>
        <v>16113300000</v>
      </c>
    </row>
    <row r="17" spans="3:13" x14ac:dyDescent="0.25">
      <c r="C17" s="78">
        <v>45176</v>
      </c>
      <c r="D17" s="62">
        <v>210</v>
      </c>
      <c r="E17" s="62">
        <v>210</v>
      </c>
      <c r="F17" s="62">
        <v>0</v>
      </c>
      <c r="G17" s="62">
        <v>0</v>
      </c>
      <c r="H17" s="62">
        <f>AVERAGE(E17:G17)</f>
        <v>70</v>
      </c>
      <c r="I17" s="62">
        <v>0</v>
      </c>
      <c r="J17" s="62">
        <v>210</v>
      </c>
      <c r="K17" s="75">
        <f t="shared" si="0"/>
        <v>76730000</v>
      </c>
      <c r="L17" s="75">
        <f t="shared" si="1"/>
        <v>16113300000</v>
      </c>
    </row>
    <row r="18" spans="3:13" x14ac:dyDescent="0.25">
      <c r="C18" s="78">
        <v>45175</v>
      </c>
      <c r="D18" s="62">
        <v>210</v>
      </c>
      <c r="E18" s="62">
        <v>210</v>
      </c>
      <c r="F18" s="62">
        <v>0</v>
      </c>
      <c r="G18" s="62">
        <v>0</v>
      </c>
      <c r="H18" s="62">
        <f>AVERAGE(E18:G18)</f>
        <v>70</v>
      </c>
      <c r="I18" s="62">
        <v>0</v>
      </c>
      <c r="J18" s="62">
        <v>210</v>
      </c>
      <c r="K18" s="75">
        <f t="shared" si="0"/>
        <v>76730000</v>
      </c>
      <c r="L18" s="75">
        <f t="shared" si="1"/>
        <v>16113300000</v>
      </c>
    </row>
    <row r="19" spans="3:13" x14ac:dyDescent="0.25">
      <c r="C19" s="78">
        <v>45174</v>
      </c>
      <c r="D19" s="62">
        <v>210</v>
      </c>
      <c r="E19" s="62">
        <v>210</v>
      </c>
      <c r="F19" s="62">
        <v>0</v>
      </c>
      <c r="G19" s="62">
        <v>0</v>
      </c>
      <c r="H19" s="62">
        <f>AVERAGE(E19:G19)</f>
        <v>70</v>
      </c>
      <c r="I19" s="62">
        <v>0</v>
      </c>
      <c r="J19" s="62">
        <v>210</v>
      </c>
      <c r="K19" s="75">
        <f t="shared" si="0"/>
        <v>76730000</v>
      </c>
      <c r="L19" s="75">
        <f t="shared" si="1"/>
        <v>16113300000</v>
      </c>
    </row>
    <row r="20" spans="3:13" x14ac:dyDescent="0.25">
      <c r="C20" s="78">
        <v>45173</v>
      </c>
      <c r="D20" s="62">
        <v>210</v>
      </c>
      <c r="E20" s="62">
        <v>209.9</v>
      </c>
      <c r="F20" s="62">
        <v>210</v>
      </c>
      <c r="G20" s="62">
        <v>209.9</v>
      </c>
      <c r="H20" s="62">
        <f>AVERAGE(E20:G20)</f>
        <v>209.93333333333331</v>
      </c>
      <c r="I20" s="62">
        <v>500</v>
      </c>
      <c r="J20" s="62">
        <v>202.51</v>
      </c>
      <c r="K20" s="75">
        <f t="shared" si="0"/>
        <v>76730000</v>
      </c>
      <c r="L20" s="75">
        <f t="shared" si="1"/>
        <v>16113300000</v>
      </c>
    </row>
    <row r="21" spans="3:13" x14ac:dyDescent="0.25">
      <c r="C21" s="78">
        <v>45170</v>
      </c>
      <c r="D21" s="62">
        <v>202.51</v>
      </c>
      <c r="E21" s="62">
        <v>205.01</v>
      </c>
      <c r="F21" s="62">
        <v>205.01</v>
      </c>
      <c r="G21" s="62">
        <v>200.01</v>
      </c>
      <c r="H21" s="62">
        <f>AVERAGE(E21:G21)</f>
        <v>203.34333333333333</v>
      </c>
      <c r="I21" s="62">
        <v>200</v>
      </c>
      <c r="J21" s="62">
        <v>210.08</v>
      </c>
      <c r="K21" s="75">
        <f t="shared" si="0"/>
        <v>76730000</v>
      </c>
      <c r="L21" s="75">
        <f t="shared" si="1"/>
        <v>15538592300</v>
      </c>
    </row>
    <row r="22" spans="3:13" x14ac:dyDescent="0.25">
      <c r="C22" s="78">
        <v>45169</v>
      </c>
      <c r="D22" s="62">
        <v>210.08</v>
      </c>
      <c r="E22" s="62">
        <v>210.08</v>
      </c>
      <c r="F22" s="62">
        <v>0</v>
      </c>
      <c r="G22" s="62">
        <v>0</v>
      </c>
      <c r="H22" s="62">
        <f>AVERAGE(E22:G22)</f>
        <v>70.026666666666671</v>
      </c>
      <c r="I22" s="62">
        <v>0</v>
      </c>
      <c r="J22" s="62">
        <v>210.08</v>
      </c>
      <c r="K22" s="75">
        <f t="shared" si="0"/>
        <v>76730000</v>
      </c>
      <c r="L22" s="75">
        <f t="shared" si="1"/>
        <v>16119438400.000002</v>
      </c>
    </row>
    <row r="23" spans="3:13" x14ac:dyDescent="0.25">
      <c r="C23" s="78">
        <v>45168</v>
      </c>
      <c r="D23" s="62">
        <v>210.08</v>
      </c>
      <c r="E23" s="62">
        <v>210.1</v>
      </c>
      <c r="F23" s="62">
        <v>210.1</v>
      </c>
      <c r="G23" s="62">
        <v>210.01</v>
      </c>
      <c r="H23" s="62">
        <f>AVERAGE(E23:G23)</f>
        <v>210.07000000000002</v>
      </c>
      <c r="I23" s="62">
        <v>500</v>
      </c>
      <c r="J23" s="62">
        <v>215.05</v>
      </c>
      <c r="K23" s="75">
        <f t="shared" si="0"/>
        <v>76730000</v>
      </c>
      <c r="L23" s="75">
        <f t="shared" si="1"/>
        <v>16119438400.000002</v>
      </c>
    </row>
    <row r="24" spans="3:13" x14ac:dyDescent="0.25">
      <c r="C24" s="78">
        <v>45167</v>
      </c>
      <c r="D24" s="62">
        <v>215.05</v>
      </c>
      <c r="E24" s="62">
        <v>215.05</v>
      </c>
      <c r="F24" s="62">
        <v>0</v>
      </c>
      <c r="G24" s="62">
        <v>0</v>
      </c>
      <c r="H24" s="62">
        <f>AVERAGE(E24:G24)</f>
        <v>71.683333333333337</v>
      </c>
      <c r="I24" s="62">
        <v>0</v>
      </c>
      <c r="J24" s="62">
        <v>215.05</v>
      </c>
      <c r="K24" s="75">
        <f t="shared" si="0"/>
        <v>76730000</v>
      </c>
      <c r="L24" s="75">
        <f t="shared" si="1"/>
        <v>16500786500</v>
      </c>
      <c r="M24" s="10"/>
    </row>
    <row r="25" spans="3:13" x14ac:dyDescent="0.25">
      <c r="C25" s="78">
        <v>45166</v>
      </c>
      <c r="D25" s="62">
        <v>215.05</v>
      </c>
      <c r="E25" s="62">
        <v>215.05</v>
      </c>
      <c r="F25" s="62">
        <v>0</v>
      </c>
      <c r="G25" s="62">
        <v>0</v>
      </c>
      <c r="H25" s="62">
        <f>AVERAGE(E25:G25)</f>
        <v>71.683333333333337</v>
      </c>
      <c r="I25" s="62">
        <v>0</v>
      </c>
      <c r="J25" s="62">
        <v>215.05</v>
      </c>
      <c r="K25" s="75">
        <f t="shared" si="0"/>
        <v>76730000</v>
      </c>
      <c r="L25" s="75">
        <f t="shared" si="1"/>
        <v>16500786500</v>
      </c>
    </row>
    <row r="26" spans="3:13" x14ac:dyDescent="0.25">
      <c r="C26" s="78">
        <v>45163</v>
      </c>
      <c r="D26" s="62">
        <v>215.05</v>
      </c>
      <c r="E26" s="62">
        <v>215.05</v>
      </c>
      <c r="F26" s="62">
        <v>0</v>
      </c>
      <c r="G26" s="62">
        <v>0</v>
      </c>
      <c r="H26" s="62">
        <f>AVERAGE(E26:G26)</f>
        <v>71.683333333333337</v>
      </c>
      <c r="I26" s="62">
        <v>0</v>
      </c>
      <c r="J26" s="62">
        <v>215.05</v>
      </c>
      <c r="K26" s="75">
        <f t="shared" si="0"/>
        <v>76730000</v>
      </c>
      <c r="L26" s="75">
        <f t="shared" si="1"/>
        <v>16500786500</v>
      </c>
    </row>
    <row r="27" spans="3:13" x14ac:dyDescent="0.25">
      <c r="C27" s="78">
        <v>45161</v>
      </c>
      <c r="D27" s="62">
        <v>216</v>
      </c>
      <c r="E27" s="62">
        <v>216</v>
      </c>
      <c r="F27" s="62">
        <v>0</v>
      </c>
      <c r="G27" s="62">
        <v>0</v>
      </c>
      <c r="H27" s="62">
        <f>AVERAGE(E27:G27)</f>
        <v>72</v>
      </c>
      <c r="I27" s="62">
        <v>0</v>
      </c>
      <c r="J27" s="62">
        <v>216</v>
      </c>
      <c r="K27" s="75">
        <f t="shared" si="0"/>
        <v>76730000</v>
      </c>
      <c r="L27" s="75">
        <f t="shared" si="1"/>
        <v>16573680000</v>
      </c>
    </row>
    <row r="28" spans="3:13" x14ac:dyDescent="0.25">
      <c r="C28" s="78">
        <v>45160</v>
      </c>
      <c r="D28" s="62">
        <v>216</v>
      </c>
      <c r="E28" s="62">
        <v>216</v>
      </c>
      <c r="F28" s="62">
        <v>0</v>
      </c>
      <c r="G28" s="62">
        <v>0</v>
      </c>
      <c r="H28" s="62">
        <f>AVERAGE(E28:G28)</f>
        <v>72</v>
      </c>
      <c r="I28" s="62">
        <v>0</v>
      </c>
      <c r="J28" s="62">
        <v>216</v>
      </c>
      <c r="K28" s="75">
        <f t="shared" si="0"/>
        <v>76730000</v>
      </c>
      <c r="L28" s="75">
        <f t="shared" si="1"/>
        <v>16573680000</v>
      </c>
    </row>
    <row r="29" spans="3:13" x14ac:dyDescent="0.25">
      <c r="C29" s="78">
        <v>45159</v>
      </c>
      <c r="D29" s="62">
        <v>216</v>
      </c>
      <c r="E29" s="62">
        <v>220</v>
      </c>
      <c r="F29" s="62">
        <v>244.5</v>
      </c>
      <c r="G29" s="62">
        <v>216</v>
      </c>
      <c r="H29" s="62">
        <f>AVERAGE(E29:G29)</f>
        <v>226.83333333333334</v>
      </c>
      <c r="I29" s="62">
        <v>7200</v>
      </c>
      <c r="J29" s="62">
        <v>233.5</v>
      </c>
      <c r="K29" s="75">
        <f t="shared" si="0"/>
        <v>76730000</v>
      </c>
      <c r="L29" s="75">
        <f t="shared" si="1"/>
        <v>16573680000</v>
      </c>
    </row>
    <row r="30" spans="3:13" x14ac:dyDescent="0.25">
      <c r="C30" s="78">
        <v>45156</v>
      </c>
      <c r="D30" s="62">
        <v>233.5</v>
      </c>
      <c r="E30" s="62">
        <v>234.5</v>
      </c>
      <c r="F30" s="62">
        <v>234.5</v>
      </c>
      <c r="G30" s="62">
        <v>230</v>
      </c>
      <c r="H30" s="62">
        <f>AVERAGE(E30:G30)</f>
        <v>233</v>
      </c>
      <c r="I30" s="62">
        <v>1800</v>
      </c>
      <c r="J30" s="62">
        <v>221.25</v>
      </c>
      <c r="K30" s="75">
        <f t="shared" si="0"/>
        <v>76730000</v>
      </c>
      <c r="L30" s="75">
        <f t="shared" si="1"/>
        <v>17916455000</v>
      </c>
    </row>
    <row r="31" spans="3:13" x14ac:dyDescent="0.25">
      <c r="C31" s="78">
        <v>45155</v>
      </c>
      <c r="D31" s="62">
        <v>221.25</v>
      </c>
      <c r="E31" s="62">
        <v>215.02</v>
      </c>
      <c r="F31" s="62">
        <v>231.32</v>
      </c>
      <c r="G31" s="62">
        <v>215.01</v>
      </c>
      <c r="H31" s="62">
        <f>AVERAGE(E31:G31)</f>
        <v>220.45000000000002</v>
      </c>
      <c r="I31" s="62">
        <v>2600</v>
      </c>
      <c r="J31" s="62">
        <v>215.2</v>
      </c>
      <c r="K31" s="75">
        <f t="shared" si="0"/>
        <v>76730000</v>
      </c>
      <c r="L31" s="75">
        <f t="shared" si="1"/>
        <v>16976512500</v>
      </c>
    </row>
    <row r="32" spans="3:13" x14ac:dyDescent="0.25">
      <c r="C32" s="78">
        <v>45154</v>
      </c>
      <c r="D32" s="62">
        <v>215.2</v>
      </c>
      <c r="E32" s="62">
        <v>216</v>
      </c>
      <c r="F32" s="62">
        <v>216</v>
      </c>
      <c r="G32" s="62">
        <v>215.1</v>
      </c>
      <c r="H32" s="62">
        <f>AVERAGE(E32:G32)</f>
        <v>215.70000000000002</v>
      </c>
      <c r="I32" s="62">
        <v>1200</v>
      </c>
      <c r="J32" s="62">
        <v>217</v>
      </c>
      <c r="K32" s="75">
        <f t="shared" si="0"/>
        <v>76730000</v>
      </c>
      <c r="L32" s="75">
        <f t="shared" si="1"/>
        <v>16512296000</v>
      </c>
    </row>
    <row r="33" spans="3:12" x14ac:dyDescent="0.25">
      <c r="C33" s="78">
        <v>45153</v>
      </c>
      <c r="D33" s="62">
        <v>217</v>
      </c>
      <c r="E33" s="62">
        <v>219.99</v>
      </c>
      <c r="F33" s="62">
        <v>219.99</v>
      </c>
      <c r="G33" s="62">
        <v>217</v>
      </c>
      <c r="H33" s="62">
        <f>AVERAGE(E33:G33)</f>
        <v>218.99333333333334</v>
      </c>
      <c r="I33" s="62">
        <v>800</v>
      </c>
      <c r="J33" s="62">
        <v>220</v>
      </c>
      <c r="K33" s="75">
        <f t="shared" si="0"/>
        <v>76730000</v>
      </c>
      <c r="L33" s="75">
        <f t="shared" si="1"/>
        <v>16650410000</v>
      </c>
    </row>
    <row r="34" spans="3:12" x14ac:dyDescent="0.25">
      <c r="C34" s="78">
        <v>45149</v>
      </c>
      <c r="D34" s="62">
        <v>220</v>
      </c>
      <c r="E34" s="62">
        <v>220.5</v>
      </c>
      <c r="F34" s="62">
        <v>220.5</v>
      </c>
      <c r="G34" s="62">
        <v>219.99</v>
      </c>
      <c r="H34" s="62">
        <f>AVERAGE(E34:G34)</f>
        <v>220.33</v>
      </c>
      <c r="I34" s="62">
        <v>500</v>
      </c>
      <c r="J34" s="62">
        <v>221</v>
      </c>
      <c r="K34" s="75">
        <f t="shared" si="0"/>
        <v>76730000</v>
      </c>
      <c r="L34" s="75">
        <f t="shared" si="1"/>
        <v>16880600000</v>
      </c>
    </row>
    <row r="35" spans="3:12" x14ac:dyDescent="0.25">
      <c r="C35" s="78">
        <v>45148</v>
      </c>
      <c r="D35" s="62">
        <v>221</v>
      </c>
      <c r="E35" s="62">
        <v>220</v>
      </c>
      <c r="F35" s="62">
        <v>222</v>
      </c>
      <c r="G35" s="62">
        <v>220</v>
      </c>
      <c r="H35" s="62">
        <f>AVERAGE(E35:G35)</f>
        <v>220.66666666666666</v>
      </c>
      <c r="I35" s="62">
        <v>300</v>
      </c>
      <c r="J35" s="62">
        <v>230</v>
      </c>
      <c r="K35" s="75">
        <f t="shared" si="0"/>
        <v>76730000</v>
      </c>
      <c r="L35" s="75">
        <f t="shared" si="1"/>
        <v>16957330000</v>
      </c>
    </row>
    <row r="36" spans="3:12" x14ac:dyDescent="0.25">
      <c r="C36" s="78">
        <v>45147</v>
      </c>
      <c r="D36" s="62">
        <v>230</v>
      </c>
      <c r="E36" s="62">
        <v>230</v>
      </c>
      <c r="F36" s="62">
        <v>230</v>
      </c>
      <c r="G36" s="62">
        <v>229.99</v>
      </c>
      <c r="H36" s="62">
        <f>AVERAGE(E36:G36)</f>
        <v>229.99666666666667</v>
      </c>
      <c r="I36" s="62">
        <v>600</v>
      </c>
      <c r="J36" s="62">
        <v>228.99</v>
      </c>
      <c r="K36" s="75">
        <f t="shared" si="0"/>
        <v>76730000</v>
      </c>
      <c r="L36" s="75">
        <f t="shared" si="1"/>
        <v>17647900000</v>
      </c>
    </row>
    <row r="37" spans="3:12" x14ac:dyDescent="0.25">
      <c r="C37" s="78">
        <v>45146</v>
      </c>
      <c r="D37" s="62">
        <v>228.99</v>
      </c>
      <c r="E37" s="62">
        <v>229.76</v>
      </c>
      <c r="F37" s="62">
        <v>229.76</v>
      </c>
      <c r="G37" s="62">
        <v>228.99</v>
      </c>
      <c r="H37" s="62">
        <f>AVERAGE(E37:G37)</f>
        <v>229.50333333333333</v>
      </c>
      <c r="I37" s="62">
        <v>400</v>
      </c>
      <c r="J37" s="62">
        <v>220.18</v>
      </c>
      <c r="K37" s="75">
        <f t="shared" si="0"/>
        <v>76730000</v>
      </c>
      <c r="L37" s="75">
        <f t="shared" si="1"/>
        <v>17570402700</v>
      </c>
    </row>
    <row r="38" spans="3:12" x14ac:dyDescent="0.25">
      <c r="C38" s="78">
        <v>45145</v>
      </c>
      <c r="D38" s="62">
        <v>220.18</v>
      </c>
      <c r="E38" s="62">
        <v>220.61</v>
      </c>
      <c r="F38" s="62">
        <v>220.61</v>
      </c>
      <c r="G38" s="62">
        <v>220.01</v>
      </c>
      <c r="H38" s="62">
        <f>AVERAGE(E38:G38)</f>
        <v>220.41</v>
      </c>
      <c r="I38" s="62">
        <v>500</v>
      </c>
      <c r="J38" s="62">
        <v>225</v>
      </c>
      <c r="K38" s="75">
        <f t="shared" si="0"/>
        <v>76730000</v>
      </c>
      <c r="L38" s="75">
        <f t="shared" si="1"/>
        <v>16894411400</v>
      </c>
    </row>
    <row r="39" spans="3:12" x14ac:dyDescent="0.25">
      <c r="C39" s="78">
        <v>45142</v>
      </c>
      <c r="D39" s="62">
        <v>225</v>
      </c>
      <c r="E39" s="62">
        <v>225</v>
      </c>
      <c r="F39" s="62">
        <v>230</v>
      </c>
      <c r="G39" s="62">
        <v>225</v>
      </c>
      <c r="H39" s="62">
        <f>AVERAGE(E39:G39)</f>
        <v>226.66666666666666</v>
      </c>
      <c r="I39" s="62">
        <v>1100</v>
      </c>
      <c r="J39" s="62">
        <v>225</v>
      </c>
      <c r="K39" s="75">
        <f t="shared" si="0"/>
        <v>76730000</v>
      </c>
      <c r="L39" s="75">
        <f t="shared" si="1"/>
        <v>17264250000</v>
      </c>
    </row>
    <row r="40" spans="3:12" x14ac:dyDescent="0.25">
      <c r="C40" s="78">
        <v>45141</v>
      </c>
      <c r="D40" s="62">
        <v>225</v>
      </c>
      <c r="E40" s="62">
        <v>225</v>
      </c>
      <c r="F40" s="62">
        <v>225</v>
      </c>
      <c r="G40" s="62">
        <v>225</v>
      </c>
      <c r="H40" s="62">
        <f>AVERAGE(E40:G40)</f>
        <v>225</v>
      </c>
      <c r="I40" s="62">
        <v>200</v>
      </c>
      <c r="J40" s="62">
        <v>230</v>
      </c>
      <c r="K40" s="75">
        <f t="shared" si="0"/>
        <v>76730000</v>
      </c>
      <c r="L40" s="75">
        <f t="shared" si="1"/>
        <v>17264250000</v>
      </c>
    </row>
    <row r="41" spans="3:12" x14ac:dyDescent="0.25">
      <c r="C41" s="78">
        <v>45140</v>
      </c>
      <c r="D41" s="62">
        <v>230</v>
      </c>
      <c r="E41" s="62">
        <v>229.99</v>
      </c>
      <c r="F41" s="62">
        <v>230</v>
      </c>
      <c r="G41" s="62">
        <v>229.99</v>
      </c>
      <c r="H41" s="62">
        <f>AVERAGE(E41:G41)</f>
        <v>229.99333333333334</v>
      </c>
      <c r="I41" s="62">
        <v>200</v>
      </c>
      <c r="J41" s="62">
        <v>225.1</v>
      </c>
      <c r="K41" s="75">
        <f t="shared" si="0"/>
        <v>76730000</v>
      </c>
      <c r="L41" s="75">
        <f t="shared" si="1"/>
        <v>17647900000</v>
      </c>
    </row>
    <row r="42" spans="3:12" x14ac:dyDescent="0.25">
      <c r="C42" s="78">
        <v>45139</v>
      </c>
      <c r="D42" s="62">
        <v>225.1</v>
      </c>
      <c r="E42" s="62">
        <v>226.33</v>
      </c>
      <c r="F42" s="62">
        <v>229.4</v>
      </c>
      <c r="G42" s="62">
        <v>224</v>
      </c>
      <c r="H42" s="62">
        <f>AVERAGE(E42:G42)</f>
        <v>226.57666666666668</v>
      </c>
      <c r="I42" s="62">
        <v>2300</v>
      </c>
      <c r="J42" s="62">
        <v>231</v>
      </c>
      <c r="K42" s="75">
        <f t="shared" si="0"/>
        <v>76730000</v>
      </c>
      <c r="L42" s="75">
        <f t="shared" si="1"/>
        <v>17271923000</v>
      </c>
    </row>
    <row r="43" spans="3:12" x14ac:dyDescent="0.25">
      <c r="C43" s="78">
        <v>45138</v>
      </c>
      <c r="D43" s="62">
        <v>231</v>
      </c>
      <c r="E43" s="62">
        <v>235</v>
      </c>
      <c r="F43" s="62">
        <v>235</v>
      </c>
      <c r="G43" s="62">
        <v>223.5</v>
      </c>
      <c r="H43" s="62">
        <f>AVERAGE(E43:G43)</f>
        <v>231.16666666666666</v>
      </c>
      <c r="I43" s="62">
        <v>1300</v>
      </c>
      <c r="J43" s="62">
        <v>228</v>
      </c>
      <c r="K43" s="75">
        <f t="shared" si="0"/>
        <v>76730000</v>
      </c>
      <c r="L43" s="75">
        <f t="shared" si="1"/>
        <v>17724630000</v>
      </c>
    </row>
    <row r="44" spans="3:12" x14ac:dyDescent="0.25">
      <c r="C44" s="78">
        <v>45134</v>
      </c>
      <c r="D44" s="62">
        <v>228</v>
      </c>
      <c r="E44" s="62">
        <v>228.07</v>
      </c>
      <c r="F44" s="62">
        <v>228.07</v>
      </c>
      <c r="G44" s="62">
        <v>228</v>
      </c>
      <c r="H44" s="62">
        <f>AVERAGE(E44:G44)</f>
        <v>228.04666666666665</v>
      </c>
      <c r="I44" s="62">
        <v>400</v>
      </c>
      <c r="J44" s="62">
        <v>235</v>
      </c>
      <c r="K44" s="75">
        <f t="shared" si="0"/>
        <v>76730000</v>
      </c>
      <c r="L44" s="75">
        <f t="shared" si="1"/>
        <v>17494440000</v>
      </c>
    </row>
    <row r="45" spans="3:12" x14ac:dyDescent="0.25">
      <c r="C45" s="78">
        <v>45133</v>
      </c>
      <c r="D45" s="62">
        <v>235</v>
      </c>
      <c r="E45" s="62">
        <v>231.33</v>
      </c>
      <c r="F45" s="62">
        <v>235</v>
      </c>
      <c r="G45" s="62">
        <v>231.33</v>
      </c>
      <c r="H45" s="62">
        <f>AVERAGE(E45:G45)</f>
        <v>232.55333333333337</v>
      </c>
      <c r="I45" s="62">
        <v>500</v>
      </c>
      <c r="J45" s="62">
        <v>223.13</v>
      </c>
      <c r="K45" s="75">
        <f t="shared" si="0"/>
        <v>76730000</v>
      </c>
      <c r="L45" s="75">
        <f t="shared" si="1"/>
        <v>18031550000</v>
      </c>
    </row>
    <row r="46" spans="3:12" x14ac:dyDescent="0.25">
      <c r="C46" s="78">
        <v>45132</v>
      </c>
      <c r="D46" s="62">
        <v>223.13</v>
      </c>
      <c r="E46" s="62">
        <v>223.15</v>
      </c>
      <c r="F46" s="62">
        <v>223.15</v>
      </c>
      <c r="G46" s="62">
        <v>223.1</v>
      </c>
      <c r="H46" s="62">
        <f>AVERAGE(E46:G46)</f>
        <v>223.13333333333333</v>
      </c>
      <c r="I46" s="62">
        <v>200</v>
      </c>
      <c r="J46" s="62">
        <v>225.19</v>
      </c>
      <c r="K46" s="75">
        <f t="shared" si="0"/>
        <v>76730000</v>
      </c>
      <c r="L46" s="75">
        <f t="shared" si="1"/>
        <v>17120764900</v>
      </c>
    </row>
    <row r="47" spans="3:12" x14ac:dyDescent="0.25">
      <c r="C47" s="78">
        <v>45131</v>
      </c>
      <c r="D47" s="62">
        <v>225.19</v>
      </c>
      <c r="E47" s="62">
        <v>235</v>
      </c>
      <c r="F47" s="62">
        <v>235</v>
      </c>
      <c r="G47" s="62">
        <v>222</v>
      </c>
      <c r="H47" s="62">
        <f>AVERAGE(E47:G47)</f>
        <v>230.66666666666666</v>
      </c>
      <c r="I47" s="62">
        <v>900</v>
      </c>
      <c r="J47" s="62">
        <v>235</v>
      </c>
      <c r="K47" s="75">
        <f t="shared" si="0"/>
        <v>76730000</v>
      </c>
      <c r="L47" s="75">
        <f t="shared" si="1"/>
        <v>17278828700</v>
      </c>
    </row>
    <row r="48" spans="3:12" x14ac:dyDescent="0.25">
      <c r="C48" s="78">
        <v>45128</v>
      </c>
      <c r="D48" s="62">
        <v>235</v>
      </c>
      <c r="E48" s="62">
        <v>235</v>
      </c>
      <c r="F48" s="62">
        <v>235</v>
      </c>
      <c r="G48" s="62">
        <v>235</v>
      </c>
      <c r="H48" s="62">
        <f>AVERAGE(E48:G48)</f>
        <v>235</v>
      </c>
      <c r="I48" s="62">
        <v>100</v>
      </c>
      <c r="J48" s="62">
        <v>235</v>
      </c>
      <c r="K48" s="75">
        <f t="shared" si="0"/>
        <v>76730000</v>
      </c>
      <c r="L48" s="75">
        <f t="shared" si="1"/>
        <v>18031550000</v>
      </c>
    </row>
    <row r="49" spans="3:12" x14ac:dyDescent="0.25">
      <c r="C49" s="78">
        <v>45127</v>
      </c>
      <c r="D49" s="62">
        <v>235</v>
      </c>
      <c r="E49" s="62">
        <v>235</v>
      </c>
      <c r="F49" s="62">
        <v>235</v>
      </c>
      <c r="G49" s="62">
        <v>235</v>
      </c>
      <c r="H49" s="62">
        <f>AVERAGE(E49:G49)</f>
        <v>235</v>
      </c>
      <c r="I49" s="62">
        <v>200</v>
      </c>
      <c r="J49" s="62">
        <v>241</v>
      </c>
      <c r="K49" s="75">
        <f t="shared" si="0"/>
        <v>76730000</v>
      </c>
      <c r="L49" s="75">
        <f t="shared" si="1"/>
        <v>18031550000</v>
      </c>
    </row>
    <row r="50" spans="3:12" x14ac:dyDescent="0.25">
      <c r="C50" s="78">
        <v>45126</v>
      </c>
      <c r="D50" s="62">
        <v>241</v>
      </c>
      <c r="E50" s="62">
        <v>241</v>
      </c>
      <c r="F50" s="62">
        <v>0</v>
      </c>
      <c r="G50" s="62">
        <v>0</v>
      </c>
      <c r="H50" s="62">
        <f>AVERAGE(E50:G50)</f>
        <v>80.333333333333329</v>
      </c>
      <c r="I50" s="62">
        <v>0</v>
      </c>
      <c r="J50" s="62">
        <v>241</v>
      </c>
      <c r="K50" s="75">
        <f t="shared" si="0"/>
        <v>76730000</v>
      </c>
      <c r="L50" s="75">
        <f t="shared" si="1"/>
        <v>18491930000</v>
      </c>
    </row>
    <row r="51" spans="3:12" x14ac:dyDescent="0.25">
      <c r="C51" s="78">
        <v>45125</v>
      </c>
      <c r="D51" s="62">
        <v>241</v>
      </c>
      <c r="E51" s="62">
        <v>240</v>
      </c>
      <c r="F51" s="62">
        <v>242</v>
      </c>
      <c r="G51" s="62">
        <v>240</v>
      </c>
      <c r="H51" s="62">
        <f>AVERAGE(E51:G51)</f>
        <v>240.66666666666666</v>
      </c>
      <c r="I51" s="62">
        <v>500</v>
      </c>
      <c r="J51" s="62">
        <v>239.99</v>
      </c>
      <c r="K51" s="75">
        <f t="shared" si="0"/>
        <v>76730000</v>
      </c>
      <c r="L51" s="75">
        <f t="shared" si="1"/>
        <v>18491930000</v>
      </c>
    </row>
    <row r="52" spans="3:12" x14ac:dyDescent="0.25">
      <c r="C52" s="78">
        <v>45124</v>
      </c>
      <c r="D52" s="62">
        <v>239.99</v>
      </c>
      <c r="E52" s="62">
        <v>239.99</v>
      </c>
      <c r="F52" s="62">
        <v>239.99</v>
      </c>
      <c r="G52" s="62">
        <v>239.99</v>
      </c>
      <c r="H52" s="62">
        <f>AVERAGE(E52:G52)</f>
        <v>239.99</v>
      </c>
      <c r="I52" s="62">
        <v>1000</v>
      </c>
      <c r="J52" s="62">
        <v>232.2</v>
      </c>
      <c r="K52" s="75">
        <f t="shared" si="0"/>
        <v>76730000</v>
      </c>
      <c r="L52" s="75">
        <f t="shared" si="1"/>
        <v>18414432700</v>
      </c>
    </row>
    <row r="53" spans="3:12" x14ac:dyDescent="0.25">
      <c r="C53" s="78">
        <v>45121</v>
      </c>
      <c r="D53" s="62">
        <v>232.2</v>
      </c>
      <c r="E53" s="62">
        <v>237</v>
      </c>
      <c r="F53" s="62">
        <v>237</v>
      </c>
      <c r="G53" s="62">
        <v>227.4</v>
      </c>
      <c r="H53" s="62">
        <f>AVERAGE(E53:G53)</f>
        <v>233.79999999999998</v>
      </c>
      <c r="I53" s="62">
        <v>200</v>
      </c>
      <c r="J53" s="62">
        <v>237.26</v>
      </c>
      <c r="K53" s="75">
        <f t="shared" si="0"/>
        <v>76730000</v>
      </c>
      <c r="L53" s="75">
        <f t="shared" si="1"/>
        <v>17816706000</v>
      </c>
    </row>
    <row r="54" spans="3:12" x14ac:dyDescent="0.25">
      <c r="C54" s="78">
        <v>45120</v>
      </c>
      <c r="D54" s="62">
        <v>237.26</v>
      </c>
      <c r="E54" s="62">
        <v>237.52</v>
      </c>
      <c r="F54" s="62">
        <v>237.55</v>
      </c>
      <c r="G54" s="62">
        <v>237</v>
      </c>
      <c r="H54" s="62">
        <f>AVERAGE(E54:G54)</f>
        <v>237.35666666666668</v>
      </c>
      <c r="I54" s="62">
        <v>500</v>
      </c>
      <c r="J54" s="62">
        <v>236.42</v>
      </c>
      <c r="K54" s="75">
        <f t="shared" si="0"/>
        <v>76730000</v>
      </c>
      <c r="L54" s="75">
        <f t="shared" si="1"/>
        <v>18204959800</v>
      </c>
    </row>
    <row r="55" spans="3:12" x14ac:dyDescent="0.25">
      <c r="C55" s="78">
        <v>45119</v>
      </c>
      <c r="D55" s="62">
        <v>236.42</v>
      </c>
      <c r="E55" s="62">
        <v>231</v>
      </c>
      <c r="F55" s="62">
        <v>237.99</v>
      </c>
      <c r="G55" s="62">
        <v>231</v>
      </c>
      <c r="H55" s="62">
        <f>AVERAGE(E55:G55)</f>
        <v>233.33</v>
      </c>
      <c r="I55" s="62">
        <v>500</v>
      </c>
      <c r="J55" s="62">
        <v>239.95</v>
      </c>
      <c r="K55" s="75">
        <f t="shared" si="0"/>
        <v>76730000</v>
      </c>
      <c r="L55" s="75">
        <f t="shared" si="1"/>
        <v>18140506600</v>
      </c>
    </row>
    <row r="56" spans="3:12" x14ac:dyDescent="0.25">
      <c r="C56" s="78">
        <v>45118</v>
      </c>
      <c r="D56" s="62">
        <v>239.95</v>
      </c>
      <c r="E56" s="62">
        <v>229.99</v>
      </c>
      <c r="F56" s="62">
        <v>239.99</v>
      </c>
      <c r="G56" s="62">
        <v>229.99</v>
      </c>
      <c r="H56" s="62">
        <f>AVERAGE(E56:G56)</f>
        <v>233.32333333333335</v>
      </c>
      <c r="I56" s="62">
        <v>1200</v>
      </c>
      <c r="J56" s="62">
        <v>234.5</v>
      </c>
      <c r="K56" s="75">
        <f t="shared" si="0"/>
        <v>76730000</v>
      </c>
      <c r="L56" s="75">
        <f t="shared" si="1"/>
        <v>18411363500</v>
      </c>
    </row>
    <row r="57" spans="3:12" x14ac:dyDescent="0.25">
      <c r="C57" s="78">
        <v>45117</v>
      </c>
      <c r="D57" s="62">
        <v>234.5</v>
      </c>
      <c r="E57" s="62">
        <v>228.61</v>
      </c>
      <c r="F57" s="62">
        <v>228.61</v>
      </c>
      <c r="G57" s="62">
        <v>228.61</v>
      </c>
      <c r="H57" s="62">
        <f>AVERAGE(E57:G57)</f>
        <v>228.61</v>
      </c>
      <c r="I57" s="62">
        <v>100</v>
      </c>
      <c r="J57" s="62">
        <v>234.5</v>
      </c>
      <c r="K57" s="75">
        <f t="shared" si="0"/>
        <v>76730000</v>
      </c>
      <c r="L57" s="75">
        <f t="shared" si="1"/>
        <v>17993185000</v>
      </c>
    </row>
    <row r="58" spans="3:12" x14ac:dyDescent="0.25">
      <c r="C58" s="78">
        <v>45114</v>
      </c>
      <c r="D58" s="62">
        <v>234.5</v>
      </c>
      <c r="E58" s="62">
        <v>225</v>
      </c>
      <c r="F58" s="62">
        <v>234.99</v>
      </c>
      <c r="G58" s="62">
        <v>225</v>
      </c>
      <c r="H58" s="62">
        <f>AVERAGE(E58:G58)</f>
        <v>228.33</v>
      </c>
      <c r="I58" s="62">
        <v>400</v>
      </c>
      <c r="J58" s="62">
        <v>229.2</v>
      </c>
      <c r="K58" s="75">
        <f t="shared" si="0"/>
        <v>76730000</v>
      </c>
      <c r="L58" s="75">
        <f t="shared" si="1"/>
        <v>17993185000</v>
      </c>
    </row>
    <row r="59" spans="3:12" x14ac:dyDescent="0.25">
      <c r="C59" s="78">
        <v>45113</v>
      </c>
      <c r="D59" s="62">
        <v>229.2</v>
      </c>
      <c r="E59" s="62">
        <v>229.2</v>
      </c>
      <c r="F59" s="62">
        <v>0</v>
      </c>
      <c r="G59" s="62">
        <v>0</v>
      </c>
      <c r="H59" s="62">
        <f>AVERAGE(E59:G59)</f>
        <v>76.399999999999991</v>
      </c>
      <c r="I59" s="62">
        <v>0</v>
      </c>
      <c r="J59" s="62">
        <v>229.2</v>
      </c>
      <c r="K59" s="75">
        <f t="shared" si="0"/>
        <v>76730000</v>
      </c>
      <c r="L59" s="75">
        <f t="shared" si="1"/>
        <v>17586516000</v>
      </c>
    </row>
    <row r="60" spans="3:12" x14ac:dyDescent="0.25">
      <c r="C60" s="78">
        <v>45112</v>
      </c>
      <c r="D60" s="62">
        <v>229.2</v>
      </c>
      <c r="E60" s="62">
        <v>215</v>
      </c>
      <c r="F60" s="62">
        <v>233.99</v>
      </c>
      <c r="G60" s="62">
        <v>215</v>
      </c>
      <c r="H60" s="62">
        <f>AVERAGE(E60:G60)</f>
        <v>221.33</v>
      </c>
      <c r="I60" s="62">
        <v>700</v>
      </c>
      <c r="J60" s="62">
        <v>226</v>
      </c>
      <c r="K60" s="75">
        <f t="shared" si="0"/>
        <v>76730000</v>
      </c>
      <c r="L60" s="75">
        <f t="shared" si="1"/>
        <v>17586516000</v>
      </c>
    </row>
    <row r="61" spans="3:12" x14ac:dyDescent="0.25">
      <c r="C61" s="78">
        <v>45111</v>
      </c>
      <c r="D61" s="62">
        <v>226</v>
      </c>
      <c r="E61" s="62">
        <v>226.1</v>
      </c>
      <c r="F61" s="62">
        <v>226.1</v>
      </c>
      <c r="G61" s="62">
        <v>226</v>
      </c>
      <c r="H61" s="62">
        <f>AVERAGE(E61:G61)</f>
        <v>226.06666666666669</v>
      </c>
      <c r="I61" s="62">
        <v>400</v>
      </c>
      <c r="J61" s="62">
        <v>234</v>
      </c>
      <c r="K61" s="75">
        <f t="shared" si="0"/>
        <v>76730000</v>
      </c>
      <c r="L61" s="75">
        <f t="shared" si="1"/>
        <v>17340980000</v>
      </c>
    </row>
    <row r="62" spans="3:12" x14ac:dyDescent="0.25">
      <c r="C62" s="78">
        <v>45110</v>
      </c>
      <c r="D62" s="62">
        <v>234</v>
      </c>
      <c r="E62" s="62">
        <v>225.01</v>
      </c>
      <c r="F62" s="62">
        <v>234</v>
      </c>
      <c r="G62" s="62">
        <v>210</v>
      </c>
      <c r="H62" s="62">
        <f>AVERAGE(E62:G62)</f>
        <v>223.00333333333333</v>
      </c>
      <c r="I62" s="62">
        <v>1400</v>
      </c>
      <c r="J62" s="62">
        <v>225.7</v>
      </c>
      <c r="K62" s="75">
        <f t="shared" si="0"/>
        <v>76730000</v>
      </c>
      <c r="L62" s="75">
        <f t="shared" si="1"/>
        <v>17954820000</v>
      </c>
    </row>
    <row r="63" spans="3:12" x14ac:dyDescent="0.25">
      <c r="C63" s="78">
        <v>45104</v>
      </c>
      <c r="D63" s="62">
        <v>225.7</v>
      </c>
      <c r="E63" s="62">
        <v>225.71</v>
      </c>
      <c r="F63" s="62">
        <v>225.71</v>
      </c>
      <c r="G63" s="62">
        <v>225.7</v>
      </c>
      <c r="H63" s="62">
        <f>AVERAGE(E63:G63)</f>
        <v>225.70666666666668</v>
      </c>
      <c r="I63" s="62">
        <v>500</v>
      </c>
      <c r="J63" s="62">
        <v>233</v>
      </c>
      <c r="K63" s="75">
        <f t="shared" si="0"/>
        <v>76730000</v>
      </c>
      <c r="L63" s="75">
        <f t="shared" si="1"/>
        <v>17317961000</v>
      </c>
    </row>
    <row r="64" spans="3:12" x14ac:dyDescent="0.25">
      <c r="C64" s="78">
        <v>45103</v>
      </c>
      <c r="D64" s="62">
        <v>233</v>
      </c>
      <c r="E64" s="62">
        <v>235.01</v>
      </c>
      <c r="F64" s="62">
        <v>245.05</v>
      </c>
      <c r="G64" s="62">
        <v>227</v>
      </c>
      <c r="H64" s="62">
        <f>AVERAGE(E64:G64)</f>
        <v>235.68666666666664</v>
      </c>
      <c r="I64" s="62">
        <v>2400</v>
      </c>
      <c r="J64" s="62">
        <v>238.5</v>
      </c>
      <c r="K64" s="75">
        <f t="shared" si="0"/>
        <v>76730000</v>
      </c>
      <c r="L64" s="75">
        <f t="shared" si="1"/>
        <v>17878090000</v>
      </c>
    </row>
    <row r="65" spans="3:12" x14ac:dyDescent="0.25">
      <c r="C65" s="78">
        <v>45100</v>
      </c>
      <c r="D65" s="62">
        <v>238.5</v>
      </c>
      <c r="E65" s="62">
        <v>249</v>
      </c>
      <c r="F65" s="62">
        <v>249</v>
      </c>
      <c r="G65" s="62">
        <v>237</v>
      </c>
      <c r="H65" s="62">
        <f>AVERAGE(E65:G65)</f>
        <v>245</v>
      </c>
      <c r="I65" s="62">
        <v>800</v>
      </c>
      <c r="J65" s="62">
        <v>248.48</v>
      </c>
      <c r="K65" s="75">
        <f t="shared" si="0"/>
        <v>76730000</v>
      </c>
      <c r="L65" s="75">
        <f t="shared" si="1"/>
        <v>18300105000</v>
      </c>
    </row>
    <row r="66" spans="3:12" x14ac:dyDescent="0.25">
      <c r="C66" s="78">
        <v>45099</v>
      </c>
      <c r="D66" s="62">
        <v>248.48</v>
      </c>
      <c r="E66" s="62">
        <v>248.48</v>
      </c>
      <c r="F66" s="62">
        <v>0</v>
      </c>
      <c r="G66" s="62">
        <v>0</v>
      </c>
      <c r="H66" s="62">
        <f>AVERAGE(E66:G66)</f>
        <v>82.826666666666668</v>
      </c>
      <c r="I66" s="62">
        <v>0</v>
      </c>
      <c r="J66" s="62">
        <v>248.48</v>
      </c>
      <c r="K66" s="75">
        <f t="shared" si="0"/>
        <v>76730000</v>
      </c>
      <c r="L66" s="75">
        <f t="shared" si="1"/>
        <v>19065870400</v>
      </c>
    </row>
    <row r="67" spans="3:12" x14ac:dyDescent="0.25">
      <c r="C67" s="78">
        <v>45098</v>
      </c>
      <c r="D67" s="62">
        <v>248.48</v>
      </c>
      <c r="E67" s="62">
        <v>248.5</v>
      </c>
      <c r="F67" s="62">
        <v>248.5</v>
      </c>
      <c r="G67" s="62">
        <v>248.45</v>
      </c>
      <c r="H67" s="62">
        <f>AVERAGE(E67:G67)</f>
        <v>248.48333333333335</v>
      </c>
      <c r="I67" s="62">
        <v>300</v>
      </c>
      <c r="J67" s="62">
        <v>244.06</v>
      </c>
      <c r="K67" s="75">
        <f t="shared" si="0"/>
        <v>76730000</v>
      </c>
      <c r="L67" s="75">
        <f t="shared" si="1"/>
        <v>19065870400</v>
      </c>
    </row>
    <row r="68" spans="3:12" x14ac:dyDescent="0.25">
      <c r="C68" s="78">
        <v>45097</v>
      </c>
      <c r="D68" s="62">
        <v>244.06</v>
      </c>
      <c r="E68" s="62">
        <v>244.06</v>
      </c>
      <c r="F68" s="62">
        <v>0</v>
      </c>
      <c r="G68" s="62">
        <v>0</v>
      </c>
      <c r="H68" s="62">
        <f>AVERAGE(E68:G68)</f>
        <v>81.353333333333339</v>
      </c>
      <c r="I68" s="62">
        <v>0</v>
      </c>
      <c r="J68" s="62">
        <v>244.06</v>
      </c>
      <c r="K68" s="75">
        <f t="shared" si="0"/>
        <v>76730000</v>
      </c>
      <c r="L68" s="75">
        <f t="shared" si="1"/>
        <v>18726723800</v>
      </c>
    </row>
    <row r="69" spans="3:12" x14ac:dyDescent="0.25">
      <c r="C69" s="78">
        <v>45096</v>
      </c>
      <c r="D69" s="62">
        <v>244.06</v>
      </c>
      <c r="E69" s="62">
        <v>272.06</v>
      </c>
      <c r="F69" s="62">
        <v>279</v>
      </c>
      <c r="G69" s="62">
        <v>240.67</v>
      </c>
      <c r="H69" s="62">
        <f>AVERAGE(E69:G69)</f>
        <v>263.90999999999997</v>
      </c>
      <c r="I69" s="62">
        <v>2800</v>
      </c>
      <c r="J69" s="62">
        <v>260.18</v>
      </c>
      <c r="K69" s="75">
        <f t="shared" si="0"/>
        <v>76730000</v>
      </c>
      <c r="L69" s="75">
        <f t="shared" si="1"/>
        <v>18726723800</v>
      </c>
    </row>
    <row r="70" spans="3:12" x14ac:dyDescent="0.25">
      <c r="C70" s="78">
        <v>45093</v>
      </c>
      <c r="D70" s="62">
        <v>260.18</v>
      </c>
      <c r="E70" s="62">
        <v>260.18</v>
      </c>
      <c r="F70" s="62">
        <v>260.18</v>
      </c>
      <c r="G70" s="62">
        <v>260.18</v>
      </c>
      <c r="H70" s="62">
        <f>AVERAGE(E70:G70)</f>
        <v>260.18</v>
      </c>
      <c r="I70" s="62">
        <v>200</v>
      </c>
      <c r="J70" s="62">
        <v>268.83999999999997</v>
      </c>
      <c r="K70" s="75">
        <f t="shared" si="0"/>
        <v>76730000</v>
      </c>
      <c r="L70" s="75">
        <f t="shared" si="1"/>
        <v>19963611400</v>
      </c>
    </row>
    <row r="71" spans="3:12" x14ac:dyDescent="0.25">
      <c r="C71" s="78">
        <v>45092</v>
      </c>
      <c r="D71" s="62">
        <v>268.83999999999997</v>
      </c>
      <c r="E71" s="62">
        <v>280</v>
      </c>
      <c r="F71" s="62">
        <v>280</v>
      </c>
      <c r="G71" s="62">
        <v>266</v>
      </c>
      <c r="H71" s="62">
        <f>AVERAGE(E71:G71)</f>
        <v>275.33333333333331</v>
      </c>
      <c r="I71" s="62">
        <v>1000</v>
      </c>
      <c r="J71" s="62">
        <v>285.91000000000003</v>
      </c>
      <c r="K71" s="75">
        <f t="shared" si="0"/>
        <v>76730000</v>
      </c>
      <c r="L71" s="75">
        <f t="shared" si="1"/>
        <v>20628093199.999996</v>
      </c>
    </row>
    <row r="72" spans="3:12" x14ac:dyDescent="0.25">
      <c r="C72" s="78">
        <v>45091</v>
      </c>
      <c r="D72" s="62">
        <v>285.91000000000003</v>
      </c>
      <c r="E72" s="62">
        <v>285.91000000000003</v>
      </c>
      <c r="F72" s="62">
        <v>0</v>
      </c>
      <c r="G72" s="62">
        <v>0</v>
      </c>
      <c r="H72" s="62">
        <f>AVERAGE(E72:G72)</f>
        <v>95.303333333333342</v>
      </c>
      <c r="I72" s="62">
        <v>0</v>
      </c>
      <c r="J72" s="62">
        <v>285.91000000000003</v>
      </c>
      <c r="K72" s="75">
        <f t="shared" si="0"/>
        <v>76730000</v>
      </c>
      <c r="L72" s="75">
        <f t="shared" si="1"/>
        <v>21937874300.000004</v>
      </c>
    </row>
    <row r="73" spans="3:12" x14ac:dyDescent="0.25">
      <c r="C73" s="78">
        <v>45090</v>
      </c>
      <c r="D73" s="62">
        <v>285.91000000000003</v>
      </c>
      <c r="E73" s="62">
        <v>286.99</v>
      </c>
      <c r="F73" s="62">
        <v>299</v>
      </c>
      <c r="G73" s="62">
        <v>285.91000000000003</v>
      </c>
      <c r="H73" s="62">
        <f>AVERAGE(E73:G73)</f>
        <v>290.63333333333338</v>
      </c>
      <c r="I73" s="62">
        <v>1000</v>
      </c>
      <c r="J73" s="62">
        <v>309</v>
      </c>
      <c r="K73" s="75">
        <f t="shared" ref="K73:K136" si="2">76.73*1000000</f>
        <v>76730000</v>
      </c>
      <c r="L73" s="75">
        <f t="shared" ref="L73:L136" si="3">K73*D73</f>
        <v>21937874300.000004</v>
      </c>
    </row>
    <row r="74" spans="3:12" x14ac:dyDescent="0.25">
      <c r="C74" s="78">
        <v>45089</v>
      </c>
      <c r="D74" s="62">
        <v>309</v>
      </c>
      <c r="E74" s="62">
        <v>319</v>
      </c>
      <c r="F74" s="62">
        <v>319</v>
      </c>
      <c r="G74" s="62">
        <v>302.49</v>
      </c>
      <c r="H74" s="62">
        <f>AVERAGE(E74:G74)</f>
        <v>313.49666666666667</v>
      </c>
      <c r="I74" s="62">
        <v>2800</v>
      </c>
      <c r="J74" s="62">
        <v>302.49</v>
      </c>
      <c r="K74" s="75">
        <f t="shared" si="2"/>
        <v>76730000</v>
      </c>
      <c r="L74" s="75">
        <f t="shared" si="3"/>
        <v>23709570000</v>
      </c>
    </row>
    <row r="75" spans="3:12" x14ac:dyDescent="0.25">
      <c r="C75" s="78">
        <v>45086</v>
      </c>
      <c r="D75" s="62">
        <v>302.49</v>
      </c>
      <c r="E75" s="62">
        <v>302.49</v>
      </c>
      <c r="F75" s="62">
        <v>302.49</v>
      </c>
      <c r="G75" s="62">
        <v>302.48</v>
      </c>
      <c r="H75" s="62">
        <f>AVERAGE(E75:G75)</f>
        <v>302.48666666666668</v>
      </c>
      <c r="I75" s="62">
        <v>2700</v>
      </c>
      <c r="J75" s="62">
        <v>281.39</v>
      </c>
      <c r="K75" s="75">
        <f t="shared" si="2"/>
        <v>76730000</v>
      </c>
      <c r="L75" s="75">
        <f t="shared" si="3"/>
        <v>23210057700</v>
      </c>
    </row>
    <row r="76" spans="3:12" x14ac:dyDescent="0.25">
      <c r="C76" s="78">
        <v>45085</v>
      </c>
      <c r="D76" s="62">
        <v>281.39</v>
      </c>
      <c r="E76" s="62">
        <v>281.39</v>
      </c>
      <c r="F76" s="62">
        <v>281.39</v>
      </c>
      <c r="G76" s="62">
        <v>281.39</v>
      </c>
      <c r="H76" s="62">
        <f>AVERAGE(E76:G76)</f>
        <v>281.39</v>
      </c>
      <c r="I76" s="62">
        <v>400</v>
      </c>
      <c r="J76" s="62">
        <v>261.76</v>
      </c>
      <c r="K76" s="75">
        <f t="shared" si="2"/>
        <v>76730000</v>
      </c>
      <c r="L76" s="75">
        <f t="shared" si="3"/>
        <v>21591054700</v>
      </c>
    </row>
    <row r="77" spans="3:12" x14ac:dyDescent="0.25">
      <c r="C77" s="78">
        <v>45084</v>
      </c>
      <c r="D77" s="62">
        <v>261.76</v>
      </c>
      <c r="E77" s="62">
        <v>254.88</v>
      </c>
      <c r="F77" s="62">
        <v>261.76</v>
      </c>
      <c r="G77" s="62">
        <v>254</v>
      </c>
      <c r="H77" s="62">
        <f>AVERAGE(E77:G77)</f>
        <v>256.88</v>
      </c>
      <c r="I77" s="62">
        <v>2200</v>
      </c>
      <c r="J77" s="62">
        <v>243.5</v>
      </c>
      <c r="K77" s="75">
        <f t="shared" si="2"/>
        <v>76730000</v>
      </c>
      <c r="L77" s="75">
        <f t="shared" si="3"/>
        <v>20084844800</v>
      </c>
    </row>
    <row r="78" spans="3:12" x14ac:dyDescent="0.25">
      <c r="C78" s="78">
        <v>45083</v>
      </c>
      <c r="D78" s="62">
        <v>489.99</v>
      </c>
      <c r="E78" s="62">
        <v>485</v>
      </c>
      <c r="F78" s="62">
        <v>490</v>
      </c>
      <c r="G78" s="62">
        <v>482</v>
      </c>
      <c r="H78" s="62">
        <f>AVERAGE(E78:G78)</f>
        <v>485.66666666666669</v>
      </c>
      <c r="I78" s="62">
        <v>2000</v>
      </c>
      <c r="J78" s="62">
        <v>478.99</v>
      </c>
      <c r="K78" s="75">
        <f t="shared" si="2"/>
        <v>76730000</v>
      </c>
      <c r="L78" s="75">
        <f t="shared" si="3"/>
        <v>37596932700</v>
      </c>
    </row>
    <row r="79" spans="3:12" x14ac:dyDescent="0.25">
      <c r="C79" s="78">
        <v>45082</v>
      </c>
      <c r="D79" s="62">
        <v>478.99</v>
      </c>
      <c r="E79" s="62">
        <v>498.99</v>
      </c>
      <c r="F79" s="62">
        <v>499.9</v>
      </c>
      <c r="G79" s="62">
        <v>469</v>
      </c>
      <c r="H79" s="62">
        <f>AVERAGE(E79:G79)</f>
        <v>489.29666666666662</v>
      </c>
      <c r="I79" s="62">
        <v>3800</v>
      </c>
      <c r="J79" s="62">
        <v>470.69</v>
      </c>
      <c r="K79" s="75">
        <f t="shared" si="2"/>
        <v>76730000</v>
      </c>
      <c r="L79" s="75">
        <f t="shared" si="3"/>
        <v>36752902700</v>
      </c>
    </row>
    <row r="80" spans="3:12" x14ac:dyDescent="0.25">
      <c r="C80" s="78">
        <v>45079</v>
      </c>
      <c r="D80" s="62">
        <v>470.69</v>
      </c>
      <c r="E80" s="62">
        <v>470.69</v>
      </c>
      <c r="F80" s="62">
        <v>470.69</v>
      </c>
      <c r="G80" s="62">
        <v>470.69</v>
      </c>
      <c r="H80" s="62">
        <f>AVERAGE(E80:G80)</f>
        <v>470.69</v>
      </c>
      <c r="I80" s="62">
        <v>1400</v>
      </c>
      <c r="J80" s="62">
        <v>437.85</v>
      </c>
      <c r="K80" s="75">
        <f t="shared" si="2"/>
        <v>76730000</v>
      </c>
      <c r="L80" s="75">
        <f t="shared" si="3"/>
        <v>36116043700</v>
      </c>
    </row>
    <row r="81" spans="3:12" x14ac:dyDescent="0.25">
      <c r="C81" s="78">
        <v>45078</v>
      </c>
      <c r="D81" s="62">
        <v>437.85</v>
      </c>
      <c r="E81" s="62">
        <v>437.81</v>
      </c>
      <c r="F81" s="62">
        <v>437.85</v>
      </c>
      <c r="G81" s="62">
        <v>437.8</v>
      </c>
      <c r="H81" s="62">
        <f>AVERAGE(E81:G81)</f>
        <v>437.82</v>
      </c>
      <c r="I81" s="62">
        <v>1600</v>
      </c>
      <c r="J81" s="62">
        <v>407.3</v>
      </c>
      <c r="K81" s="75">
        <f t="shared" si="2"/>
        <v>76730000</v>
      </c>
      <c r="L81" s="75">
        <f t="shared" si="3"/>
        <v>33596230500</v>
      </c>
    </row>
    <row r="82" spans="3:12" x14ac:dyDescent="0.25">
      <c r="C82" s="78">
        <v>45077</v>
      </c>
      <c r="D82" s="62">
        <v>407.3</v>
      </c>
      <c r="E82" s="62">
        <v>407.3</v>
      </c>
      <c r="F82" s="62">
        <v>407.3</v>
      </c>
      <c r="G82" s="62">
        <v>407</v>
      </c>
      <c r="H82" s="62">
        <f>AVERAGE(E82:G82)</f>
        <v>407.2</v>
      </c>
      <c r="I82" s="62">
        <v>9700</v>
      </c>
      <c r="J82" s="62">
        <v>378.88</v>
      </c>
      <c r="K82" s="75">
        <f t="shared" si="2"/>
        <v>76730000</v>
      </c>
      <c r="L82" s="75">
        <f t="shared" si="3"/>
        <v>31252129000</v>
      </c>
    </row>
    <row r="83" spans="3:12" x14ac:dyDescent="0.25">
      <c r="C83" s="78">
        <v>45076</v>
      </c>
      <c r="D83" s="62">
        <v>378.88</v>
      </c>
      <c r="E83" s="62">
        <v>378.88</v>
      </c>
      <c r="F83" s="62">
        <v>378.88</v>
      </c>
      <c r="G83" s="62">
        <v>378.88</v>
      </c>
      <c r="H83" s="62">
        <f>AVERAGE(E83:G83)</f>
        <v>378.87999999999994</v>
      </c>
      <c r="I83" s="62">
        <v>2900</v>
      </c>
      <c r="J83" s="62">
        <v>352.45</v>
      </c>
      <c r="K83" s="75">
        <f t="shared" si="2"/>
        <v>76730000</v>
      </c>
      <c r="L83" s="75">
        <f t="shared" si="3"/>
        <v>29071462400</v>
      </c>
    </row>
    <row r="84" spans="3:12" x14ac:dyDescent="0.25">
      <c r="C84" s="78">
        <v>45075</v>
      </c>
      <c r="D84" s="62">
        <v>352.45</v>
      </c>
      <c r="E84" s="62">
        <v>352.45</v>
      </c>
      <c r="F84" s="62">
        <v>352.45</v>
      </c>
      <c r="G84" s="62">
        <v>352.45</v>
      </c>
      <c r="H84" s="62">
        <f>AVERAGE(E84:G84)</f>
        <v>352.45</v>
      </c>
      <c r="I84" s="62">
        <v>1200</v>
      </c>
      <c r="J84" s="62">
        <v>327.86</v>
      </c>
      <c r="K84" s="75">
        <f t="shared" si="2"/>
        <v>76730000</v>
      </c>
      <c r="L84" s="75">
        <f t="shared" si="3"/>
        <v>27043488500</v>
      </c>
    </row>
    <row r="85" spans="3:12" x14ac:dyDescent="0.25">
      <c r="C85" s="78">
        <v>45072</v>
      </c>
      <c r="D85" s="62">
        <v>327.86</v>
      </c>
      <c r="E85" s="62">
        <v>309.99</v>
      </c>
      <c r="F85" s="62">
        <v>327.86</v>
      </c>
      <c r="G85" s="62">
        <v>309.99</v>
      </c>
      <c r="H85" s="62">
        <f>AVERAGE(E85:G85)</f>
        <v>315.94666666666666</v>
      </c>
      <c r="I85" s="62">
        <v>1400</v>
      </c>
      <c r="J85" s="62">
        <v>304.99</v>
      </c>
      <c r="K85" s="75">
        <f t="shared" si="2"/>
        <v>76730000</v>
      </c>
      <c r="L85" s="75">
        <f t="shared" si="3"/>
        <v>25156697800</v>
      </c>
    </row>
    <row r="86" spans="3:12" x14ac:dyDescent="0.25">
      <c r="C86" s="78">
        <v>45071</v>
      </c>
      <c r="D86" s="62">
        <v>304.99</v>
      </c>
      <c r="E86" s="62">
        <v>304.99</v>
      </c>
      <c r="F86" s="62">
        <v>304.99</v>
      </c>
      <c r="G86" s="62">
        <v>304.99</v>
      </c>
      <c r="H86" s="62">
        <f>AVERAGE(E86:G86)</f>
        <v>304.99</v>
      </c>
      <c r="I86" s="62">
        <v>200</v>
      </c>
      <c r="J86" s="62">
        <v>295.01</v>
      </c>
      <c r="K86" s="75">
        <f t="shared" si="2"/>
        <v>76730000</v>
      </c>
      <c r="L86" s="75">
        <f t="shared" si="3"/>
        <v>23401882700</v>
      </c>
    </row>
    <row r="87" spans="3:12" x14ac:dyDescent="0.25">
      <c r="C87" s="78">
        <v>45070</v>
      </c>
      <c r="D87" s="62">
        <v>295.01</v>
      </c>
      <c r="E87" s="62">
        <v>295.01</v>
      </c>
      <c r="F87" s="62">
        <v>0</v>
      </c>
      <c r="G87" s="62">
        <v>0</v>
      </c>
      <c r="H87" s="62">
        <f>AVERAGE(E87:G87)</f>
        <v>98.336666666666659</v>
      </c>
      <c r="I87" s="62">
        <v>0</v>
      </c>
      <c r="J87" s="62">
        <v>295.01</v>
      </c>
      <c r="K87" s="75">
        <f t="shared" si="2"/>
        <v>76730000</v>
      </c>
      <c r="L87" s="75">
        <f t="shared" si="3"/>
        <v>22636117300</v>
      </c>
    </row>
    <row r="88" spans="3:12" x14ac:dyDescent="0.25">
      <c r="C88" s="78">
        <v>45069</v>
      </c>
      <c r="D88" s="62">
        <v>295.01</v>
      </c>
      <c r="E88" s="62">
        <v>295.01</v>
      </c>
      <c r="F88" s="62">
        <v>0</v>
      </c>
      <c r="G88" s="62">
        <v>0</v>
      </c>
      <c r="H88" s="62">
        <f>AVERAGE(E88:G88)</f>
        <v>98.336666666666659</v>
      </c>
      <c r="I88" s="62">
        <v>0</v>
      </c>
      <c r="J88" s="62">
        <v>295.01</v>
      </c>
      <c r="K88" s="75">
        <f t="shared" si="2"/>
        <v>76730000</v>
      </c>
      <c r="L88" s="75">
        <f t="shared" si="3"/>
        <v>22636117300</v>
      </c>
    </row>
    <row r="89" spans="3:12" x14ac:dyDescent="0.25">
      <c r="C89" s="78">
        <v>45068</v>
      </c>
      <c r="D89" s="62">
        <v>295.01</v>
      </c>
      <c r="E89" s="62">
        <v>295.01</v>
      </c>
      <c r="F89" s="62">
        <v>0</v>
      </c>
      <c r="G89" s="62">
        <v>0</v>
      </c>
      <c r="H89" s="62">
        <f>AVERAGE(E89:G89)</f>
        <v>98.336666666666659</v>
      </c>
      <c r="I89" s="62">
        <v>0</v>
      </c>
      <c r="J89" s="62">
        <v>295.01</v>
      </c>
      <c r="K89" s="75">
        <f t="shared" si="2"/>
        <v>76730000</v>
      </c>
      <c r="L89" s="75">
        <f t="shared" si="3"/>
        <v>22636117300</v>
      </c>
    </row>
    <row r="90" spans="3:12" x14ac:dyDescent="0.25">
      <c r="C90" s="78">
        <v>45065</v>
      </c>
      <c r="D90" s="62">
        <v>295.01</v>
      </c>
      <c r="E90" s="62">
        <v>295.01</v>
      </c>
      <c r="F90" s="62">
        <v>0</v>
      </c>
      <c r="G90" s="62">
        <v>0</v>
      </c>
      <c r="H90" s="62">
        <f>AVERAGE(E90:G90)</f>
        <v>98.336666666666659</v>
      </c>
      <c r="I90" s="62">
        <v>0</v>
      </c>
      <c r="J90" s="62">
        <v>295.01</v>
      </c>
      <c r="K90" s="75">
        <f t="shared" si="2"/>
        <v>76730000</v>
      </c>
      <c r="L90" s="75">
        <f t="shared" si="3"/>
        <v>22636117300</v>
      </c>
    </row>
    <row r="91" spans="3:12" x14ac:dyDescent="0.25">
      <c r="C91" s="78">
        <v>45064</v>
      </c>
      <c r="D91" s="62">
        <v>295.01</v>
      </c>
      <c r="E91" s="62">
        <v>295.01</v>
      </c>
      <c r="F91" s="62">
        <v>0</v>
      </c>
      <c r="G91" s="62">
        <v>0</v>
      </c>
      <c r="H91" s="62">
        <f>AVERAGE(E91:G91)</f>
        <v>98.336666666666659</v>
      </c>
      <c r="I91" s="62">
        <v>0</v>
      </c>
      <c r="J91" s="62">
        <v>295.01</v>
      </c>
      <c r="K91" s="75">
        <f t="shared" si="2"/>
        <v>76730000</v>
      </c>
      <c r="L91" s="75">
        <f t="shared" si="3"/>
        <v>22636117300</v>
      </c>
    </row>
    <row r="92" spans="3:12" x14ac:dyDescent="0.25">
      <c r="C92" s="78">
        <v>45063</v>
      </c>
      <c r="D92" s="62">
        <v>295.01</v>
      </c>
      <c r="E92" s="62">
        <v>295.01</v>
      </c>
      <c r="F92" s="62">
        <v>0</v>
      </c>
      <c r="G92" s="62">
        <v>0</v>
      </c>
      <c r="H92" s="62">
        <f>AVERAGE(E92:G92)</f>
        <v>98.336666666666659</v>
      </c>
      <c r="I92" s="62">
        <v>0</v>
      </c>
      <c r="J92" s="62">
        <v>295.01</v>
      </c>
      <c r="K92" s="75">
        <f t="shared" si="2"/>
        <v>76730000</v>
      </c>
      <c r="L92" s="75">
        <f t="shared" si="3"/>
        <v>22636117300</v>
      </c>
    </row>
    <row r="93" spans="3:12" x14ac:dyDescent="0.25">
      <c r="C93" s="78">
        <v>45062</v>
      </c>
      <c r="D93" s="62">
        <v>295.01</v>
      </c>
      <c r="E93" s="62">
        <v>295.01</v>
      </c>
      <c r="F93" s="62">
        <v>0</v>
      </c>
      <c r="G93" s="62">
        <v>0</v>
      </c>
      <c r="H93" s="62">
        <f>AVERAGE(E93:G93)</f>
        <v>98.336666666666659</v>
      </c>
      <c r="I93" s="62">
        <v>0</v>
      </c>
      <c r="J93" s="62">
        <v>295.01</v>
      </c>
      <c r="K93" s="75">
        <f t="shared" si="2"/>
        <v>76730000</v>
      </c>
      <c r="L93" s="75">
        <f t="shared" si="3"/>
        <v>22636117300</v>
      </c>
    </row>
    <row r="94" spans="3:12" x14ac:dyDescent="0.25">
      <c r="C94" s="78">
        <v>45061</v>
      </c>
      <c r="D94" s="62">
        <v>295.01</v>
      </c>
      <c r="E94" s="62">
        <v>295.01</v>
      </c>
      <c r="F94" s="62">
        <v>295.01</v>
      </c>
      <c r="G94" s="62">
        <v>295.01</v>
      </c>
      <c r="H94" s="62">
        <f>AVERAGE(E94:G94)</f>
        <v>295.01</v>
      </c>
      <c r="I94" s="62">
        <v>100</v>
      </c>
      <c r="J94" s="62">
        <v>295.10000000000002</v>
      </c>
      <c r="K94" s="75">
        <f t="shared" si="2"/>
        <v>76730000</v>
      </c>
      <c r="L94" s="75">
        <f t="shared" si="3"/>
        <v>22636117300</v>
      </c>
    </row>
    <row r="95" spans="3:12" x14ac:dyDescent="0.25">
      <c r="C95" s="78">
        <v>45058</v>
      </c>
      <c r="D95" s="62">
        <v>295.10000000000002</v>
      </c>
      <c r="E95" s="62">
        <v>295.10000000000002</v>
      </c>
      <c r="F95" s="62">
        <v>0</v>
      </c>
      <c r="G95" s="62">
        <v>0</v>
      </c>
      <c r="H95" s="62">
        <f>AVERAGE(E95:G95)</f>
        <v>98.366666666666674</v>
      </c>
      <c r="I95" s="62">
        <v>0</v>
      </c>
      <c r="J95" s="62">
        <v>295.10000000000002</v>
      </c>
      <c r="K95" s="75">
        <f t="shared" si="2"/>
        <v>76730000</v>
      </c>
      <c r="L95" s="75">
        <f t="shared" si="3"/>
        <v>22643023000</v>
      </c>
    </row>
    <row r="96" spans="3:12" x14ac:dyDescent="0.25">
      <c r="C96" s="78">
        <v>45057</v>
      </c>
      <c r="D96" s="62">
        <v>295.10000000000002</v>
      </c>
      <c r="E96" s="62">
        <v>295.10000000000002</v>
      </c>
      <c r="F96" s="62">
        <v>295.10000000000002</v>
      </c>
      <c r="G96" s="62">
        <v>295.10000000000002</v>
      </c>
      <c r="H96" s="62">
        <f>AVERAGE(E96:G96)</f>
        <v>295.10000000000002</v>
      </c>
      <c r="I96" s="62">
        <v>100</v>
      </c>
      <c r="J96" s="62">
        <v>300</v>
      </c>
      <c r="K96" s="75">
        <f t="shared" si="2"/>
        <v>76730000</v>
      </c>
      <c r="L96" s="75">
        <f t="shared" si="3"/>
        <v>22643023000</v>
      </c>
    </row>
    <row r="97" spans="3:12" x14ac:dyDescent="0.25">
      <c r="C97" s="78">
        <v>45056</v>
      </c>
      <c r="D97" s="62">
        <v>300</v>
      </c>
      <c r="E97" s="62">
        <v>300</v>
      </c>
      <c r="F97" s="62">
        <v>0</v>
      </c>
      <c r="G97" s="62">
        <v>0</v>
      </c>
      <c r="H97" s="62">
        <f>AVERAGE(E97:G97)</f>
        <v>100</v>
      </c>
      <c r="I97" s="62">
        <v>0</v>
      </c>
      <c r="J97" s="62">
        <v>300</v>
      </c>
      <c r="K97" s="75">
        <f t="shared" si="2"/>
        <v>76730000</v>
      </c>
      <c r="L97" s="75">
        <f t="shared" si="3"/>
        <v>23019000000</v>
      </c>
    </row>
    <row r="98" spans="3:12" x14ac:dyDescent="0.25">
      <c r="C98" s="78">
        <v>45055</v>
      </c>
      <c r="D98" s="62">
        <v>300</v>
      </c>
      <c r="E98" s="62">
        <v>300</v>
      </c>
      <c r="F98" s="62">
        <v>0</v>
      </c>
      <c r="G98" s="62">
        <v>0</v>
      </c>
      <c r="H98" s="62">
        <f>AVERAGE(E98:G98)</f>
        <v>100</v>
      </c>
      <c r="I98" s="62">
        <v>0</v>
      </c>
      <c r="J98" s="62">
        <v>300</v>
      </c>
      <c r="K98" s="75">
        <f t="shared" si="2"/>
        <v>76730000</v>
      </c>
      <c r="L98" s="75">
        <f t="shared" si="3"/>
        <v>23019000000</v>
      </c>
    </row>
    <row r="99" spans="3:12" x14ac:dyDescent="0.25">
      <c r="C99" s="78">
        <v>45054</v>
      </c>
      <c r="D99" s="62">
        <v>300</v>
      </c>
      <c r="E99" s="62">
        <v>300</v>
      </c>
      <c r="F99" s="62">
        <v>0</v>
      </c>
      <c r="G99" s="62">
        <v>0</v>
      </c>
      <c r="H99" s="62">
        <f>AVERAGE(E99:G99)</f>
        <v>100</v>
      </c>
      <c r="I99" s="62">
        <v>0</v>
      </c>
      <c r="J99" s="62">
        <v>300</v>
      </c>
      <c r="K99" s="75">
        <f t="shared" si="2"/>
        <v>76730000</v>
      </c>
      <c r="L99" s="75">
        <f t="shared" si="3"/>
        <v>23019000000</v>
      </c>
    </row>
    <row r="100" spans="3:12" x14ac:dyDescent="0.25">
      <c r="C100" s="78">
        <v>45051</v>
      </c>
      <c r="D100" s="62">
        <v>300</v>
      </c>
      <c r="E100" s="62">
        <v>280</v>
      </c>
      <c r="F100" s="62">
        <v>300</v>
      </c>
      <c r="G100" s="62">
        <v>280</v>
      </c>
      <c r="H100" s="62">
        <f>AVERAGE(E100:G100)</f>
        <v>286.66666666666669</v>
      </c>
      <c r="I100" s="62">
        <v>200</v>
      </c>
      <c r="J100" s="62">
        <v>302.51</v>
      </c>
      <c r="K100" s="75">
        <f t="shared" si="2"/>
        <v>76730000</v>
      </c>
      <c r="L100" s="75">
        <f t="shared" si="3"/>
        <v>23019000000</v>
      </c>
    </row>
    <row r="101" spans="3:12" x14ac:dyDescent="0.25">
      <c r="C101" s="78">
        <v>45050</v>
      </c>
      <c r="D101" s="62">
        <v>302.51</v>
      </c>
      <c r="E101" s="62">
        <v>302.51</v>
      </c>
      <c r="F101" s="62">
        <v>0</v>
      </c>
      <c r="G101" s="62">
        <v>0</v>
      </c>
      <c r="H101" s="62">
        <f>AVERAGE(E101:G101)</f>
        <v>100.83666666666666</v>
      </c>
      <c r="I101" s="62">
        <v>0</v>
      </c>
      <c r="J101" s="62">
        <v>302.51</v>
      </c>
      <c r="K101" s="75">
        <f t="shared" si="2"/>
        <v>76730000</v>
      </c>
      <c r="L101" s="75">
        <f t="shared" si="3"/>
        <v>23211592300</v>
      </c>
    </row>
    <row r="102" spans="3:12" x14ac:dyDescent="0.25">
      <c r="C102" s="78">
        <v>45049</v>
      </c>
      <c r="D102" s="62">
        <v>302.51</v>
      </c>
      <c r="E102" s="62">
        <v>310.01</v>
      </c>
      <c r="F102" s="62">
        <v>310.01</v>
      </c>
      <c r="G102" s="62">
        <v>302.27</v>
      </c>
      <c r="H102" s="62">
        <f>AVERAGE(E102:G102)</f>
        <v>307.43</v>
      </c>
      <c r="I102" s="62">
        <v>1700</v>
      </c>
      <c r="J102" s="62">
        <v>326.76</v>
      </c>
      <c r="K102" s="75">
        <f t="shared" si="2"/>
        <v>76730000</v>
      </c>
      <c r="L102" s="75">
        <f t="shared" si="3"/>
        <v>23211592300</v>
      </c>
    </row>
    <row r="103" spans="3:12" x14ac:dyDescent="0.25">
      <c r="C103" s="78">
        <v>45048</v>
      </c>
      <c r="D103" s="62">
        <v>326.76</v>
      </c>
      <c r="E103" s="62">
        <v>326.76</v>
      </c>
      <c r="F103" s="62">
        <v>326.76</v>
      </c>
      <c r="G103" s="62">
        <v>326.76</v>
      </c>
      <c r="H103" s="62">
        <f>AVERAGE(E103:G103)</f>
        <v>326.76</v>
      </c>
      <c r="I103" s="62">
        <v>100</v>
      </c>
      <c r="J103" s="62">
        <v>303.99</v>
      </c>
      <c r="K103" s="75">
        <f t="shared" si="2"/>
        <v>76730000</v>
      </c>
      <c r="L103" s="75">
        <f t="shared" si="3"/>
        <v>25072294800</v>
      </c>
    </row>
    <row r="104" spans="3:12" x14ac:dyDescent="0.25">
      <c r="C104" s="78">
        <v>45044</v>
      </c>
      <c r="D104" s="62">
        <v>303.99</v>
      </c>
      <c r="E104" s="62">
        <v>303.99</v>
      </c>
      <c r="F104" s="62">
        <v>303.99</v>
      </c>
      <c r="G104" s="62">
        <v>303.99</v>
      </c>
      <c r="H104" s="62">
        <f>AVERAGE(E104:G104)</f>
        <v>303.99</v>
      </c>
      <c r="I104" s="62">
        <v>100</v>
      </c>
      <c r="J104" s="62">
        <v>285.48</v>
      </c>
      <c r="K104" s="75">
        <f t="shared" si="2"/>
        <v>76730000</v>
      </c>
      <c r="L104" s="75">
        <f t="shared" si="3"/>
        <v>23325152700</v>
      </c>
    </row>
    <row r="105" spans="3:12" x14ac:dyDescent="0.25">
      <c r="C105" s="78">
        <v>45043</v>
      </c>
      <c r="D105" s="62">
        <v>285.48</v>
      </c>
      <c r="E105" s="62">
        <v>285.95999999999998</v>
      </c>
      <c r="F105" s="62">
        <v>285.95999999999998</v>
      </c>
      <c r="G105" s="62">
        <v>285</v>
      </c>
      <c r="H105" s="62">
        <f>AVERAGE(E105:G105)</f>
        <v>285.64</v>
      </c>
      <c r="I105" s="62">
        <v>200</v>
      </c>
      <c r="J105" s="62">
        <v>266.01</v>
      </c>
      <c r="K105" s="75">
        <f t="shared" si="2"/>
        <v>76730000</v>
      </c>
      <c r="L105" s="75">
        <f t="shared" si="3"/>
        <v>21904880400</v>
      </c>
    </row>
    <row r="106" spans="3:12" x14ac:dyDescent="0.25">
      <c r="C106" s="78">
        <v>45042</v>
      </c>
      <c r="D106" s="62">
        <v>266.01</v>
      </c>
      <c r="E106" s="62">
        <v>293.01</v>
      </c>
      <c r="F106" s="62">
        <v>293.01</v>
      </c>
      <c r="G106" s="62">
        <v>266.01</v>
      </c>
      <c r="H106" s="62">
        <f>AVERAGE(E106:G106)</f>
        <v>284.01</v>
      </c>
      <c r="I106" s="62">
        <v>300</v>
      </c>
      <c r="J106" s="62">
        <v>272.5</v>
      </c>
      <c r="K106" s="75">
        <f t="shared" si="2"/>
        <v>76730000</v>
      </c>
      <c r="L106" s="75">
        <f t="shared" si="3"/>
        <v>20410947300</v>
      </c>
    </row>
    <row r="107" spans="3:12" x14ac:dyDescent="0.25">
      <c r="C107" s="78">
        <v>45036</v>
      </c>
      <c r="D107" s="62">
        <v>272.57</v>
      </c>
      <c r="E107" s="62">
        <v>295.06</v>
      </c>
      <c r="F107" s="62">
        <v>295.06</v>
      </c>
      <c r="G107" s="62">
        <v>254.65</v>
      </c>
      <c r="H107" s="62">
        <f>AVERAGE(E107:G107)</f>
        <v>281.58999999999997</v>
      </c>
      <c r="I107" s="62">
        <v>500</v>
      </c>
      <c r="J107" s="62">
        <v>274.48</v>
      </c>
      <c r="K107" s="75">
        <f t="shared" si="2"/>
        <v>76730000</v>
      </c>
      <c r="L107" s="75">
        <f t="shared" si="3"/>
        <v>20914296100</v>
      </c>
    </row>
    <row r="108" spans="3:12" x14ac:dyDescent="0.25">
      <c r="C108" s="78">
        <v>45035</v>
      </c>
      <c r="D108" s="62">
        <v>274.48</v>
      </c>
      <c r="E108" s="62">
        <v>274.48</v>
      </c>
      <c r="F108" s="62">
        <v>274.48</v>
      </c>
      <c r="G108" s="62">
        <v>250.02</v>
      </c>
      <c r="H108" s="62">
        <f>AVERAGE(E108:G108)</f>
        <v>266.32666666666665</v>
      </c>
      <c r="I108" s="62">
        <v>1300</v>
      </c>
      <c r="J108" s="62">
        <v>255.34</v>
      </c>
      <c r="K108" s="75">
        <f t="shared" si="2"/>
        <v>76730000</v>
      </c>
      <c r="L108" s="75">
        <f t="shared" si="3"/>
        <v>21060850400</v>
      </c>
    </row>
    <row r="109" spans="3:12" x14ac:dyDescent="0.25">
      <c r="C109" s="78">
        <v>45034</v>
      </c>
      <c r="D109" s="62">
        <v>255.34</v>
      </c>
      <c r="E109" s="62">
        <v>251.25</v>
      </c>
      <c r="F109" s="62">
        <v>0</v>
      </c>
      <c r="G109" s="62">
        <v>0</v>
      </c>
      <c r="H109" s="62">
        <f>AVERAGE(E109:G109)</f>
        <v>83.75</v>
      </c>
      <c r="I109" s="62">
        <v>0</v>
      </c>
      <c r="J109" s="62">
        <v>251.25</v>
      </c>
      <c r="K109" s="75">
        <f t="shared" si="2"/>
        <v>76730000</v>
      </c>
      <c r="L109" s="75">
        <f t="shared" si="3"/>
        <v>19592238200</v>
      </c>
    </row>
    <row r="110" spans="3:12" x14ac:dyDescent="0.25">
      <c r="C110" s="78">
        <v>45033</v>
      </c>
      <c r="D110" s="62">
        <v>251.25</v>
      </c>
      <c r="E110" s="62">
        <v>251.25</v>
      </c>
      <c r="F110" s="62">
        <v>251.25</v>
      </c>
      <c r="G110" s="62">
        <v>251.25</v>
      </c>
      <c r="H110" s="62">
        <f>AVERAGE(E110:G110)</f>
        <v>251.25</v>
      </c>
      <c r="I110" s="62">
        <v>100</v>
      </c>
      <c r="J110" s="62">
        <v>265.10000000000002</v>
      </c>
      <c r="K110" s="75">
        <f t="shared" si="2"/>
        <v>76730000</v>
      </c>
      <c r="L110" s="75">
        <f t="shared" si="3"/>
        <v>19278412500</v>
      </c>
    </row>
    <row r="111" spans="3:12" x14ac:dyDescent="0.25">
      <c r="C111" s="78">
        <v>45029</v>
      </c>
      <c r="D111" s="62">
        <v>265.10000000000002</v>
      </c>
      <c r="E111" s="62">
        <v>251.11</v>
      </c>
      <c r="F111" s="62">
        <v>0</v>
      </c>
      <c r="G111" s="62">
        <v>0</v>
      </c>
      <c r="H111" s="62">
        <f>AVERAGE(E111:G111)</f>
        <v>83.703333333333333</v>
      </c>
      <c r="I111" s="62">
        <v>0</v>
      </c>
      <c r="J111" s="62">
        <v>251.11</v>
      </c>
      <c r="K111" s="75">
        <f t="shared" si="2"/>
        <v>76730000</v>
      </c>
      <c r="L111" s="75">
        <f t="shared" si="3"/>
        <v>20341123000</v>
      </c>
    </row>
    <row r="112" spans="3:12" x14ac:dyDescent="0.25">
      <c r="C112" s="78">
        <v>45028</v>
      </c>
      <c r="D112" s="62">
        <v>251.11</v>
      </c>
      <c r="E112" s="62">
        <v>251.11</v>
      </c>
      <c r="F112" s="62">
        <v>0</v>
      </c>
      <c r="G112" s="62">
        <v>0</v>
      </c>
      <c r="H112" s="62">
        <f>AVERAGE(E112:G112)</f>
        <v>83.703333333333333</v>
      </c>
      <c r="I112" s="62">
        <v>0</v>
      </c>
      <c r="J112" s="62">
        <v>251.11</v>
      </c>
      <c r="K112" s="75">
        <f t="shared" si="2"/>
        <v>76730000</v>
      </c>
      <c r="L112" s="75">
        <f t="shared" si="3"/>
        <v>19267670300</v>
      </c>
    </row>
    <row r="113" spans="3:12" x14ac:dyDescent="0.25">
      <c r="C113" s="78">
        <v>45027</v>
      </c>
      <c r="D113" s="62">
        <v>251.11</v>
      </c>
      <c r="E113" s="62">
        <v>251.11</v>
      </c>
      <c r="F113" s="62">
        <v>251.11</v>
      </c>
      <c r="G113" s="62">
        <v>251.11</v>
      </c>
      <c r="H113" s="62">
        <f>AVERAGE(E113:G113)</f>
        <v>251.11</v>
      </c>
      <c r="I113" s="62">
        <v>100</v>
      </c>
      <c r="J113" s="62">
        <v>251.1</v>
      </c>
      <c r="K113" s="75">
        <f t="shared" si="2"/>
        <v>76730000</v>
      </c>
      <c r="L113" s="75">
        <f t="shared" si="3"/>
        <v>19267670300</v>
      </c>
    </row>
    <row r="114" spans="3:12" x14ac:dyDescent="0.25">
      <c r="C114" s="78">
        <v>45026</v>
      </c>
      <c r="D114" s="62">
        <v>251.1</v>
      </c>
      <c r="E114" s="62">
        <v>279.31</v>
      </c>
      <c r="F114" s="62">
        <v>279.31</v>
      </c>
      <c r="G114" s="62">
        <v>251.1</v>
      </c>
      <c r="H114" s="62">
        <f>AVERAGE(E114:G114)</f>
        <v>269.90666666666669</v>
      </c>
      <c r="I114" s="62">
        <v>200</v>
      </c>
      <c r="J114" s="62">
        <v>259.83</v>
      </c>
      <c r="K114" s="75">
        <f t="shared" si="2"/>
        <v>76730000</v>
      </c>
      <c r="L114" s="75">
        <f t="shared" si="3"/>
        <v>19266903000</v>
      </c>
    </row>
    <row r="115" spans="3:12" x14ac:dyDescent="0.25">
      <c r="C115" s="78">
        <v>45023</v>
      </c>
      <c r="D115" s="62">
        <v>259.83</v>
      </c>
      <c r="E115" s="62">
        <v>259.83</v>
      </c>
      <c r="F115" s="62">
        <v>0</v>
      </c>
      <c r="G115" s="62">
        <v>0</v>
      </c>
      <c r="H115" s="62">
        <f>AVERAGE(E115:G115)</f>
        <v>86.61</v>
      </c>
      <c r="I115" s="62">
        <v>0</v>
      </c>
      <c r="J115" s="62">
        <v>259.83</v>
      </c>
      <c r="K115" s="75">
        <f t="shared" si="2"/>
        <v>76730000</v>
      </c>
      <c r="L115" s="75">
        <f t="shared" si="3"/>
        <v>19936755900</v>
      </c>
    </row>
    <row r="116" spans="3:12" x14ac:dyDescent="0.25">
      <c r="C116" s="78">
        <v>45022</v>
      </c>
      <c r="D116" s="62">
        <v>259.83</v>
      </c>
      <c r="E116" s="62">
        <v>259.83</v>
      </c>
      <c r="F116" s="62">
        <v>0</v>
      </c>
      <c r="G116" s="62">
        <v>0</v>
      </c>
      <c r="H116" s="62">
        <f>AVERAGE(E116:G116)</f>
        <v>86.61</v>
      </c>
      <c r="I116" s="62">
        <v>0</v>
      </c>
      <c r="J116" s="62">
        <v>259.83</v>
      </c>
      <c r="K116" s="75">
        <f t="shared" si="2"/>
        <v>76730000</v>
      </c>
      <c r="L116" s="75">
        <f t="shared" si="3"/>
        <v>19936755900</v>
      </c>
    </row>
    <row r="117" spans="3:12" x14ac:dyDescent="0.25">
      <c r="C117" s="78">
        <v>45021</v>
      </c>
      <c r="D117" s="62">
        <v>259.83</v>
      </c>
      <c r="E117" s="62">
        <v>257.13</v>
      </c>
      <c r="F117" s="62">
        <v>0</v>
      </c>
      <c r="G117" s="62">
        <v>0</v>
      </c>
      <c r="H117" s="62">
        <f>AVERAGE(E117:G117)</f>
        <v>85.71</v>
      </c>
      <c r="I117" s="62">
        <v>0</v>
      </c>
      <c r="J117" s="62">
        <v>257.13</v>
      </c>
      <c r="K117" s="75">
        <f t="shared" si="2"/>
        <v>76730000</v>
      </c>
      <c r="L117" s="75">
        <f t="shared" si="3"/>
        <v>19936755900</v>
      </c>
    </row>
    <row r="118" spans="3:12" x14ac:dyDescent="0.25">
      <c r="C118" s="78">
        <v>45020</v>
      </c>
      <c r="D118" s="62">
        <v>257.13</v>
      </c>
      <c r="E118" s="62">
        <v>257.10000000000002</v>
      </c>
      <c r="F118" s="62">
        <v>0</v>
      </c>
      <c r="G118" s="62">
        <v>0</v>
      </c>
      <c r="H118" s="62">
        <f>AVERAGE(E118:G118)</f>
        <v>85.7</v>
      </c>
      <c r="I118" s="62">
        <v>0</v>
      </c>
      <c r="J118" s="62">
        <v>257.10000000000002</v>
      </c>
      <c r="K118" s="75">
        <f t="shared" si="2"/>
        <v>76730000</v>
      </c>
      <c r="L118" s="75">
        <f t="shared" si="3"/>
        <v>19729584900</v>
      </c>
    </row>
    <row r="119" spans="3:12" x14ac:dyDescent="0.25">
      <c r="C119" s="78">
        <v>45019</v>
      </c>
      <c r="D119" s="62">
        <v>257.10000000000002</v>
      </c>
      <c r="E119" s="62">
        <v>257.10000000000002</v>
      </c>
      <c r="F119" s="62">
        <v>0</v>
      </c>
      <c r="G119" s="62">
        <v>0</v>
      </c>
      <c r="H119" s="62">
        <f>AVERAGE(E119:G119)</f>
        <v>85.7</v>
      </c>
      <c r="I119" s="62">
        <v>0</v>
      </c>
      <c r="J119" s="62">
        <v>257.10000000000002</v>
      </c>
      <c r="K119" s="75">
        <f t="shared" si="2"/>
        <v>76730000</v>
      </c>
      <c r="L119" s="75">
        <f t="shared" si="3"/>
        <v>19727283000</v>
      </c>
    </row>
    <row r="120" spans="3:12" x14ac:dyDescent="0.25">
      <c r="C120" s="78">
        <v>45016</v>
      </c>
      <c r="D120" s="62">
        <v>257.10000000000002</v>
      </c>
      <c r="E120" s="62">
        <v>257.10000000000002</v>
      </c>
      <c r="F120" s="62">
        <v>257.10000000000002</v>
      </c>
      <c r="G120" s="62">
        <v>257.10000000000002</v>
      </c>
      <c r="H120" s="62">
        <f>AVERAGE(E120:G120)</f>
        <v>257.10000000000002</v>
      </c>
      <c r="I120" s="62">
        <v>100</v>
      </c>
      <c r="J120" s="62">
        <v>270.51</v>
      </c>
      <c r="K120" s="75">
        <f t="shared" si="2"/>
        <v>76730000</v>
      </c>
      <c r="L120" s="75">
        <f t="shared" si="3"/>
        <v>19727283000</v>
      </c>
    </row>
    <row r="121" spans="3:12" x14ac:dyDescent="0.25">
      <c r="C121" s="78">
        <v>45015</v>
      </c>
      <c r="D121" s="62">
        <v>270.51</v>
      </c>
      <c r="E121" s="62">
        <v>270.51</v>
      </c>
      <c r="F121" s="62">
        <v>270.51</v>
      </c>
      <c r="G121" s="62">
        <v>270.51</v>
      </c>
      <c r="H121" s="62">
        <f>AVERAGE(E121:G121)</f>
        <v>270.51</v>
      </c>
      <c r="I121" s="62">
        <v>100</v>
      </c>
      <c r="J121" s="62">
        <v>270.5</v>
      </c>
      <c r="K121" s="75">
        <f t="shared" si="2"/>
        <v>76730000</v>
      </c>
      <c r="L121" s="75">
        <f t="shared" si="3"/>
        <v>20756232300</v>
      </c>
    </row>
    <row r="122" spans="3:12" x14ac:dyDescent="0.25">
      <c r="C122" s="78">
        <v>45014</v>
      </c>
      <c r="D122" s="62">
        <v>270.5</v>
      </c>
      <c r="E122" s="62">
        <v>270.5</v>
      </c>
      <c r="F122" s="62">
        <v>270.5</v>
      </c>
      <c r="G122" s="62">
        <v>270.5</v>
      </c>
      <c r="H122" s="62">
        <f>AVERAGE(E122:G122)</f>
        <v>270.5</v>
      </c>
      <c r="I122" s="62">
        <v>100</v>
      </c>
      <c r="J122" s="62">
        <v>285</v>
      </c>
      <c r="K122" s="75">
        <f t="shared" si="2"/>
        <v>76730000</v>
      </c>
      <c r="L122" s="75">
        <f t="shared" si="3"/>
        <v>20755465000</v>
      </c>
    </row>
    <row r="123" spans="3:12" x14ac:dyDescent="0.25">
      <c r="C123" s="78">
        <v>45013</v>
      </c>
      <c r="D123" s="62">
        <v>285</v>
      </c>
      <c r="E123" s="62">
        <v>285</v>
      </c>
      <c r="F123" s="62">
        <v>285</v>
      </c>
      <c r="G123" s="62">
        <v>285</v>
      </c>
      <c r="H123" s="62">
        <f>AVERAGE(E123:G123)</f>
        <v>285</v>
      </c>
      <c r="I123" s="62">
        <v>200</v>
      </c>
      <c r="J123" s="62">
        <v>265.12</v>
      </c>
      <c r="K123" s="75">
        <f t="shared" si="2"/>
        <v>76730000</v>
      </c>
      <c r="L123" s="75">
        <f t="shared" si="3"/>
        <v>21868050000</v>
      </c>
    </row>
    <row r="124" spans="3:12" x14ac:dyDescent="0.25">
      <c r="C124" s="78">
        <v>45012</v>
      </c>
      <c r="D124" s="62">
        <v>265.12</v>
      </c>
      <c r="E124" s="62">
        <v>271</v>
      </c>
      <c r="F124" s="62">
        <v>271</v>
      </c>
      <c r="G124" s="62">
        <v>265.12</v>
      </c>
      <c r="H124" s="62">
        <f>AVERAGE(E124:G124)</f>
        <v>269.04000000000002</v>
      </c>
      <c r="I124" s="62">
        <v>200</v>
      </c>
      <c r="J124" s="62">
        <v>285.2</v>
      </c>
      <c r="K124" s="75">
        <f t="shared" si="2"/>
        <v>76730000</v>
      </c>
      <c r="L124" s="75">
        <f t="shared" si="3"/>
        <v>20342657600</v>
      </c>
    </row>
    <row r="125" spans="3:12" x14ac:dyDescent="0.25">
      <c r="C125" s="78">
        <v>45009</v>
      </c>
      <c r="D125" s="62">
        <v>285.2</v>
      </c>
      <c r="E125" s="62">
        <v>285.2</v>
      </c>
      <c r="F125" s="62">
        <v>285.2</v>
      </c>
      <c r="G125" s="62">
        <v>285.2</v>
      </c>
      <c r="H125" s="62">
        <f>AVERAGE(E125:G125)</f>
        <v>285.2</v>
      </c>
      <c r="I125" s="62">
        <v>100</v>
      </c>
      <c r="J125" s="62">
        <v>300.01</v>
      </c>
      <c r="K125" s="75">
        <f t="shared" si="2"/>
        <v>76730000</v>
      </c>
      <c r="L125" s="75">
        <f t="shared" si="3"/>
        <v>21883396000</v>
      </c>
    </row>
    <row r="126" spans="3:12" x14ac:dyDescent="0.25">
      <c r="C126" s="78">
        <v>45007</v>
      </c>
      <c r="D126" s="62">
        <v>300.01</v>
      </c>
      <c r="E126" s="62">
        <v>300.01</v>
      </c>
      <c r="F126" s="62">
        <v>300.01</v>
      </c>
      <c r="G126" s="62">
        <v>300.01</v>
      </c>
      <c r="H126" s="62">
        <f>AVERAGE(E126:G126)</f>
        <v>300.01</v>
      </c>
      <c r="I126" s="62">
        <v>100</v>
      </c>
      <c r="J126" s="62">
        <v>313.10000000000002</v>
      </c>
      <c r="K126" s="75">
        <f t="shared" si="2"/>
        <v>76730000</v>
      </c>
      <c r="L126" s="75">
        <f t="shared" si="3"/>
        <v>23019767300</v>
      </c>
    </row>
    <row r="127" spans="3:12" x14ac:dyDescent="0.25">
      <c r="C127" s="78">
        <v>45006</v>
      </c>
      <c r="D127" s="62">
        <v>313.10000000000002</v>
      </c>
      <c r="E127" s="62">
        <v>313.10000000000002</v>
      </c>
      <c r="F127" s="62">
        <v>0</v>
      </c>
      <c r="G127" s="62">
        <v>0</v>
      </c>
      <c r="H127" s="62">
        <f>AVERAGE(E127:G127)</f>
        <v>104.36666666666667</v>
      </c>
      <c r="I127" s="62">
        <v>0</v>
      </c>
      <c r="J127" s="62">
        <v>313.10000000000002</v>
      </c>
      <c r="K127" s="75">
        <f t="shared" si="2"/>
        <v>76730000</v>
      </c>
      <c r="L127" s="75">
        <f t="shared" si="3"/>
        <v>24024163000</v>
      </c>
    </row>
    <row r="128" spans="3:12" x14ac:dyDescent="0.25">
      <c r="C128" s="78">
        <v>45005</v>
      </c>
      <c r="D128" s="62">
        <v>313.10000000000002</v>
      </c>
      <c r="E128" s="62">
        <v>313.10000000000002</v>
      </c>
      <c r="F128" s="62">
        <v>0</v>
      </c>
      <c r="G128" s="62">
        <v>0</v>
      </c>
      <c r="H128" s="62">
        <f>AVERAGE(E128:G128)</f>
        <v>104.36666666666667</v>
      </c>
      <c r="I128" s="62">
        <v>0</v>
      </c>
      <c r="J128" s="62">
        <v>313.10000000000002</v>
      </c>
      <c r="K128" s="75">
        <f t="shared" si="2"/>
        <v>76730000</v>
      </c>
      <c r="L128" s="75">
        <f t="shared" si="3"/>
        <v>24024163000</v>
      </c>
    </row>
    <row r="129" spans="3:12" x14ac:dyDescent="0.25">
      <c r="C129" s="78">
        <v>45002</v>
      </c>
      <c r="D129" s="62">
        <v>313.10000000000002</v>
      </c>
      <c r="E129" s="62">
        <v>315.5</v>
      </c>
      <c r="F129" s="62">
        <v>315.5</v>
      </c>
      <c r="G129" s="62">
        <v>310.7</v>
      </c>
      <c r="H129" s="62">
        <f>AVERAGE(E129:G129)</f>
        <v>313.90000000000003</v>
      </c>
      <c r="I129" s="62">
        <v>200</v>
      </c>
      <c r="J129" s="62">
        <v>328</v>
      </c>
      <c r="K129" s="75">
        <f t="shared" si="2"/>
        <v>76730000</v>
      </c>
      <c r="L129" s="75">
        <f t="shared" si="3"/>
        <v>24024163000</v>
      </c>
    </row>
    <row r="130" spans="3:12" x14ac:dyDescent="0.25">
      <c r="C130" s="78">
        <v>45001</v>
      </c>
      <c r="D130" s="62">
        <v>328</v>
      </c>
      <c r="E130" s="62">
        <v>338.9</v>
      </c>
      <c r="F130" s="62">
        <v>338.9</v>
      </c>
      <c r="G130" s="62">
        <v>328</v>
      </c>
      <c r="H130" s="62">
        <f>AVERAGE(E130:G130)</f>
        <v>335.26666666666665</v>
      </c>
      <c r="I130" s="62">
        <v>800</v>
      </c>
      <c r="J130" s="62">
        <v>329.89</v>
      </c>
      <c r="K130" s="75">
        <f t="shared" si="2"/>
        <v>76730000</v>
      </c>
      <c r="L130" s="75">
        <f t="shared" si="3"/>
        <v>25167440000</v>
      </c>
    </row>
    <row r="131" spans="3:12" x14ac:dyDescent="0.25">
      <c r="C131" s="78">
        <v>45000</v>
      </c>
      <c r="D131" s="62">
        <v>329.89</v>
      </c>
      <c r="E131" s="62">
        <v>330.01</v>
      </c>
      <c r="F131" s="62">
        <v>348.9</v>
      </c>
      <c r="G131" s="62">
        <v>320.01</v>
      </c>
      <c r="H131" s="62">
        <f>AVERAGE(E131:G131)</f>
        <v>332.9733333333333</v>
      </c>
      <c r="I131" s="62">
        <v>400</v>
      </c>
      <c r="J131" s="62">
        <v>337.9</v>
      </c>
      <c r="K131" s="75">
        <f t="shared" si="2"/>
        <v>76730000</v>
      </c>
      <c r="L131" s="75">
        <f t="shared" si="3"/>
        <v>25312459700</v>
      </c>
    </row>
    <row r="132" spans="3:12" x14ac:dyDescent="0.25">
      <c r="C132" s="78">
        <v>44999</v>
      </c>
      <c r="D132" s="62">
        <v>337.9</v>
      </c>
      <c r="E132" s="62">
        <v>337.9</v>
      </c>
      <c r="F132" s="62">
        <v>337.9</v>
      </c>
      <c r="G132" s="62">
        <v>337.9</v>
      </c>
      <c r="H132" s="62">
        <f>AVERAGE(E132:G132)</f>
        <v>337.9</v>
      </c>
      <c r="I132" s="62">
        <v>100</v>
      </c>
      <c r="J132" s="62">
        <v>323.73</v>
      </c>
      <c r="K132" s="75">
        <f t="shared" si="2"/>
        <v>76730000</v>
      </c>
      <c r="L132" s="75">
        <f t="shared" si="3"/>
        <v>25927067000</v>
      </c>
    </row>
    <row r="133" spans="3:12" x14ac:dyDescent="0.25">
      <c r="C133" s="78">
        <v>44998</v>
      </c>
      <c r="D133" s="62">
        <v>323.73</v>
      </c>
      <c r="E133" s="62">
        <v>323.70999999999998</v>
      </c>
      <c r="F133" s="62">
        <v>359.5</v>
      </c>
      <c r="G133" s="62">
        <v>323.70999999999998</v>
      </c>
      <c r="H133" s="62">
        <f>AVERAGE(E133:G133)</f>
        <v>335.64000000000004</v>
      </c>
      <c r="I133" s="62">
        <v>1900</v>
      </c>
      <c r="J133" s="62">
        <v>349.95</v>
      </c>
      <c r="K133" s="75">
        <f t="shared" si="2"/>
        <v>76730000</v>
      </c>
      <c r="L133" s="75">
        <f t="shared" si="3"/>
        <v>24839802900</v>
      </c>
    </row>
    <row r="134" spans="3:12" x14ac:dyDescent="0.25">
      <c r="C134" s="78">
        <v>44995</v>
      </c>
      <c r="D134" s="62">
        <v>349.95</v>
      </c>
      <c r="E134" s="62">
        <v>349.95</v>
      </c>
      <c r="F134" s="62">
        <v>0</v>
      </c>
      <c r="G134" s="62">
        <v>0</v>
      </c>
      <c r="H134" s="62">
        <f>AVERAGE(E134:G134)</f>
        <v>116.64999999999999</v>
      </c>
      <c r="I134" s="62">
        <v>0</v>
      </c>
      <c r="J134" s="62">
        <v>349.95</v>
      </c>
      <c r="K134" s="75">
        <f t="shared" si="2"/>
        <v>76730000</v>
      </c>
      <c r="L134" s="75">
        <f t="shared" si="3"/>
        <v>26851663500</v>
      </c>
    </row>
    <row r="135" spans="3:12" x14ac:dyDescent="0.25">
      <c r="C135" s="78">
        <v>44994</v>
      </c>
      <c r="D135" s="62">
        <v>349.95</v>
      </c>
      <c r="E135" s="62">
        <v>349.95</v>
      </c>
      <c r="F135" s="62">
        <v>0</v>
      </c>
      <c r="G135" s="62">
        <v>0</v>
      </c>
      <c r="H135" s="62">
        <f>AVERAGE(E135:G135)</f>
        <v>116.64999999999999</v>
      </c>
      <c r="I135" s="62">
        <v>0</v>
      </c>
      <c r="J135" s="62">
        <v>349.95</v>
      </c>
      <c r="K135" s="75">
        <f t="shared" si="2"/>
        <v>76730000</v>
      </c>
      <c r="L135" s="75">
        <f t="shared" si="3"/>
        <v>26851663500</v>
      </c>
    </row>
    <row r="136" spans="3:12" x14ac:dyDescent="0.25">
      <c r="C136" s="78">
        <v>44993</v>
      </c>
      <c r="D136" s="62">
        <v>349.95</v>
      </c>
      <c r="E136" s="62">
        <v>340</v>
      </c>
      <c r="F136" s="62">
        <v>349.95</v>
      </c>
      <c r="G136" s="62">
        <v>340</v>
      </c>
      <c r="H136" s="62">
        <f>AVERAGE(E136:G136)</f>
        <v>343.31666666666666</v>
      </c>
      <c r="I136" s="62">
        <v>200</v>
      </c>
      <c r="J136" s="62">
        <v>340</v>
      </c>
      <c r="K136" s="75">
        <f t="shared" si="2"/>
        <v>76730000</v>
      </c>
      <c r="L136" s="75">
        <f t="shared" si="3"/>
        <v>26851663500</v>
      </c>
    </row>
    <row r="137" spans="3:12" x14ac:dyDescent="0.25">
      <c r="C137" s="78">
        <v>44992</v>
      </c>
      <c r="D137" s="62">
        <v>340</v>
      </c>
      <c r="E137" s="62">
        <v>344.9</v>
      </c>
      <c r="F137" s="62">
        <v>344.9</v>
      </c>
      <c r="G137" s="62">
        <v>340</v>
      </c>
      <c r="H137" s="62">
        <f>AVERAGE(E137:G137)</f>
        <v>343.26666666666665</v>
      </c>
      <c r="I137" s="62">
        <v>200</v>
      </c>
      <c r="J137" s="62">
        <v>324.99</v>
      </c>
      <c r="K137" s="75">
        <f t="shared" ref="K137:K200" si="4">76.73*1000000</f>
        <v>76730000</v>
      </c>
      <c r="L137" s="75">
        <f t="shared" ref="L137:L200" si="5">K137*D137</f>
        <v>26088200000</v>
      </c>
    </row>
    <row r="138" spans="3:12" x14ac:dyDescent="0.25">
      <c r="C138" s="78">
        <v>44991</v>
      </c>
      <c r="D138" s="62">
        <v>324.99</v>
      </c>
      <c r="E138" s="62">
        <v>324.89999999999998</v>
      </c>
      <c r="F138" s="62">
        <v>324.99</v>
      </c>
      <c r="G138" s="62">
        <v>286.10000000000002</v>
      </c>
      <c r="H138" s="62">
        <f>AVERAGE(E138:G138)</f>
        <v>311.99666666666667</v>
      </c>
      <c r="I138" s="62">
        <v>300</v>
      </c>
      <c r="J138" s="62">
        <v>305.5</v>
      </c>
      <c r="K138" s="75">
        <f t="shared" si="4"/>
        <v>76730000</v>
      </c>
      <c r="L138" s="75">
        <f t="shared" si="5"/>
        <v>24936482700</v>
      </c>
    </row>
    <row r="139" spans="3:12" x14ac:dyDescent="0.25">
      <c r="C139" s="78">
        <v>44988</v>
      </c>
      <c r="D139" s="62">
        <v>305.5</v>
      </c>
      <c r="E139" s="62">
        <v>324.99</v>
      </c>
      <c r="F139" s="62">
        <v>324.99</v>
      </c>
      <c r="G139" s="62">
        <v>290.10000000000002</v>
      </c>
      <c r="H139" s="62">
        <f>AVERAGE(E139:G139)</f>
        <v>313.36</v>
      </c>
      <c r="I139" s="62">
        <v>800</v>
      </c>
      <c r="J139" s="62">
        <v>305</v>
      </c>
      <c r="K139" s="75">
        <f t="shared" si="4"/>
        <v>76730000</v>
      </c>
      <c r="L139" s="75">
        <f t="shared" si="5"/>
        <v>23441015000</v>
      </c>
    </row>
    <row r="140" spans="3:12" x14ac:dyDescent="0.25">
      <c r="C140" s="78">
        <v>44987</v>
      </c>
      <c r="D140" s="62">
        <v>305</v>
      </c>
      <c r="E140" s="62">
        <v>328.9</v>
      </c>
      <c r="F140" s="62">
        <v>328.9</v>
      </c>
      <c r="G140" s="62">
        <v>291.10000000000002</v>
      </c>
      <c r="H140" s="62">
        <f>AVERAGE(E140:G140)</f>
        <v>316.3</v>
      </c>
      <c r="I140" s="62">
        <v>600</v>
      </c>
      <c r="J140" s="62">
        <v>309.99</v>
      </c>
      <c r="K140" s="75">
        <f t="shared" si="4"/>
        <v>76730000</v>
      </c>
      <c r="L140" s="75">
        <f t="shared" si="5"/>
        <v>23402650000</v>
      </c>
    </row>
    <row r="141" spans="3:12" x14ac:dyDescent="0.25">
      <c r="C141" s="78">
        <v>44986</v>
      </c>
      <c r="D141" s="62">
        <v>309.99</v>
      </c>
      <c r="E141" s="62">
        <v>299.99</v>
      </c>
      <c r="F141" s="62">
        <v>309.99</v>
      </c>
      <c r="G141" s="62">
        <v>299.99</v>
      </c>
      <c r="H141" s="62">
        <f>AVERAGE(E141:G141)</f>
        <v>303.32333333333332</v>
      </c>
      <c r="I141" s="62">
        <v>1700</v>
      </c>
      <c r="J141" s="62">
        <v>292.5</v>
      </c>
      <c r="K141" s="75">
        <f t="shared" si="4"/>
        <v>76730000</v>
      </c>
      <c r="L141" s="75">
        <f t="shared" si="5"/>
        <v>23785532700</v>
      </c>
    </row>
    <row r="142" spans="3:12" x14ac:dyDescent="0.25">
      <c r="C142" s="78">
        <v>44985</v>
      </c>
      <c r="D142" s="62">
        <v>292.5</v>
      </c>
      <c r="E142" s="62">
        <v>280.10000000000002</v>
      </c>
      <c r="F142" s="62">
        <v>295</v>
      </c>
      <c r="G142" s="62">
        <v>280.10000000000002</v>
      </c>
      <c r="H142" s="62">
        <f>AVERAGE(E142:G142)</f>
        <v>285.06666666666666</v>
      </c>
      <c r="I142" s="62">
        <v>500</v>
      </c>
      <c r="J142" s="62">
        <v>285.38</v>
      </c>
      <c r="K142" s="75">
        <f t="shared" si="4"/>
        <v>76730000</v>
      </c>
      <c r="L142" s="75">
        <f t="shared" si="5"/>
        <v>22443525000</v>
      </c>
    </row>
    <row r="143" spans="3:12" x14ac:dyDescent="0.25">
      <c r="C143" s="78">
        <v>44984</v>
      </c>
      <c r="D143" s="62">
        <v>285.38</v>
      </c>
      <c r="E143" s="62">
        <v>300.01</v>
      </c>
      <c r="F143" s="62">
        <v>300.01</v>
      </c>
      <c r="G143" s="62">
        <v>281.2</v>
      </c>
      <c r="H143" s="62">
        <f>AVERAGE(E143:G143)</f>
        <v>293.74</v>
      </c>
      <c r="I143" s="62">
        <v>1100</v>
      </c>
      <c r="J143" s="62">
        <v>291.51</v>
      </c>
      <c r="K143" s="75">
        <f t="shared" si="4"/>
        <v>76730000</v>
      </c>
      <c r="L143" s="75">
        <f t="shared" si="5"/>
        <v>21897207400</v>
      </c>
    </row>
    <row r="144" spans="3:12" x14ac:dyDescent="0.25">
      <c r="C144" s="78">
        <v>44981</v>
      </c>
      <c r="D144" s="62">
        <v>291.51</v>
      </c>
      <c r="E144" s="62">
        <v>295.2</v>
      </c>
      <c r="F144" s="62">
        <v>295.2</v>
      </c>
      <c r="G144" s="62">
        <v>291.51</v>
      </c>
      <c r="H144" s="62">
        <f>AVERAGE(E144:G144)</f>
        <v>293.96999999999997</v>
      </c>
      <c r="I144" s="62">
        <v>200</v>
      </c>
      <c r="J144" s="62">
        <v>315</v>
      </c>
      <c r="K144" s="75">
        <f t="shared" si="4"/>
        <v>76730000</v>
      </c>
      <c r="L144" s="75">
        <f t="shared" si="5"/>
        <v>22367562300</v>
      </c>
    </row>
    <row r="145" spans="3:12" x14ac:dyDescent="0.25">
      <c r="C145" s="78">
        <v>44980</v>
      </c>
      <c r="D145" s="62">
        <v>315</v>
      </c>
      <c r="E145" s="62">
        <v>315</v>
      </c>
      <c r="F145" s="62">
        <v>0</v>
      </c>
      <c r="G145" s="62">
        <v>0</v>
      </c>
      <c r="H145" s="62">
        <f>AVERAGE(E145:G145)</f>
        <v>105</v>
      </c>
      <c r="I145" s="62">
        <v>0</v>
      </c>
      <c r="J145" s="62">
        <v>315</v>
      </c>
      <c r="K145" s="75">
        <f t="shared" si="4"/>
        <v>76730000</v>
      </c>
      <c r="L145" s="75">
        <f t="shared" si="5"/>
        <v>24169950000</v>
      </c>
    </row>
    <row r="146" spans="3:12" x14ac:dyDescent="0.25">
      <c r="C146" s="78">
        <v>44979</v>
      </c>
      <c r="D146" s="62">
        <v>315</v>
      </c>
      <c r="E146" s="62">
        <v>292</v>
      </c>
      <c r="F146" s="62">
        <v>315</v>
      </c>
      <c r="G146" s="62">
        <v>292</v>
      </c>
      <c r="H146" s="62">
        <f>AVERAGE(E146:G146)</f>
        <v>299.66666666666669</v>
      </c>
      <c r="I146" s="62">
        <v>700</v>
      </c>
      <c r="J146" s="62">
        <v>315</v>
      </c>
      <c r="K146" s="75">
        <f t="shared" si="4"/>
        <v>76730000</v>
      </c>
      <c r="L146" s="75">
        <f t="shared" si="5"/>
        <v>24169950000</v>
      </c>
    </row>
    <row r="147" spans="3:12" x14ac:dyDescent="0.25">
      <c r="C147" s="78">
        <v>44978</v>
      </c>
      <c r="D147" s="62">
        <v>315</v>
      </c>
      <c r="E147" s="62">
        <v>315</v>
      </c>
      <c r="F147" s="62">
        <v>0</v>
      </c>
      <c r="G147" s="62">
        <v>0</v>
      </c>
      <c r="H147" s="62">
        <f>AVERAGE(E147:G147)</f>
        <v>105</v>
      </c>
      <c r="I147" s="62">
        <v>0</v>
      </c>
      <c r="J147" s="62">
        <v>315</v>
      </c>
      <c r="K147" s="75">
        <f t="shared" si="4"/>
        <v>76730000</v>
      </c>
      <c r="L147" s="75">
        <f t="shared" si="5"/>
        <v>24169950000</v>
      </c>
    </row>
    <row r="148" spans="3:12" x14ac:dyDescent="0.25">
      <c r="C148" s="78">
        <v>44977</v>
      </c>
      <c r="D148" s="62">
        <v>315</v>
      </c>
      <c r="E148" s="62">
        <v>315</v>
      </c>
      <c r="F148" s="62">
        <v>315</v>
      </c>
      <c r="G148" s="62">
        <v>315</v>
      </c>
      <c r="H148" s="62">
        <f>AVERAGE(E148:G148)</f>
        <v>315</v>
      </c>
      <c r="I148" s="62">
        <v>100</v>
      </c>
      <c r="J148" s="62">
        <v>340.01</v>
      </c>
      <c r="K148" s="75">
        <f t="shared" si="4"/>
        <v>76730000</v>
      </c>
      <c r="L148" s="75">
        <f t="shared" si="5"/>
        <v>24169950000</v>
      </c>
    </row>
    <row r="149" spans="3:12" x14ac:dyDescent="0.25">
      <c r="C149" s="78">
        <v>44974</v>
      </c>
      <c r="D149" s="62">
        <v>340.01</v>
      </c>
      <c r="E149" s="62">
        <v>340.01</v>
      </c>
      <c r="F149" s="62">
        <v>0</v>
      </c>
      <c r="G149" s="62">
        <v>0</v>
      </c>
      <c r="H149" s="62">
        <f>AVERAGE(E149:G149)</f>
        <v>113.33666666666666</v>
      </c>
      <c r="I149" s="62">
        <v>0</v>
      </c>
      <c r="J149" s="62">
        <v>340.01</v>
      </c>
      <c r="K149" s="75">
        <f t="shared" si="4"/>
        <v>76730000</v>
      </c>
      <c r="L149" s="75">
        <f t="shared" si="5"/>
        <v>26088967300</v>
      </c>
    </row>
    <row r="150" spans="3:12" x14ac:dyDescent="0.25">
      <c r="C150" s="78">
        <v>44973</v>
      </c>
      <c r="D150" s="62">
        <v>340.01</v>
      </c>
      <c r="E150" s="62">
        <v>340.01</v>
      </c>
      <c r="F150" s="62">
        <v>340.01</v>
      </c>
      <c r="G150" s="62">
        <v>340.01</v>
      </c>
      <c r="H150" s="62">
        <f>AVERAGE(E150:G150)</f>
        <v>340.01</v>
      </c>
      <c r="I150" s="62">
        <v>100</v>
      </c>
      <c r="J150" s="62">
        <v>351.49</v>
      </c>
      <c r="K150" s="75">
        <f t="shared" si="4"/>
        <v>76730000</v>
      </c>
      <c r="L150" s="75">
        <f t="shared" si="5"/>
        <v>26088967300</v>
      </c>
    </row>
    <row r="151" spans="3:12" x14ac:dyDescent="0.25">
      <c r="C151" s="78">
        <v>44972</v>
      </c>
      <c r="D151" s="62">
        <v>351.49</v>
      </c>
      <c r="E151" s="62">
        <v>352</v>
      </c>
      <c r="F151" s="62">
        <v>352</v>
      </c>
      <c r="G151" s="62">
        <v>351.49</v>
      </c>
      <c r="H151" s="62">
        <f>AVERAGE(E151:G151)</f>
        <v>351.83</v>
      </c>
      <c r="I151" s="62">
        <v>900</v>
      </c>
      <c r="J151" s="62">
        <v>379.98</v>
      </c>
      <c r="K151" s="75">
        <f t="shared" si="4"/>
        <v>76730000</v>
      </c>
      <c r="L151" s="75">
        <f t="shared" si="5"/>
        <v>26969827700</v>
      </c>
    </row>
    <row r="152" spans="3:12" x14ac:dyDescent="0.25">
      <c r="C152" s="78">
        <v>44971</v>
      </c>
      <c r="D152" s="62">
        <v>379.98</v>
      </c>
      <c r="E152" s="62">
        <v>379.99</v>
      </c>
      <c r="F152" s="62">
        <v>379.99</v>
      </c>
      <c r="G152" s="62">
        <v>361</v>
      </c>
      <c r="H152" s="62">
        <f>AVERAGE(E152:G152)</f>
        <v>373.66</v>
      </c>
      <c r="I152" s="62">
        <v>300</v>
      </c>
      <c r="J152" s="62">
        <v>369.9</v>
      </c>
      <c r="K152" s="75">
        <f t="shared" si="4"/>
        <v>76730000</v>
      </c>
      <c r="L152" s="75">
        <f t="shared" si="5"/>
        <v>29155865400</v>
      </c>
    </row>
    <row r="153" spans="3:12" x14ac:dyDescent="0.25">
      <c r="C153" s="78">
        <v>44970</v>
      </c>
      <c r="D153" s="62">
        <v>369.9</v>
      </c>
      <c r="E153" s="62">
        <v>369.9</v>
      </c>
      <c r="F153" s="62">
        <v>369.9</v>
      </c>
      <c r="G153" s="62">
        <v>369.9</v>
      </c>
      <c r="H153" s="62">
        <f>AVERAGE(E153:G153)</f>
        <v>369.89999999999992</v>
      </c>
      <c r="I153" s="62">
        <v>100</v>
      </c>
      <c r="J153" s="62">
        <v>356.99</v>
      </c>
      <c r="K153" s="75">
        <f t="shared" si="4"/>
        <v>76730000</v>
      </c>
      <c r="L153" s="75">
        <f t="shared" si="5"/>
        <v>28382427000</v>
      </c>
    </row>
    <row r="154" spans="3:12" x14ac:dyDescent="0.25">
      <c r="C154" s="78">
        <v>44967</v>
      </c>
      <c r="D154" s="62">
        <v>356.99</v>
      </c>
      <c r="E154" s="62">
        <v>356.99</v>
      </c>
      <c r="F154" s="62">
        <v>356.99</v>
      </c>
      <c r="G154" s="62">
        <v>356.99</v>
      </c>
      <c r="H154" s="62">
        <f>AVERAGE(E154:G154)</f>
        <v>356.99</v>
      </c>
      <c r="I154" s="62">
        <v>100</v>
      </c>
      <c r="J154" s="62">
        <v>333.25</v>
      </c>
      <c r="K154" s="75">
        <f t="shared" si="4"/>
        <v>76730000</v>
      </c>
      <c r="L154" s="75">
        <f t="shared" si="5"/>
        <v>27391842700</v>
      </c>
    </row>
    <row r="155" spans="3:12" x14ac:dyDescent="0.25">
      <c r="C155" s="78">
        <v>44966</v>
      </c>
      <c r="D155" s="62">
        <v>333.25</v>
      </c>
      <c r="E155" s="62">
        <v>333</v>
      </c>
      <c r="F155" s="62">
        <v>333.25</v>
      </c>
      <c r="G155" s="62">
        <v>310</v>
      </c>
      <c r="H155" s="62">
        <f>AVERAGE(E155:G155)</f>
        <v>325.41666666666669</v>
      </c>
      <c r="I155" s="62">
        <v>900</v>
      </c>
      <c r="J155" s="62">
        <v>310</v>
      </c>
      <c r="K155" s="75">
        <f t="shared" si="4"/>
        <v>76730000</v>
      </c>
      <c r="L155" s="75">
        <f t="shared" si="5"/>
        <v>25570272500</v>
      </c>
    </row>
    <row r="156" spans="3:12" x14ac:dyDescent="0.25">
      <c r="C156" s="78">
        <v>44965</v>
      </c>
      <c r="D156" s="62">
        <v>310</v>
      </c>
      <c r="E156" s="62">
        <v>310</v>
      </c>
      <c r="F156" s="62">
        <v>0</v>
      </c>
      <c r="G156" s="62">
        <v>0</v>
      </c>
      <c r="H156" s="62">
        <f>AVERAGE(E156:G156)</f>
        <v>103.33333333333333</v>
      </c>
      <c r="I156" s="62">
        <v>0</v>
      </c>
      <c r="J156" s="62">
        <v>310</v>
      </c>
      <c r="K156" s="75">
        <f t="shared" si="4"/>
        <v>76730000</v>
      </c>
      <c r="L156" s="75">
        <f t="shared" si="5"/>
        <v>23786300000</v>
      </c>
    </row>
    <row r="157" spans="3:12" x14ac:dyDescent="0.25">
      <c r="C157" s="78">
        <v>44964</v>
      </c>
      <c r="D157" s="62">
        <v>310</v>
      </c>
      <c r="E157" s="62">
        <v>310</v>
      </c>
      <c r="F157" s="62">
        <v>0</v>
      </c>
      <c r="G157" s="62">
        <v>0</v>
      </c>
      <c r="H157" s="62">
        <f>AVERAGE(E157:G157)</f>
        <v>103.33333333333333</v>
      </c>
      <c r="I157" s="62">
        <v>0</v>
      </c>
      <c r="J157" s="62">
        <v>310</v>
      </c>
      <c r="K157" s="75">
        <f t="shared" si="4"/>
        <v>76730000</v>
      </c>
      <c r="L157" s="75">
        <f t="shared" si="5"/>
        <v>23786300000</v>
      </c>
    </row>
    <row r="158" spans="3:12" x14ac:dyDescent="0.25">
      <c r="C158" s="78">
        <v>44963</v>
      </c>
      <c r="D158" s="62">
        <v>310</v>
      </c>
      <c r="E158" s="62">
        <v>310</v>
      </c>
      <c r="F158" s="62">
        <v>0</v>
      </c>
      <c r="G158" s="62">
        <v>0</v>
      </c>
      <c r="H158" s="62">
        <f>AVERAGE(E158:G158)</f>
        <v>103.33333333333333</v>
      </c>
      <c r="I158" s="62">
        <v>0</v>
      </c>
      <c r="J158" s="62">
        <v>310</v>
      </c>
      <c r="K158" s="75">
        <f t="shared" si="4"/>
        <v>76730000</v>
      </c>
      <c r="L158" s="75">
        <f t="shared" si="5"/>
        <v>23786300000</v>
      </c>
    </row>
    <row r="159" spans="3:12" x14ac:dyDescent="0.25">
      <c r="C159" s="78">
        <v>44960</v>
      </c>
      <c r="D159" s="62">
        <v>310</v>
      </c>
      <c r="E159" s="62">
        <v>309.8</v>
      </c>
      <c r="F159" s="62">
        <v>0</v>
      </c>
      <c r="G159" s="62">
        <v>0</v>
      </c>
      <c r="H159" s="62">
        <f>AVERAGE(E159:G159)</f>
        <v>103.26666666666667</v>
      </c>
      <c r="I159" s="62">
        <v>0</v>
      </c>
      <c r="J159" s="62">
        <v>309.8</v>
      </c>
      <c r="K159" s="75">
        <f t="shared" si="4"/>
        <v>76730000</v>
      </c>
      <c r="L159" s="75">
        <f t="shared" si="5"/>
        <v>23786300000</v>
      </c>
    </row>
    <row r="160" spans="3:12" x14ac:dyDescent="0.25">
      <c r="C160" s="78">
        <v>44959</v>
      </c>
      <c r="D160" s="62">
        <v>309.8</v>
      </c>
      <c r="E160" s="62">
        <v>306.69</v>
      </c>
      <c r="F160" s="62">
        <v>0</v>
      </c>
      <c r="G160" s="62">
        <v>0</v>
      </c>
      <c r="H160" s="62">
        <f>AVERAGE(E160:G160)</f>
        <v>102.23</v>
      </c>
      <c r="I160" s="62">
        <v>0</v>
      </c>
      <c r="J160" s="62">
        <v>306.69</v>
      </c>
      <c r="K160" s="75">
        <f t="shared" si="4"/>
        <v>76730000</v>
      </c>
      <c r="L160" s="75">
        <f t="shared" si="5"/>
        <v>23770954000</v>
      </c>
    </row>
    <row r="161" spans="3:12" x14ac:dyDescent="0.25">
      <c r="C161" s="78">
        <v>44958</v>
      </c>
      <c r="D161" s="62">
        <v>306.69</v>
      </c>
      <c r="E161" s="62">
        <v>300.01</v>
      </c>
      <c r="F161" s="62">
        <v>0</v>
      </c>
      <c r="G161" s="62">
        <v>0</v>
      </c>
      <c r="H161" s="62">
        <f>AVERAGE(E161:G161)</f>
        <v>100.00333333333333</v>
      </c>
      <c r="I161" s="62">
        <v>0</v>
      </c>
      <c r="J161" s="62">
        <v>300.01</v>
      </c>
      <c r="K161" s="75">
        <f t="shared" si="4"/>
        <v>76730000</v>
      </c>
      <c r="L161" s="75">
        <f t="shared" si="5"/>
        <v>23532323700</v>
      </c>
    </row>
    <row r="162" spans="3:12" x14ac:dyDescent="0.25">
      <c r="C162" s="78">
        <v>44957</v>
      </c>
      <c r="D162" s="62">
        <v>300.01</v>
      </c>
      <c r="E162" s="62">
        <v>300.01</v>
      </c>
      <c r="F162" s="62">
        <v>300.01</v>
      </c>
      <c r="G162" s="62">
        <v>300.01</v>
      </c>
      <c r="H162" s="62">
        <f>AVERAGE(E162:G162)</f>
        <v>300.01</v>
      </c>
      <c r="I162" s="62">
        <v>100</v>
      </c>
      <c r="J162" s="62">
        <v>317.23</v>
      </c>
      <c r="K162" s="75">
        <f t="shared" si="4"/>
        <v>76730000</v>
      </c>
      <c r="L162" s="75">
        <f t="shared" si="5"/>
        <v>23019767300</v>
      </c>
    </row>
    <row r="163" spans="3:12" x14ac:dyDescent="0.25">
      <c r="C163" s="78">
        <v>44956</v>
      </c>
      <c r="D163" s="62">
        <v>317.23</v>
      </c>
      <c r="E163" s="62">
        <v>317.23</v>
      </c>
      <c r="F163" s="62">
        <v>317.23</v>
      </c>
      <c r="G163" s="62">
        <v>317.23</v>
      </c>
      <c r="H163" s="62">
        <f>AVERAGE(E163:G163)</f>
        <v>317.23</v>
      </c>
      <c r="I163" s="62">
        <v>500</v>
      </c>
      <c r="J163" s="62">
        <v>295.10000000000002</v>
      </c>
      <c r="K163" s="75">
        <f t="shared" si="4"/>
        <v>76730000</v>
      </c>
      <c r="L163" s="75">
        <f t="shared" si="5"/>
        <v>24341057900</v>
      </c>
    </row>
    <row r="164" spans="3:12" x14ac:dyDescent="0.25">
      <c r="C164" s="78">
        <v>44953</v>
      </c>
      <c r="D164" s="62">
        <v>295.10000000000002</v>
      </c>
      <c r="E164" s="62">
        <v>302.01</v>
      </c>
      <c r="F164" s="62">
        <v>302.01</v>
      </c>
      <c r="G164" s="62">
        <v>295.10000000000002</v>
      </c>
      <c r="H164" s="62">
        <f>AVERAGE(E164:G164)</f>
        <v>299.70666666666665</v>
      </c>
      <c r="I164" s="62">
        <v>200</v>
      </c>
      <c r="J164" s="62">
        <v>314.12</v>
      </c>
      <c r="K164" s="75">
        <f t="shared" si="4"/>
        <v>76730000</v>
      </c>
      <c r="L164" s="75">
        <f t="shared" si="5"/>
        <v>22643023000</v>
      </c>
    </row>
    <row r="165" spans="3:12" x14ac:dyDescent="0.25">
      <c r="C165" s="78">
        <v>44952</v>
      </c>
      <c r="D165" s="62">
        <v>314.12</v>
      </c>
      <c r="E165" s="62">
        <v>314.12</v>
      </c>
      <c r="F165" s="62">
        <v>0</v>
      </c>
      <c r="G165" s="62">
        <v>0</v>
      </c>
      <c r="H165" s="62">
        <f>AVERAGE(E165:G165)</f>
        <v>104.70666666666666</v>
      </c>
      <c r="I165" s="62">
        <v>0</v>
      </c>
      <c r="J165" s="62">
        <v>314.12</v>
      </c>
      <c r="K165" s="75">
        <f t="shared" si="4"/>
        <v>76730000</v>
      </c>
      <c r="L165" s="75">
        <f t="shared" si="5"/>
        <v>24102427600</v>
      </c>
    </row>
    <row r="166" spans="3:12" x14ac:dyDescent="0.25">
      <c r="C166" s="78">
        <v>44951</v>
      </c>
      <c r="D166" s="62">
        <v>314.12</v>
      </c>
      <c r="E166" s="62">
        <v>302.83999999999997</v>
      </c>
      <c r="F166" s="62">
        <v>0</v>
      </c>
      <c r="G166" s="62">
        <v>0</v>
      </c>
      <c r="H166" s="62">
        <f>AVERAGE(E166:G166)</f>
        <v>100.94666666666666</v>
      </c>
      <c r="I166" s="62">
        <v>0</v>
      </c>
      <c r="J166" s="62">
        <v>302.83999999999997</v>
      </c>
      <c r="K166" s="75">
        <f t="shared" si="4"/>
        <v>76730000</v>
      </c>
      <c r="L166" s="75">
        <f t="shared" si="5"/>
        <v>24102427600</v>
      </c>
    </row>
    <row r="167" spans="3:12" x14ac:dyDescent="0.25">
      <c r="C167" s="78">
        <v>44950</v>
      </c>
      <c r="D167" s="62">
        <v>302.83999999999997</v>
      </c>
      <c r="E167" s="62">
        <v>302.83999999999997</v>
      </c>
      <c r="F167" s="62">
        <v>0</v>
      </c>
      <c r="G167" s="62">
        <v>0</v>
      </c>
      <c r="H167" s="62">
        <f>AVERAGE(E167:G167)</f>
        <v>100.94666666666666</v>
      </c>
      <c r="I167" s="62">
        <v>0</v>
      </c>
      <c r="J167" s="62">
        <v>302.83999999999997</v>
      </c>
      <c r="K167" s="75">
        <f t="shared" si="4"/>
        <v>76730000</v>
      </c>
      <c r="L167" s="75">
        <f t="shared" si="5"/>
        <v>23236913199.999996</v>
      </c>
    </row>
    <row r="168" spans="3:12" x14ac:dyDescent="0.25">
      <c r="C168" s="78">
        <v>44949</v>
      </c>
      <c r="D168" s="62">
        <v>302.83999999999997</v>
      </c>
      <c r="E168" s="62">
        <v>300.10000000000002</v>
      </c>
      <c r="F168" s="62">
        <v>0</v>
      </c>
      <c r="G168" s="62">
        <v>0</v>
      </c>
      <c r="H168" s="62">
        <f>AVERAGE(E168:G168)</f>
        <v>100.03333333333335</v>
      </c>
      <c r="I168" s="62">
        <v>0</v>
      </c>
      <c r="J168" s="62">
        <v>300.10000000000002</v>
      </c>
      <c r="K168" s="75">
        <f t="shared" si="4"/>
        <v>76730000</v>
      </c>
      <c r="L168" s="75">
        <f t="shared" si="5"/>
        <v>23236913199.999996</v>
      </c>
    </row>
    <row r="169" spans="3:12" x14ac:dyDescent="0.25">
      <c r="C169" s="78">
        <v>44946</v>
      </c>
      <c r="D169" s="62">
        <v>300.10000000000002</v>
      </c>
      <c r="E169" s="62">
        <v>300.10000000000002</v>
      </c>
      <c r="F169" s="62">
        <v>0</v>
      </c>
      <c r="G169" s="62">
        <v>0</v>
      </c>
      <c r="H169" s="62">
        <f>AVERAGE(E169:G169)</f>
        <v>100.03333333333335</v>
      </c>
      <c r="I169" s="62">
        <v>0</v>
      </c>
      <c r="J169" s="62">
        <v>300.10000000000002</v>
      </c>
      <c r="K169" s="75">
        <f t="shared" si="4"/>
        <v>76730000</v>
      </c>
      <c r="L169" s="75">
        <f t="shared" si="5"/>
        <v>23026673000</v>
      </c>
    </row>
    <row r="170" spans="3:12" x14ac:dyDescent="0.25">
      <c r="C170" s="78">
        <v>44945</v>
      </c>
      <c r="D170" s="62">
        <v>300.10000000000002</v>
      </c>
      <c r="E170" s="62">
        <v>300.10000000000002</v>
      </c>
      <c r="F170" s="62">
        <v>0</v>
      </c>
      <c r="G170" s="62">
        <v>0</v>
      </c>
      <c r="H170" s="62">
        <f>AVERAGE(E170:G170)</f>
        <v>100.03333333333335</v>
      </c>
      <c r="I170" s="62">
        <v>0</v>
      </c>
      <c r="J170" s="62">
        <v>300.10000000000002</v>
      </c>
      <c r="K170" s="75">
        <f t="shared" si="4"/>
        <v>76730000</v>
      </c>
      <c r="L170" s="75">
        <f t="shared" si="5"/>
        <v>23026673000</v>
      </c>
    </row>
    <row r="171" spans="3:12" x14ac:dyDescent="0.25">
      <c r="C171" s="78">
        <v>44944</v>
      </c>
      <c r="D171" s="62">
        <v>300.10000000000002</v>
      </c>
      <c r="E171" s="62">
        <v>300.10000000000002</v>
      </c>
      <c r="F171" s="62">
        <v>300.10000000000002</v>
      </c>
      <c r="G171" s="62">
        <v>300.10000000000002</v>
      </c>
      <c r="H171" s="62">
        <f>AVERAGE(E171:G171)</f>
        <v>300.10000000000002</v>
      </c>
      <c r="I171" s="62">
        <v>100</v>
      </c>
      <c r="J171" s="62">
        <v>310.10000000000002</v>
      </c>
      <c r="K171" s="75">
        <f t="shared" si="4"/>
        <v>76730000</v>
      </c>
      <c r="L171" s="75">
        <f t="shared" si="5"/>
        <v>23026673000</v>
      </c>
    </row>
    <row r="172" spans="3:12" x14ac:dyDescent="0.25">
      <c r="C172" s="78">
        <v>44943</v>
      </c>
      <c r="D172" s="62">
        <v>310.10000000000002</v>
      </c>
      <c r="E172" s="62">
        <v>310.10000000000002</v>
      </c>
      <c r="F172" s="62">
        <v>310.10000000000002</v>
      </c>
      <c r="G172" s="62">
        <v>310.10000000000002</v>
      </c>
      <c r="H172" s="62">
        <f>AVERAGE(E172:G172)</f>
        <v>310.10000000000002</v>
      </c>
      <c r="I172" s="62">
        <v>100</v>
      </c>
      <c r="J172" s="62">
        <v>320.01</v>
      </c>
      <c r="K172" s="75">
        <f t="shared" si="4"/>
        <v>76730000</v>
      </c>
      <c r="L172" s="75">
        <f t="shared" si="5"/>
        <v>23793973000</v>
      </c>
    </row>
    <row r="173" spans="3:12" x14ac:dyDescent="0.25">
      <c r="C173" s="78">
        <v>44942</v>
      </c>
      <c r="D173" s="62">
        <v>320.01</v>
      </c>
      <c r="E173" s="62">
        <v>320.01</v>
      </c>
      <c r="F173" s="62">
        <v>320.01</v>
      </c>
      <c r="G173" s="62">
        <v>320.01</v>
      </c>
      <c r="H173" s="62">
        <f>AVERAGE(E173:G173)</f>
        <v>320.01</v>
      </c>
      <c r="I173" s="62">
        <v>100</v>
      </c>
      <c r="J173" s="62">
        <v>332.5</v>
      </c>
      <c r="K173" s="75">
        <f t="shared" si="4"/>
        <v>76730000</v>
      </c>
      <c r="L173" s="75">
        <f t="shared" si="5"/>
        <v>24554367300</v>
      </c>
    </row>
    <row r="174" spans="3:12" x14ac:dyDescent="0.25">
      <c r="C174" s="78">
        <v>44939</v>
      </c>
      <c r="D174" s="62">
        <v>332.5</v>
      </c>
      <c r="E174" s="62">
        <v>332.5</v>
      </c>
      <c r="F174" s="62">
        <v>0</v>
      </c>
      <c r="G174" s="62">
        <v>0</v>
      </c>
      <c r="H174" s="62">
        <f>AVERAGE(E174:G174)</f>
        <v>110.83333333333333</v>
      </c>
      <c r="I174" s="62">
        <v>0</v>
      </c>
      <c r="J174" s="62">
        <v>332.5</v>
      </c>
      <c r="K174" s="75">
        <f t="shared" si="4"/>
        <v>76730000</v>
      </c>
      <c r="L174" s="75">
        <f t="shared" si="5"/>
        <v>25512725000</v>
      </c>
    </row>
    <row r="175" spans="3:12" x14ac:dyDescent="0.25">
      <c r="C175" s="78">
        <v>44938</v>
      </c>
      <c r="D175" s="62">
        <v>332.5</v>
      </c>
      <c r="E175" s="62">
        <v>332.5</v>
      </c>
      <c r="F175" s="62">
        <v>332.5</v>
      </c>
      <c r="G175" s="62">
        <v>332.5</v>
      </c>
      <c r="H175" s="62">
        <f>AVERAGE(E175:G175)</f>
        <v>332.5</v>
      </c>
      <c r="I175" s="62">
        <v>100</v>
      </c>
      <c r="J175" s="62">
        <v>309.31</v>
      </c>
      <c r="K175" s="75">
        <f t="shared" si="4"/>
        <v>76730000</v>
      </c>
      <c r="L175" s="75">
        <f t="shared" si="5"/>
        <v>25512725000</v>
      </c>
    </row>
    <row r="176" spans="3:12" x14ac:dyDescent="0.25">
      <c r="C176" s="78">
        <v>44937</v>
      </c>
      <c r="D176" s="62">
        <v>309.31</v>
      </c>
      <c r="E176" s="62">
        <v>302.10000000000002</v>
      </c>
      <c r="F176" s="62">
        <v>0</v>
      </c>
      <c r="G176" s="62">
        <v>0</v>
      </c>
      <c r="H176" s="62">
        <f>AVERAGE(E176:G176)</f>
        <v>100.7</v>
      </c>
      <c r="I176" s="62">
        <v>0</v>
      </c>
      <c r="J176" s="62">
        <v>302.10000000000002</v>
      </c>
      <c r="K176" s="75">
        <f t="shared" si="4"/>
        <v>76730000</v>
      </c>
      <c r="L176" s="75">
        <f t="shared" si="5"/>
        <v>23733356300</v>
      </c>
    </row>
    <row r="177" spans="3:12" x14ac:dyDescent="0.25">
      <c r="C177" s="78">
        <v>44936</v>
      </c>
      <c r="D177" s="62">
        <v>302.10000000000002</v>
      </c>
      <c r="E177" s="62">
        <v>331.11</v>
      </c>
      <c r="F177" s="62">
        <v>331.11</v>
      </c>
      <c r="G177" s="62">
        <v>302.10000000000002</v>
      </c>
      <c r="H177" s="62">
        <f>AVERAGE(E177:G177)</f>
        <v>321.44</v>
      </c>
      <c r="I177" s="62">
        <v>600</v>
      </c>
      <c r="J177" s="62">
        <v>325.01</v>
      </c>
      <c r="K177" s="75">
        <f t="shared" si="4"/>
        <v>76730000</v>
      </c>
      <c r="L177" s="75">
        <f t="shared" si="5"/>
        <v>23180133000</v>
      </c>
    </row>
    <row r="178" spans="3:12" x14ac:dyDescent="0.25">
      <c r="C178" s="78">
        <v>44935</v>
      </c>
      <c r="D178" s="62">
        <v>325.01</v>
      </c>
      <c r="E178" s="62">
        <v>325.01</v>
      </c>
      <c r="F178" s="62">
        <v>0</v>
      </c>
      <c r="G178" s="62">
        <v>0</v>
      </c>
      <c r="H178" s="62">
        <f>AVERAGE(E178:G178)</f>
        <v>108.33666666666666</v>
      </c>
      <c r="I178" s="62">
        <v>0</v>
      </c>
      <c r="J178" s="62">
        <v>325.01</v>
      </c>
      <c r="K178" s="75">
        <f t="shared" si="4"/>
        <v>76730000</v>
      </c>
      <c r="L178" s="75">
        <f t="shared" si="5"/>
        <v>24938017300</v>
      </c>
    </row>
    <row r="179" spans="3:12" x14ac:dyDescent="0.25">
      <c r="C179" s="78">
        <v>44932</v>
      </c>
      <c r="D179" s="62">
        <v>325.01</v>
      </c>
      <c r="E179" s="62">
        <v>325.01</v>
      </c>
      <c r="F179" s="62">
        <v>325.01</v>
      </c>
      <c r="G179" s="62">
        <v>325.01</v>
      </c>
      <c r="H179" s="62">
        <f>AVERAGE(E179:G179)</f>
        <v>325.01</v>
      </c>
      <c r="I179" s="62">
        <v>100</v>
      </c>
      <c r="J179" s="62">
        <v>340</v>
      </c>
      <c r="K179" s="75">
        <f t="shared" si="4"/>
        <v>76730000</v>
      </c>
      <c r="L179" s="75">
        <f t="shared" si="5"/>
        <v>24938017300</v>
      </c>
    </row>
    <row r="180" spans="3:12" x14ac:dyDescent="0.25">
      <c r="C180" s="78">
        <v>44931</v>
      </c>
      <c r="D180" s="62">
        <v>340</v>
      </c>
      <c r="E180" s="62">
        <v>340</v>
      </c>
      <c r="F180" s="62">
        <v>0</v>
      </c>
      <c r="G180" s="62">
        <v>0</v>
      </c>
      <c r="H180" s="62">
        <f>AVERAGE(E180:G180)</f>
        <v>113.33333333333333</v>
      </c>
      <c r="I180" s="62">
        <v>0</v>
      </c>
      <c r="J180" s="62">
        <v>340</v>
      </c>
      <c r="K180" s="75">
        <f t="shared" si="4"/>
        <v>76730000</v>
      </c>
      <c r="L180" s="75">
        <f t="shared" si="5"/>
        <v>26088200000</v>
      </c>
    </row>
    <row r="181" spans="3:12" x14ac:dyDescent="0.25">
      <c r="C181" s="78">
        <v>44930</v>
      </c>
      <c r="D181" s="62">
        <v>340</v>
      </c>
      <c r="E181" s="62">
        <v>340</v>
      </c>
      <c r="F181" s="62">
        <v>340</v>
      </c>
      <c r="G181" s="62">
        <v>340</v>
      </c>
      <c r="H181" s="62">
        <f>AVERAGE(E181:G181)</f>
        <v>340</v>
      </c>
      <c r="I181" s="62">
        <v>200</v>
      </c>
      <c r="J181" s="62">
        <v>330.01</v>
      </c>
      <c r="K181" s="75">
        <f t="shared" si="4"/>
        <v>76730000</v>
      </c>
      <c r="L181" s="75">
        <f t="shared" si="5"/>
        <v>26088200000</v>
      </c>
    </row>
    <row r="182" spans="3:12" x14ac:dyDescent="0.25">
      <c r="C182" s="78">
        <v>44929</v>
      </c>
      <c r="D182" s="62">
        <v>330.01</v>
      </c>
      <c r="E182" s="62">
        <v>330.01</v>
      </c>
      <c r="F182" s="62">
        <v>0</v>
      </c>
      <c r="G182" s="62">
        <v>0</v>
      </c>
      <c r="H182" s="62">
        <f>AVERAGE(E182:G182)</f>
        <v>110.00333333333333</v>
      </c>
      <c r="I182" s="62">
        <v>0</v>
      </c>
      <c r="J182" s="62">
        <v>330.01</v>
      </c>
      <c r="K182" s="75">
        <f t="shared" si="4"/>
        <v>76730000</v>
      </c>
      <c r="L182" s="75">
        <f t="shared" si="5"/>
        <v>25321667300</v>
      </c>
    </row>
    <row r="183" spans="3:12" x14ac:dyDescent="0.25">
      <c r="C183" s="78">
        <v>44928</v>
      </c>
      <c r="D183" s="62">
        <v>330.01</v>
      </c>
      <c r="E183" s="62">
        <v>330.01</v>
      </c>
      <c r="F183" s="62">
        <v>0</v>
      </c>
      <c r="G183" s="62">
        <v>0</v>
      </c>
      <c r="H183" s="62">
        <f>AVERAGE(E183:G183)</f>
        <v>110.00333333333333</v>
      </c>
      <c r="I183" s="62">
        <v>0</v>
      </c>
      <c r="J183" s="62">
        <v>330.01</v>
      </c>
      <c r="K183" s="75">
        <f t="shared" si="4"/>
        <v>76730000</v>
      </c>
      <c r="L183" s="75">
        <f t="shared" si="5"/>
        <v>25321667300</v>
      </c>
    </row>
    <row r="184" spans="3:12" x14ac:dyDescent="0.25">
      <c r="C184" s="78">
        <v>44925</v>
      </c>
      <c r="D184" s="62">
        <v>330.01</v>
      </c>
      <c r="E184" s="62">
        <v>330.01</v>
      </c>
      <c r="F184" s="62">
        <v>0</v>
      </c>
      <c r="G184" s="62">
        <v>0</v>
      </c>
      <c r="H184" s="62">
        <f>AVERAGE(E184:G184)</f>
        <v>110.00333333333333</v>
      </c>
      <c r="I184" s="62">
        <v>0</v>
      </c>
      <c r="J184" s="62">
        <v>330.01</v>
      </c>
      <c r="K184" s="75">
        <f t="shared" si="4"/>
        <v>76730000</v>
      </c>
      <c r="L184" s="75">
        <f t="shared" si="5"/>
        <v>25321667300</v>
      </c>
    </row>
    <row r="185" spans="3:12" x14ac:dyDescent="0.25">
      <c r="C185" s="78">
        <v>44924</v>
      </c>
      <c r="D185" s="62">
        <v>330.01</v>
      </c>
      <c r="E185" s="62">
        <v>330.01</v>
      </c>
      <c r="F185" s="62">
        <v>330.01</v>
      </c>
      <c r="G185" s="62">
        <v>330.01</v>
      </c>
      <c r="H185" s="62">
        <f>AVERAGE(E185:G185)</f>
        <v>330.01</v>
      </c>
      <c r="I185" s="62">
        <v>100</v>
      </c>
      <c r="J185" s="62">
        <v>340</v>
      </c>
      <c r="K185" s="75">
        <f t="shared" si="4"/>
        <v>76730000</v>
      </c>
      <c r="L185" s="75">
        <f t="shared" si="5"/>
        <v>25321667300</v>
      </c>
    </row>
    <row r="186" spans="3:12" x14ac:dyDescent="0.25">
      <c r="C186" s="78">
        <v>44923</v>
      </c>
      <c r="D186" s="62">
        <v>340</v>
      </c>
      <c r="E186" s="62">
        <v>340</v>
      </c>
      <c r="F186" s="62">
        <v>340</v>
      </c>
      <c r="G186" s="62">
        <v>340</v>
      </c>
      <c r="H186" s="62">
        <f>AVERAGE(E186:G186)</f>
        <v>340</v>
      </c>
      <c r="I186" s="62">
        <v>400</v>
      </c>
      <c r="J186" s="62">
        <v>361</v>
      </c>
      <c r="K186" s="75">
        <f t="shared" si="4"/>
        <v>76730000</v>
      </c>
      <c r="L186" s="75">
        <f t="shared" si="5"/>
        <v>26088200000</v>
      </c>
    </row>
    <row r="187" spans="3:12" x14ac:dyDescent="0.25">
      <c r="C187" s="78">
        <v>44922</v>
      </c>
      <c r="D187" s="62">
        <v>361</v>
      </c>
      <c r="E187" s="62">
        <v>361</v>
      </c>
      <c r="F187" s="62">
        <v>361</v>
      </c>
      <c r="G187" s="62">
        <v>361</v>
      </c>
      <c r="H187" s="62">
        <f>AVERAGE(E187:G187)</f>
        <v>361</v>
      </c>
      <c r="I187" s="62">
        <v>500</v>
      </c>
      <c r="J187" s="62">
        <v>390</v>
      </c>
      <c r="K187" s="75">
        <f t="shared" si="4"/>
        <v>76730000</v>
      </c>
      <c r="L187" s="75">
        <f t="shared" si="5"/>
        <v>27699530000</v>
      </c>
    </row>
    <row r="188" spans="3:12" x14ac:dyDescent="0.25">
      <c r="C188" s="78">
        <v>44921</v>
      </c>
      <c r="D188" s="62">
        <v>390</v>
      </c>
      <c r="E188" s="62">
        <v>390</v>
      </c>
      <c r="F188" s="62">
        <v>0</v>
      </c>
      <c r="G188" s="62">
        <v>0</v>
      </c>
      <c r="H188" s="62">
        <f>AVERAGE(E188:G188)</f>
        <v>130</v>
      </c>
      <c r="I188" s="62">
        <v>0</v>
      </c>
      <c r="J188" s="62">
        <v>390</v>
      </c>
      <c r="K188" s="75">
        <f t="shared" si="4"/>
        <v>76730000</v>
      </c>
      <c r="L188" s="75">
        <f t="shared" si="5"/>
        <v>29924700000</v>
      </c>
    </row>
    <row r="189" spans="3:12" x14ac:dyDescent="0.25">
      <c r="C189" s="78">
        <v>44918</v>
      </c>
      <c r="D189" s="62">
        <v>390</v>
      </c>
      <c r="E189" s="62">
        <v>390</v>
      </c>
      <c r="F189" s="62">
        <v>0</v>
      </c>
      <c r="G189" s="62">
        <v>0</v>
      </c>
      <c r="H189" s="62">
        <f>AVERAGE(E189:G189)</f>
        <v>130</v>
      </c>
      <c r="I189" s="62">
        <v>0</v>
      </c>
      <c r="J189" s="62">
        <v>390</v>
      </c>
      <c r="K189" s="75">
        <f t="shared" si="4"/>
        <v>76730000</v>
      </c>
      <c r="L189" s="75">
        <f t="shared" si="5"/>
        <v>29924700000</v>
      </c>
    </row>
    <row r="190" spans="3:12" x14ac:dyDescent="0.25">
      <c r="C190" s="78">
        <v>44917</v>
      </c>
      <c r="D190" s="62">
        <v>390</v>
      </c>
      <c r="E190" s="62">
        <v>390</v>
      </c>
      <c r="F190" s="62">
        <v>0</v>
      </c>
      <c r="G190" s="62">
        <v>0</v>
      </c>
      <c r="H190" s="62">
        <f>AVERAGE(E190:G190)</f>
        <v>130</v>
      </c>
      <c r="I190" s="62">
        <v>0</v>
      </c>
      <c r="J190" s="62">
        <v>390</v>
      </c>
      <c r="K190" s="75">
        <f t="shared" si="4"/>
        <v>76730000</v>
      </c>
      <c r="L190" s="75">
        <f t="shared" si="5"/>
        <v>29924700000</v>
      </c>
    </row>
    <row r="191" spans="3:12" x14ac:dyDescent="0.25">
      <c r="C191" s="78">
        <v>44916</v>
      </c>
      <c r="D191" s="62">
        <v>390</v>
      </c>
      <c r="E191" s="62">
        <v>390</v>
      </c>
      <c r="F191" s="62">
        <v>0</v>
      </c>
      <c r="G191" s="62">
        <v>0</v>
      </c>
      <c r="H191" s="62">
        <f>AVERAGE(E191:G191)</f>
        <v>130</v>
      </c>
      <c r="I191" s="62">
        <v>0</v>
      </c>
      <c r="J191" s="62">
        <v>390</v>
      </c>
      <c r="K191" s="75">
        <f t="shared" si="4"/>
        <v>76730000</v>
      </c>
      <c r="L191" s="75">
        <f t="shared" si="5"/>
        <v>29924700000</v>
      </c>
    </row>
    <row r="192" spans="3:12" x14ac:dyDescent="0.25">
      <c r="C192" s="78">
        <v>44915</v>
      </c>
      <c r="D192" s="62">
        <v>390</v>
      </c>
      <c r="E192" s="62">
        <v>398.99</v>
      </c>
      <c r="F192" s="62">
        <v>398.99</v>
      </c>
      <c r="G192" s="62">
        <v>390</v>
      </c>
      <c r="H192" s="62">
        <f>AVERAGE(E192:G192)</f>
        <v>395.99333333333334</v>
      </c>
      <c r="I192" s="62">
        <v>400</v>
      </c>
      <c r="J192" s="62">
        <v>379.9</v>
      </c>
      <c r="K192" s="75">
        <f t="shared" si="4"/>
        <v>76730000</v>
      </c>
      <c r="L192" s="75">
        <f t="shared" si="5"/>
        <v>29924700000</v>
      </c>
    </row>
    <row r="193" spans="3:12" x14ac:dyDescent="0.25">
      <c r="C193" s="78">
        <v>44914</v>
      </c>
      <c r="D193" s="62">
        <v>379.9</v>
      </c>
      <c r="E193" s="62">
        <v>379.9</v>
      </c>
      <c r="F193" s="62">
        <v>379.9</v>
      </c>
      <c r="G193" s="62">
        <v>379.9</v>
      </c>
      <c r="H193" s="62">
        <f>AVERAGE(E193:G193)</f>
        <v>379.89999999999992</v>
      </c>
      <c r="I193" s="62">
        <v>100</v>
      </c>
      <c r="J193" s="62">
        <v>354.64</v>
      </c>
      <c r="K193" s="75">
        <f t="shared" si="4"/>
        <v>76730000</v>
      </c>
      <c r="L193" s="75">
        <f t="shared" si="5"/>
        <v>29149727000</v>
      </c>
    </row>
    <row r="194" spans="3:12" x14ac:dyDescent="0.25">
      <c r="C194" s="78">
        <v>44911</v>
      </c>
      <c r="D194" s="62">
        <v>354.64</v>
      </c>
      <c r="E194" s="62">
        <v>308</v>
      </c>
      <c r="F194" s="62">
        <v>355.83</v>
      </c>
      <c r="G194" s="62">
        <v>308</v>
      </c>
      <c r="H194" s="62">
        <f>AVERAGE(E194:G194)</f>
        <v>323.94333333333333</v>
      </c>
      <c r="I194" s="62">
        <v>800</v>
      </c>
      <c r="J194" s="62">
        <v>331.01</v>
      </c>
      <c r="K194" s="75">
        <f t="shared" si="4"/>
        <v>76730000</v>
      </c>
      <c r="L194" s="75">
        <f t="shared" si="5"/>
        <v>27211527200</v>
      </c>
    </row>
    <row r="195" spans="3:12" x14ac:dyDescent="0.25">
      <c r="C195" s="78">
        <v>44910</v>
      </c>
      <c r="D195" s="62">
        <v>331.01</v>
      </c>
      <c r="E195" s="62">
        <v>331.01</v>
      </c>
      <c r="F195" s="62">
        <v>0</v>
      </c>
      <c r="G195" s="62">
        <v>0</v>
      </c>
      <c r="H195" s="62">
        <f>AVERAGE(E195:G195)</f>
        <v>110.33666666666666</v>
      </c>
      <c r="I195" s="62">
        <v>0</v>
      </c>
      <c r="J195" s="62">
        <v>331.01</v>
      </c>
      <c r="K195" s="75">
        <f t="shared" si="4"/>
        <v>76730000</v>
      </c>
      <c r="L195" s="75">
        <f t="shared" si="5"/>
        <v>25398397300</v>
      </c>
    </row>
    <row r="196" spans="3:12" x14ac:dyDescent="0.25">
      <c r="C196" s="78">
        <v>44909</v>
      </c>
      <c r="D196" s="62">
        <v>331.01</v>
      </c>
      <c r="E196" s="62">
        <v>331.01</v>
      </c>
      <c r="F196" s="62">
        <v>331.01</v>
      </c>
      <c r="G196" s="62">
        <v>331.01</v>
      </c>
      <c r="H196" s="62">
        <f>AVERAGE(E196:G196)</f>
        <v>331.01</v>
      </c>
      <c r="I196" s="62">
        <v>100</v>
      </c>
      <c r="J196" s="62">
        <v>340</v>
      </c>
      <c r="K196" s="75">
        <f t="shared" si="4"/>
        <v>76730000</v>
      </c>
      <c r="L196" s="75">
        <f t="shared" si="5"/>
        <v>25398397300</v>
      </c>
    </row>
    <row r="197" spans="3:12" x14ac:dyDescent="0.25">
      <c r="C197" s="78">
        <v>44908</v>
      </c>
      <c r="D197" s="62">
        <v>340</v>
      </c>
      <c r="E197" s="62">
        <v>340</v>
      </c>
      <c r="F197" s="62">
        <v>0</v>
      </c>
      <c r="G197" s="62">
        <v>0</v>
      </c>
      <c r="H197" s="62">
        <f>AVERAGE(E197:G197)</f>
        <v>113.33333333333333</v>
      </c>
      <c r="I197" s="62">
        <v>0</v>
      </c>
      <c r="J197" s="62">
        <v>340</v>
      </c>
      <c r="K197" s="75">
        <f t="shared" si="4"/>
        <v>76730000</v>
      </c>
      <c r="L197" s="75">
        <f t="shared" si="5"/>
        <v>26088200000</v>
      </c>
    </row>
    <row r="198" spans="3:12" x14ac:dyDescent="0.25">
      <c r="C198" s="78">
        <v>44907</v>
      </c>
      <c r="D198" s="62">
        <v>340</v>
      </c>
      <c r="E198" s="62">
        <v>340</v>
      </c>
      <c r="F198" s="62">
        <v>340</v>
      </c>
      <c r="G198" s="62">
        <v>340</v>
      </c>
      <c r="H198" s="62">
        <f>AVERAGE(E198:G198)</f>
        <v>340</v>
      </c>
      <c r="I198" s="62">
        <v>300</v>
      </c>
      <c r="J198" s="62">
        <v>340.77</v>
      </c>
      <c r="K198" s="75">
        <f t="shared" si="4"/>
        <v>76730000</v>
      </c>
      <c r="L198" s="75">
        <f t="shared" si="5"/>
        <v>26088200000</v>
      </c>
    </row>
    <row r="199" spans="3:12" x14ac:dyDescent="0.25">
      <c r="C199" s="78">
        <v>44904</v>
      </c>
      <c r="D199" s="62">
        <v>340.77</v>
      </c>
      <c r="E199" s="62">
        <v>340.77</v>
      </c>
      <c r="F199" s="62">
        <v>0</v>
      </c>
      <c r="G199" s="62">
        <v>0</v>
      </c>
      <c r="H199" s="62">
        <f>AVERAGE(E199:G199)</f>
        <v>113.58999999999999</v>
      </c>
      <c r="I199" s="62">
        <v>0</v>
      </c>
      <c r="J199" s="62">
        <v>340.77</v>
      </c>
      <c r="K199" s="75">
        <f t="shared" si="4"/>
        <v>76730000</v>
      </c>
      <c r="L199" s="75">
        <f t="shared" si="5"/>
        <v>26147282100</v>
      </c>
    </row>
    <row r="200" spans="3:12" x14ac:dyDescent="0.25">
      <c r="C200" s="78">
        <v>44903</v>
      </c>
      <c r="D200" s="62">
        <v>340.77</v>
      </c>
      <c r="E200" s="62">
        <v>340.77</v>
      </c>
      <c r="F200" s="62">
        <v>0</v>
      </c>
      <c r="G200" s="62">
        <v>0</v>
      </c>
      <c r="H200" s="62">
        <f>AVERAGE(E200:G200)</f>
        <v>113.58999999999999</v>
      </c>
      <c r="I200" s="62">
        <v>0</v>
      </c>
      <c r="J200" s="62">
        <v>340.77</v>
      </c>
      <c r="K200" s="75">
        <f t="shared" si="4"/>
        <v>76730000</v>
      </c>
      <c r="L200" s="75">
        <f t="shared" si="5"/>
        <v>26147282100</v>
      </c>
    </row>
    <row r="201" spans="3:12" x14ac:dyDescent="0.25">
      <c r="C201" s="78">
        <v>44902</v>
      </c>
      <c r="D201" s="62">
        <v>340.77</v>
      </c>
      <c r="E201" s="62">
        <v>340.77</v>
      </c>
      <c r="F201" s="62">
        <v>0</v>
      </c>
      <c r="G201" s="62">
        <v>0</v>
      </c>
      <c r="H201" s="62">
        <f>AVERAGE(E201:G201)</f>
        <v>113.58999999999999</v>
      </c>
      <c r="I201" s="62">
        <v>0</v>
      </c>
      <c r="J201" s="62">
        <v>340.77</v>
      </c>
      <c r="K201" s="75">
        <f t="shared" ref="K201:K264" si="6">76.73*1000000</f>
        <v>76730000</v>
      </c>
      <c r="L201" s="75">
        <f t="shared" ref="L201:L264" si="7">K201*D201</f>
        <v>26147282100</v>
      </c>
    </row>
    <row r="202" spans="3:12" x14ac:dyDescent="0.25">
      <c r="C202" s="78">
        <v>44901</v>
      </c>
      <c r="D202" s="62">
        <v>340.77</v>
      </c>
      <c r="E202" s="62">
        <v>340.77</v>
      </c>
      <c r="F202" s="62">
        <v>0</v>
      </c>
      <c r="G202" s="62">
        <v>0</v>
      </c>
      <c r="H202" s="62">
        <f>AVERAGE(E202:G202)</f>
        <v>113.58999999999999</v>
      </c>
      <c r="I202" s="62">
        <v>0</v>
      </c>
      <c r="J202" s="62">
        <v>340.77</v>
      </c>
      <c r="K202" s="75">
        <f t="shared" si="6"/>
        <v>76730000</v>
      </c>
      <c r="L202" s="75">
        <f t="shared" si="7"/>
        <v>26147282100</v>
      </c>
    </row>
    <row r="203" spans="3:12" x14ac:dyDescent="0.25">
      <c r="C203" s="78">
        <v>44900</v>
      </c>
      <c r="D203" s="62">
        <v>340.77</v>
      </c>
      <c r="E203" s="62">
        <v>340.77</v>
      </c>
      <c r="F203" s="62">
        <v>340.77</v>
      </c>
      <c r="G203" s="62">
        <v>340.77</v>
      </c>
      <c r="H203" s="62">
        <f>AVERAGE(E203:G203)</f>
        <v>340.77</v>
      </c>
      <c r="I203" s="62">
        <v>700</v>
      </c>
      <c r="J203" s="62">
        <v>317</v>
      </c>
      <c r="K203" s="75">
        <f t="shared" si="6"/>
        <v>76730000</v>
      </c>
      <c r="L203" s="75">
        <f t="shared" si="7"/>
        <v>26147282100</v>
      </c>
    </row>
    <row r="204" spans="3:12" x14ac:dyDescent="0.25">
      <c r="C204" s="78">
        <v>44897</v>
      </c>
      <c r="D204" s="62">
        <v>317</v>
      </c>
      <c r="E204" s="62">
        <v>317</v>
      </c>
      <c r="F204" s="62">
        <v>317</v>
      </c>
      <c r="G204" s="62">
        <v>317</v>
      </c>
      <c r="H204" s="62">
        <f>AVERAGE(E204:G204)</f>
        <v>317</v>
      </c>
      <c r="I204" s="62">
        <v>100</v>
      </c>
      <c r="J204" s="62">
        <v>335.01</v>
      </c>
      <c r="K204" s="75">
        <f t="shared" si="6"/>
        <v>76730000</v>
      </c>
      <c r="L204" s="75">
        <f t="shared" si="7"/>
        <v>24323410000</v>
      </c>
    </row>
    <row r="205" spans="3:12" x14ac:dyDescent="0.25">
      <c r="C205" s="78">
        <v>44896</v>
      </c>
      <c r="D205" s="62">
        <v>335.01</v>
      </c>
      <c r="E205" s="62">
        <v>335.01</v>
      </c>
      <c r="F205" s="62">
        <v>335.01</v>
      </c>
      <c r="G205" s="62">
        <v>335.01</v>
      </c>
      <c r="H205" s="62">
        <f>AVERAGE(E205:G205)</f>
        <v>335.01</v>
      </c>
      <c r="I205" s="62">
        <v>100</v>
      </c>
      <c r="J205" s="62">
        <v>352.06</v>
      </c>
      <c r="K205" s="75">
        <f t="shared" si="6"/>
        <v>76730000</v>
      </c>
      <c r="L205" s="75">
        <f t="shared" si="7"/>
        <v>25705317300</v>
      </c>
    </row>
    <row r="206" spans="3:12" x14ac:dyDescent="0.25">
      <c r="C206" s="78">
        <v>44895</v>
      </c>
      <c r="D206" s="62">
        <v>352.06</v>
      </c>
      <c r="E206" s="62">
        <v>352.06</v>
      </c>
      <c r="F206" s="62">
        <v>352.06</v>
      </c>
      <c r="G206" s="62">
        <v>352.06</v>
      </c>
      <c r="H206" s="62">
        <f>AVERAGE(E206:G206)</f>
        <v>352.06</v>
      </c>
      <c r="I206" s="62">
        <v>100</v>
      </c>
      <c r="J206" s="62">
        <v>327.5</v>
      </c>
      <c r="K206" s="75">
        <f t="shared" si="6"/>
        <v>76730000</v>
      </c>
      <c r="L206" s="75">
        <f t="shared" si="7"/>
        <v>27013563800</v>
      </c>
    </row>
    <row r="207" spans="3:12" x14ac:dyDescent="0.25">
      <c r="C207" s="78">
        <v>44894</v>
      </c>
      <c r="D207" s="62">
        <v>327.5</v>
      </c>
      <c r="E207" s="62">
        <v>327.5</v>
      </c>
      <c r="F207" s="62">
        <v>327.5</v>
      </c>
      <c r="G207" s="62">
        <v>327.5</v>
      </c>
      <c r="H207" s="62">
        <f>AVERAGE(E207:G207)</f>
        <v>327.5</v>
      </c>
      <c r="I207" s="62">
        <v>100</v>
      </c>
      <c r="J207" s="62">
        <v>353.4</v>
      </c>
      <c r="K207" s="75">
        <f t="shared" si="6"/>
        <v>76730000</v>
      </c>
      <c r="L207" s="75">
        <f t="shared" si="7"/>
        <v>25129075000</v>
      </c>
    </row>
    <row r="208" spans="3:12" x14ac:dyDescent="0.25">
      <c r="C208" s="78">
        <v>44893</v>
      </c>
      <c r="D208" s="62">
        <v>353.4</v>
      </c>
      <c r="E208" s="62">
        <v>353.4</v>
      </c>
      <c r="F208" s="62">
        <v>353.4</v>
      </c>
      <c r="G208" s="62">
        <v>353.4</v>
      </c>
      <c r="H208" s="62">
        <f>AVERAGE(E208:G208)</f>
        <v>353.39999999999992</v>
      </c>
      <c r="I208" s="62">
        <v>100</v>
      </c>
      <c r="J208" s="62">
        <v>382</v>
      </c>
      <c r="K208" s="75">
        <f t="shared" si="6"/>
        <v>76730000</v>
      </c>
      <c r="L208" s="75">
        <f t="shared" si="7"/>
        <v>27116382000</v>
      </c>
    </row>
    <row r="209" spans="3:12" x14ac:dyDescent="0.25">
      <c r="C209" s="78">
        <v>44890</v>
      </c>
      <c r="D209" s="62">
        <v>382</v>
      </c>
      <c r="E209" s="62">
        <v>382</v>
      </c>
      <c r="F209" s="62">
        <v>0</v>
      </c>
      <c r="G209" s="62">
        <v>0</v>
      </c>
      <c r="H209" s="62">
        <f>AVERAGE(E209:G209)</f>
        <v>127.33333333333333</v>
      </c>
      <c r="I209" s="62">
        <v>0</v>
      </c>
      <c r="J209" s="62">
        <v>382</v>
      </c>
      <c r="K209" s="75">
        <f t="shared" si="6"/>
        <v>76730000</v>
      </c>
      <c r="L209" s="75">
        <f t="shared" si="7"/>
        <v>29310860000</v>
      </c>
    </row>
    <row r="210" spans="3:12" x14ac:dyDescent="0.25">
      <c r="C210" s="78">
        <v>44889</v>
      </c>
      <c r="D210" s="62">
        <v>382</v>
      </c>
      <c r="E210" s="62">
        <v>379.99</v>
      </c>
      <c r="F210" s="62">
        <v>387.79</v>
      </c>
      <c r="G210" s="62">
        <v>379.99</v>
      </c>
      <c r="H210" s="62">
        <f>AVERAGE(E210:G210)</f>
        <v>382.59</v>
      </c>
      <c r="I210" s="62">
        <v>300</v>
      </c>
      <c r="J210" s="62">
        <v>374</v>
      </c>
      <c r="K210" s="75">
        <f t="shared" si="6"/>
        <v>76730000</v>
      </c>
      <c r="L210" s="75">
        <f t="shared" si="7"/>
        <v>29310860000</v>
      </c>
    </row>
    <row r="211" spans="3:12" x14ac:dyDescent="0.25">
      <c r="C211" s="78">
        <v>44888</v>
      </c>
      <c r="D211" s="62">
        <v>374</v>
      </c>
      <c r="E211" s="62">
        <v>365</v>
      </c>
      <c r="F211" s="62">
        <v>377</v>
      </c>
      <c r="G211" s="62">
        <v>365</v>
      </c>
      <c r="H211" s="62">
        <f>AVERAGE(E211:G211)</f>
        <v>369</v>
      </c>
      <c r="I211" s="62">
        <v>500</v>
      </c>
      <c r="J211" s="62">
        <v>372.5</v>
      </c>
      <c r="K211" s="75">
        <f t="shared" si="6"/>
        <v>76730000</v>
      </c>
      <c r="L211" s="75">
        <f t="shared" si="7"/>
        <v>28697020000</v>
      </c>
    </row>
    <row r="212" spans="3:12" x14ac:dyDescent="0.25">
      <c r="C212" s="78">
        <v>44887</v>
      </c>
      <c r="D212" s="62">
        <v>372.5</v>
      </c>
      <c r="E212" s="62">
        <v>356.2</v>
      </c>
      <c r="F212" s="62">
        <v>407</v>
      </c>
      <c r="G212" s="62">
        <v>351.2</v>
      </c>
      <c r="H212" s="62">
        <f>AVERAGE(E212:G212)</f>
        <v>371.4666666666667</v>
      </c>
      <c r="I212" s="62">
        <v>2300</v>
      </c>
      <c r="J212" s="62">
        <v>379.5</v>
      </c>
      <c r="K212" s="75">
        <f t="shared" si="6"/>
        <v>76730000</v>
      </c>
      <c r="L212" s="75">
        <f t="shared" si="7"/>
        <v>28581925000</v>
      </c>
    </row>
    <row r="213" spans="3:12" x14ac:dyDescent="0.25">
      <c r="C213" s="78">
        <v>44886</v>
      </c>
      <c r="D213" s="62">
        <v>379.5</v>
      </c>
      <c r="E213" s="62">
        <v>331</v>
      </c>
      <c r="F213" s="62">
        <v>380</v>
      </c>
      <c r="G213" s="62">
        <v>331</v>
      </c>
      <c r="H213" s="62">
        <f>AVERAGE(E213:G213)</f>
        <v>347.33333333333331</v>
      </c>
      <c r="I213" s="62">
        <v>300</v>
      </c>
      <c r="J213" s="62">
        <v>356.1</v>
      </c>
      <c r="K213" s="75">
        <f t="shared" si="6"/>
        <v>76730000</v>
      </c>
      <c r="L213" s="75">
        <f t="shared" si="7"/>
        <v>29119035000</v>
      </c>
    </row>
    <row r="214" spans="3:12" x14ac:dyDescent="0.25">
      <c r="C214" s="78">
        <v>44883</v>
      </c>
      <c r="D214" s="62">
        <v>356.1</v>
      </c>
      <c r="E214" s="62">
        <v>356.1</v>
      </c>
      <c r="F214" s="62">
        <v>356.1</v>
      </c>
      <c r="G214" s="62">
        <v>356.1</v>
      </c>
      <c r="H214" s="62">
        <f>AVERAGE(E214:G214)</f>
        <v>356.10000000000008</v>
      </c>
      <c r="I214" s="62">
        <v>100</v>
      </c>
      <c r="J214" s="62">
        <v>384</v>
      </c>
      <c r="K214" s="75">
        <f t="shared" si="6"/>
        <v>76730000</v>
      </c>
      <c r="L214" s="75">
        <f t="shared" si="7"/>
        <v>27323553000</v>
      </c>
    </row>
    <row r="215" spans="3:12" x14ac:dyDescent="0.25">
      <c r="C215" s="78">
        <v>44882</v>
      </c>
      <c r="D215" s="62">
        <v>384</v>
      </c>
      <c r="E215" s="62">
        <v>384</v>
      </c>
      <c r="F215" s="62">
        <v>384.06</v>
      </c>
      <c r="G215" s="62">
        <v>384</v>
      </c>
      <c r="H215" s="62">
        <f>AVERAGE(E215:G215)</f>
        <v>384.02</v>
      </c>
      <c r="I215" s="62">
        <v>300</v>
      </c>
      <c r="J215" s="62">
        <v>414.06</v>
      </c>
      <c r="K215" s="75">
        <f t="shared" si="6"/>
        <v>76730000</v>
      </c>
      <c r="L215" s="75">
        <f t="shared" si="7"/>
        <v>29464320000</v>
      </c>
    </row>
    <row r="216" spans="3:12" x14ac:dyDescent="0.25">
      <c r="C216" s="78">
        <v>44881</v>
      </c>
      <c r="D216" s="62">
        <v>414.06</v>
      </c>
      <c r="E216" s="62">
        <v>397.75</v>
      </c>
      <c r="F216" s="62">
        <v>428</v>
      </c>
      <c r="G216" s="62">
        <v>397.75</v>
      </c>
      <c r="H216" s="62">
        <f>AVERAGE(E216:G216)</f>
        <v>407.83333333333331</v>
      </c>
      <c r="I216" s="62">
        <v>2800</v>
      </c>
      <c r="J216" s="62">
        <v>430</v>
      </c>
      <c r="K216" s="75">
        <f t="shared" si="6"/>
        <v>76730000</v>
      </c>
      <c r="L216" s="75">
        <f t="shared" si="7"/>
        <v>31770823800</v>
      </c>
    </row>
    <row r="217" spans="3:12" x14ac:dyDescent="0.25">
      <c r="C217" s="78">
        <v>44880</v>
      </c>
      <c r="D217" s="62">
        <v>430</v>
      </c>
      <c r="E217" s="62">
        <v>430</v>
      </c>
      <c r="F217" s="62">
        <v>0</v>
      </c>
      <c r="G217" s="62">
        <v>0</v>
      </c>
      <c r="H217" s="62">
        <f>AVERAGE(E217:G217)</f>
        <v>143.33333333333334</v>
      </c>
      <c r="I217" s="62">
        <v>0</v>
      </c>
      <c r="J217" s="62">
        <v>430</v>
      </c>
      <c r="K217" s="75">
        <f t="shared" si="6"/>
        <v>76730000</v>
      </c>
      <c r="L217" s="75">
        <f t="shared" si="7"/>
        <v>32993900000</v>
      </c>
    </row>
    <row r="218" spans="3:12" x14ac:dyDescent="0.25">
      <c r="C218" s="78">
        <v>44879</v>
      </c>
      <c r="D218" s="62">
        <v>430</v>
      </c>
      <c r="E218" s="62">
        <v>430</v>
      </c>
      <c r="F218" s="62">
        <v>430</v>
      </c>
      <c r="G218" s="62">
        <v>430</v>
      </c>
      <c r="H218" s="62">
        <f>AVERAGE(E218:G218)</f>
        <v>430</v>
      </c>
      <c r="I218" s="62">
        <v>100</v>
      </c>
      <c r="J218" s="62">
        <v>401.99</v>
      </c>
      <c r="K218" s="75">
        <f t="shared" si="6"/>
        <v>76730000</v>
      </c>
      <c r="L218" s="75">
        <f t="shared" si="7"/>
        <v>32993900000</v>
      </c>
    </row>
    <row r="219" spans="3:12" x14ac:dyDescent="0.25">
      <c r="C219" s="78">
        <v>44876</v>
      </c>
      <c r="D219" s="62">
        <v>401.99</v>
      </c>
      <c r="E219" s="62">
        <v>401.99</v>
      </c>
      <c r="F219" s="62">
        <v>0</v>
      </c>
      <c r="G219" s="62">
        <v>0</v>
      </c>
      <c r="H219" s="62">
        <f>AVERAGE(E219:G219)</f>
        <v>133.99666666666667</v>
      </c>
      <c r="I219" s="62">
        <v>0</v>
      </c>
      <c r="J219" s="62">
        <v>401.99</v>
      </c>
      <c r="K219" s="75">
        <f t="shared" si="6"/>
        <v>76730000</v>
      </c>
      <c r="L219" s="75">
        <f t="shared" si="7"/>
        <v>30844692700</v>
      </c>
    </row>
    <row r="220" spans="3:12" x14ac:dyDescent="0.25">
      <c r="C220" s="78">
        <v>44875</v>
      </c>
      <c r="D220" s="62">
        <v>401.99</v>
      </c>
      <c r="E220" s="62">
        <v>401.99</v>
      </c>
      <c r="F220" s="62">
        <v>401.99</v>
      </c>
      <c r="G220" s="62">
        <v>401.99</v>
      </c>
      <c r="H220" s="62">
        <f>AVERAGE(E220:G220)</f>
        <v>401.99</v>
      </c>
      <c r="I220" s="62">
        <v>100</v>
      </c>
      <c r="J220" s="62">
        <v>386.99</v>
      </c>
      <c r="K220" s="75">
        <f t="shared" si="6"/>
        <v>76730000</v>
      </c>
      <c r="L220" s="75">
        <f t="shared" si="7"/>
        <v>30844692700</v>
      </c>
    </row>
    <row r="221" spans="3:12" x14ac:dyDescent="0.25">
      <c r="C221" s="78">
        <v>44873</v>
      </c>
      <c r="D221" s="62">
        <v>386.99</v>
      </c>
      <c r="E221" s="62">
        <v>409.99</v>
      </c>
      <c r="F221" s="62">
        <v>409.99</v>
      </c>
      <c r="G221" s="62">
        <v>371.85</v>
      </c>
      <c r="H221" s="62">
        <f>AVERAGE(E221:G221)</f>
        <v>397.27666666666664</v>
      </c>
      <c r="I221" s="62">
        <v>700</v>
      </c>
      <c r="J221" s="62">
        <v>402</v>
      </c>
      <c r="K221" s="75">
        <f t="shared" si="6"/>
        <v>76730000</v>
      </c>
      <c r="L221" s="75">
        <f t="shared" si="7"/>
        <v>29693742700</v>
      </c>
    </row>
    <row r="222" spans="3:12" x14ac:dyDescent="0.25">
      <c r="C222" s="78">
        <v>44872</v>
      </c>
      <c r="D222" s="62">
        <v>402</v>
      </c>
      <c r="E222" s="62">
        <v>402</v>
      </c>
      <c r="F222" s="62">
        <v>402</v>
      </c>
      <c r="G222" s="62">
        <v>402</v>
      </c>
      <c r="H222" s="62">
        <f>AVERAGE(E222:G222)</f>
        <v>402</v>
      </c>
      <c r="I222" s="62">
        <v>300</v>
      </c>
      <c r="J222" s="62">
        <v>404.99</v>
      </c>
      <c r="K222" s="75">
        <f t="shared" si="6"/>
        <v>76730000</v>
      </c>
      <c r="L222" s="75">
        <f t="shared" si="7"/>
        <v>30845460000</v>
      </c>
    </row>
    <row r="223" spans="3:12" x14ac:dyDescent="0.25">
      <c r="C223" s="78">
        <v>44869</v>
      </c>
      <c r="D223" s="62">
        <v>404.99</v>
      </c>
      <c r="E223" s="62">
        <v>404.99</v>
      </c>
      <c r="F223" s="62">
        <v>0</v>
      </c>
      <c r="G223" s="62">
        <v>0</v>
      </c>
      <c r="H223" s="62">
        <f>AVERAGE(E223:G223)</f>
        <v>134.99666666666667</v>
      </c>
      <c r="I223" s="62">
        <v>0</v>
      </c>
      <c r="J223" s="62">
        <v>404.99</v>
      </c>
      <c r="K223" s="75">
        <f t="shared" si="6"/>
        <v>76730000</v>
      </c>
      <c r="L223" s="75">
        <f t="shared" si="7"/>
        <v>31074882700</v>
      </c>
    </row>
    <row r="224" spans="3:12" x14ac:dyDescent="0.25">
      <c r="C224" s="78">
        <v>44868</v>
      </c>
      <c r="D224" s="62">
        <v>404.99</v>
      </c>
      <c r="E224" s="62">
        <v>418</v>
      </c>
      <c r="F224" s="62">
        <v>424</v>
      </c>
      <c r="G224" s="62">
        <v>399.99</v>
      </c>
      <c r="H224" s="62">
        <f>AVERAGE(E224:G224)</f>
        <v>413.99666666666667</v>
      </c>
      <c r="I224" s="62">
        <v>1900</v>
      </c>
      <c r="J224" s="62">
        <v>397.5</v>
      </c>
      <c r="K224" s="75">
        <f t="shared" si="6"/>
        <v>76730000</v>
      </c>
      <c r="L224" s="75">
        <f t="shared" si="7"/>
        <v>31074882700</v>
      </c>
    </row>
    <row r="225" spans="3:12" x14ac:dyDescent="0.25">
      <c r="C225" s="78">
        <v>44867</v>
      </c>
      <c r="D225" s="62">
        <v>397.5</v>
      </c>
      <c r="E225" s="62">
        <v>409.5</v>
      </c>
      <c r="F225" s="62">
        <v>409.5</v>
      </c>
      <c r="G225" s="62">
        <v>397.5</v>
      </c>
      <c r="H225" s="62">
        <f>AVERAGE(E225:G225)</f>
        <v>405.5</v>
      </c>
      <c r="I225" s="62">
        <v>300</v>
      </c>
      <c r="J225" s="62">
        <v>382.7</v>
      </c>
      <c r="K225" s="75">
        <f t="shared" si="6"/>
        <v>76730000</v>
      </c>
      <c r="L225" s="75">
        <f t="shared" si="7"/>
        <v>30500175000</v>
      </c>
    </row>
    <row r="226" spans="3:12" x14ac:dyDescent="0.25">
      <c r="C226" s="78">
        <v>44866</v>
      </c>
      <c r="D226" s="62">
        <v>382.7</v>
      </c>
      <c r="E226" s="62">
        <v>382.7</v>
      </c>
      <c r="F226" s="62">
        <v>382.7</v>
      </c>
      <c r="G226" s="62">
        <v>382.7</v>
      </c>
      <c r="H226" s="62">
        <f>AVERAGE(E226:G226)</f>
        <v>382.7</v>
      </c>
      <c r="I226" s="62">
        <v>100</v>
      </c>
      <c r="J226" s="62">
        <v>356.04</v>
      </c>
      <c r="K226" s="75">
        <f t="shared" si="6"/>
        <v>76730000</v>
      </c>
      <c r="L226" s="75">
        <f t="shared" si="7"/>
        <v>29364571000</v>
      </c>
    </row>
    <row r="227" spans="3:12" x14ac:dyDescent="0.25">
      <c r="C227" s="78">
        <v>44865</v>
      </c>
      <c r="D227" s="62">
        <v>356.04</v>
      </c>
      <c r="E227" s="62">
        <v>346</v>
      </c>
      <c r="F227" s="62">
        <v>372.48</v>
      </c>
      <c r="G227" s="62">
        <v>346</v>
      </c>
      <c r="H227" s="62">
        <f>AVERAGE(E227:G227)</f>
        <v>354.82666666666665</v>
      </c>
      <c r="I227" s="62">
        <v>2400</v>
      </c>
      <c r="J227" s="62">
        <v>346.5</v>
      </c>
      <c r="K227" s="75">
        <f t="shared" si="6"/>
        <v>76730000</v>
      </c>
      <c r="L227" s="75">
        <f t="shared" si="7"/>
        <v>27318949200</v>
      </c>
    </row>
    <row r="228" spans="3:12" x14ac:dyDescent="0.25">
      <c r="C228" s="78">
        <v>44862</v>
      </c>
      <c r="D228" s="62">
        <v>346.5</v>
      </c>
      <c r="E228" s="62">
        <v>346.5</v>
      </c>
      <c r="F228" s="62">
        <v>346.5</v>
      </c>
      <c r="G228" s="62">
        <v>346.5</v>
      </c>
      <c r="H228" s="62">
        <f>AVERAGE(E228:G228)</f>
        <v>346.5</v>
      </c>
      <c r="I228" s="62">
        <v>100</v>
      </c>
      <c r="J228" s="62">
        <v>374.54</v>
      </c>
      <c r="K228" s="75">
        <f t="shared" si="6"/>
        <v>76730000</v>
      </c>
      <c r="L228" s="75">
        <f t="shared" si="7"/>
        <v>26586945000</v>
      </c>
    </row>
    <row r="229" spans="3:12" x14ac:dyDescent="0.25">
      <c r="C229" s="78">
        <v>44861</v>
      </c>
      <c r="D229" s="62">
        <v>374.54</v>
      </c>
      <c r="E229" s="62">
        <v>374.54</v>
      </c>
      <c r="F229" s="62">
        <v>433.99</v>
      </c>
      <c r="G229" s="62">
        <v>374.54</v>
      </c>
      <c r="H229" s="62">
        <f>AVERAGE(E229:G229)</f>
        <v>394.35666666666663</v>
      </c>
      <c r="I229" s="62">
        <v>1000</v>
      </c>
      <c r="J229" s="62">
        <v>404.9</v>
      </c>
      <c r="K229" s="75">
        <f t="shared" si="6"/>
        <v>76730000</v>
      </c>
      <c r="L229" s="75">
        <f t="shared" si="7"/>
        <v>28738454200</v>
      </c>
    </row>
    <row r="230" spans="3:12" x14ac:dyDescent="0.25">
      <c r="C230" s="78">
        <v>44860</v>
      </c>
      <c r="D230" s="62">
        <v>404.9</v>
      </c>
      <c r="E230" s="62">
        <v>404.9</v>
      </c>
      <c r="F230" s="62">
        <v>404.9</v>
      </c>
      <c r="G230" s="62">
        <v>404.9</v>
      </c>
      <c r="H230" s="62">
        <f>AVERAGE(E230:G230)</f>
        <v>404.89999999999992</v>
      </c>
      <c r="I230" s="62">
        <v>100</v>
      </c>
      <c r="J230" s="62">
        <v>377.95</v>
      </c>
      <c r="K230" s="75">
        <f t="shared" si="6"/>
        <v>76730000</v>
      </c>
      <c r="L230" s="75">
        <f t="shared" si="7"/>
        <v>31067977000</v>
      </c>
    </row>
    <row r="231" spans="3:12" x14ac:dyDescent="0.25">
      <c r="C231" s="78">
        <v>44859</v>
      </c>
      <c r="D231" s="62">
        <v>377.95</v>
      </c>
      <c r="E231" s="62">
        <v>356</v>
      </c>
      <c r="F231" s="62">
        <v>399.89</v>
      </c>
      <c r="G231" s="62">
        <v>356</v>
      </c>
      <c r="H231" s="62">
        <f>AVERAGE(E231:G231)</f>
        <v>370.62999999999994</v>
      </c>
      <c r="I231" s="62">
        <v>200</v>
      </c>
      <c r="J231" s="62">
        <v>384.8</v>
      </c>
      <c r="K231" s="75">
        <f t="shared" si="6"/>
        <v>76730000</v>
      </c>
      <c r="L231" s="75">
        <f t="shared" si="7"/>
        <v>29000103500</v>
      </c>
    </row>
    <row r="232" spans="3:12" x14ac:dyDescent="0.25">
      <c r="C232" s="78">
        <v>44858</v>
      </c>
      <c r="D232" s="62">
        <v>384.8</v>
      </c>
      <c r="E232" s="62">
        <v>384.8</v>
      </c>
      <c r="F232" s="62">
        <v>384.8</v>
      </c>
      <c r="G232" s="62">
        <v>384.8</v>
      </c>
      <c r="H232" s="62">
        <f>AVERAGE(E232:G232)</f>
        <v>384.8</v>
      </c>
      <c r="I232" s="62">
        <v>100</v>
      </c>
      <c r="J232" s="62">
        <v>416</v>
      </c>
      <c r="K232" s="75">
        <f t="shared" si="6"/>
        <v>76730000</v>
      </c>
      <c r="L232" s="75">
        <f t="shared" si="7"/>
        <v>29525704000</v>
      </c>
    </row>
    <row r="233" spans="3:12" x14ac:dyDescent="0.25">
      <c r="C233" s="78">
        <v>44855</v>
      </c>
      <c r="D233" s="62">
        <v>416</v>
      </c>
      <c r="E233" s="62">
        <v>416</v>
      </c>
      <c r="F233" s="62">
        <v>416</v>
      </c>
      <c r="G233" s="62">
        <v>416</v>
      </c>
      <c r="H233" s="62">
        <f>AVERAGE(E233:G233)</f>
        <v>416</v>
      </c>
      <c r="I233" s="62">
        <v>100</v>
      </c>
      <c r="J233" s="62">
        <v>389</v>
      </c>
      <c r="K233" s="75">
        <f t="shared" si="6"/>
        <v>76730000</v>
      </c>
      <c r="L233" s="75">
        <f t="shared" si="7"/>
        <v>31919680000</v>
      </c>
    </row>
    <row r="234" spans="3:12" x14ac:dyDescent="0.25">
      <c r="C234" s="78">
        <v>44854</v>
      </c>
      <c r="D234" s="62">
        <v>389</v>
      </c>
      <c r="E234" s="62">
        <v>418</v>
      </c>
      <c r="F234" s="62">
        <v>418</v>
      </c>
      <c r="G234" s="62">
        <v>370</v>
      </c>
      <c r="H234" s="62">
        <f>AVERAGE(E234:G234)</f>
        <v>402</v>
      </c>
      <c r="I234" s="62">
        <v>500</v>
      </c>
      <c r="J234" s="62">
        <v>400</v>
      </c>
      <c r="K234" s="75">
        <f t="shared" si="6"/>
        <v>76730000</v>
      </c>
      <c r="L234" s="75">
        <f t="shared" si="7"/>
        <v>29847970000</v>
      </c>
    </row>
    <row r="235" spans="3:12" x14ac:dyDescent="0.25">
      <c r="C235" s="78">
        <v>44853</v>
      </c>
      <c r="D235" s="62">
        <v>400</v>
      </c>
      <c r="E235" s="62">
        <v>417.9</v>
      </c>
      <c r="F235" s="62">
        <v>417.9</v>
      </c>
      <c r="G235" s="62">
        <v>400</v>
      </c>
      <c r="H235" s="62">
        <f>AVERAGE(E235:G235)</f>
        <v>411.93333333333334</v>
      </c>
      <c r="I235" s="62">
        <v>200</v>
      </c>
      <c r="J235" s="62">
        <v>394</v>
      </c>
      <c r="K235" s="75">
        <f t="shared" si="6"/>
        <v>76730000</v>
      </c>
      <c r="L235" s="75">
        <f t="shared" si="7"/>
        <v>30692000000</v>
      </c>
    </row>
    <row r="236" spans="3:12" x14ac:dyDescent="0.25">
      <c r="C236" s="78">
        <v>44852</v>
      </c>
      <c r="D236" s="62">
        <v>394</v>
      </c>
      <c r="E236" s="62">
        <v>397.49</v>
      </c>
      <c r="F236" s="62">
        <v>397.49</v>
      </c>
      <c r="G236" s="62">
        <v>394</v>
      </c>
      <c r="H236" s="62">
        <f>AVERAGE(E236:G236)</f>
        <v>396.32666666666665</v>
      </c>
      <c r="I236" s="62">
        <v>200</v>
      </c>
      <c r="J236" s="62">
        <v>375.69</v>
      </c>
      <c r="K236" s="75">
        <f t="shared" si="6"/>
        <v>76730000</v>
      </c>
      <c r="L236" s="75">
        <f t="shared" si="7"/>
        <v>30231620000</v>
      </c>
    </row>
    <row r="237" spans="3:12" x14ac:dyDescent="0.25">
      <c r="C237" s="78">
        <v>44851</v>
      </c>
      <c r="D237" s="62">
        <v>375.69</v>
      </c>
      <c r="E237" s="62">
        <v>375.69</v>
      </c>
      <c r="F237" s="62">
        <v>375.69</v>
      </c>
      <c r="G237" s="62">
        <v>375.69</v>
      </c>
      <c r="H237" s="62">
        <f>AVERAGE(E237:G237)</f>
        <v>375.69</v>
      </c>
      <c r="I237" s="62">
        <v>100</v>
      </c>
      <c r="J237" s="62">
        <v>349.48</v>
      </c>
      <c r="K237" s="75">
        <f t="shared" si="6"/>
        <v>76730000</v>
      </c>
      <c r="L237" s="75">
        <f t="shared" si="7"/>
        <v>28826693700</v>
      </c>
    </row>
    <row r="238" spans="3:12" x14ac:dyDescent="0.25">
      <c r="C238" s="78">
        <v>44848</v>
      </c>
      <c r="D238" s="62">
        <v>349.48</v>
      </c>
      <c r="E238" s="62">
        <v>349.48</v>
      </c>
      <c r="F238" s="62">
        <v>349.48</v>
      </c>
      <c r="G238" s="62">
        <v>339.99</v>
      </c>
      <c r="H238" s="62">
        <f>AVERAGE(E238:G238)</f>
        <v>346.31666666666666</v>
      </c>
      <c r="I238" s="62">
        <v>1500</v>
      </c>
      <c r="J238" s="62">
        <v>325.10000000000002</v>
      </c>
      <c r="K238" s="75">
        <f t="shared" si="6"/>
        <v>76730000</v>
      </c>
      <c r="L238" s="75">
        <f t="shared" si="7"/>
        <v>26815600400</v>
      </c>
    </row>
    <row r="239" spans="3:12" x14ac:dyDescent="0.25">
      <c r="C239" s="78">
        <v>44847</v>
      </c>
      <c r="D239" s="62">
        <v>325.10000000000002</v>
      </c>
      <c r="E239" s="62">
        <v>325.10000000000002</v>
      </c>
      <c r="F239" s="62">
        <v>0</v>
      </c>
      <c r="G239" s="62">
        <v>0</v>
      </c>
      <c r="H239" s="62">
        <f>AVERAGE(E239:G239)</f>
        <v>108.36666666666667</v>
      </c>
      <c r="I239" s="62">
        <v>0</v>
      </c>
      <c r="J239" s="62">
        <v>325.10000000000002</v>
      </c>
      <c r="K239" s="75">
        <f t="shared" si="6"/>
        <v>76730000</v>
      </c>
      <c r="L239" s="75">
        <f t="shared" si="7"/>
        <v>24944923000</v>
      </c>
    </row>
    <row r="240" spans="3:12" x14ac:dyDescent="0.25">
      <c r="C240" s="78">
        <v>44846</v>
      </c>
      <c r="D240" s="62">
        <v>325.10000000000002</v>
      </c>
      <c r="E240" s="62">
        <v>325.10000000000002</v>
      </c>
      <c r="F240" s="62">
        <v>325.10000000000002</v>
      </c>
      <c r="G240" s="62">
        <v>325.10000000000002</v>
      </c>
      <c r="H240" s="62">
        <f>AVERAGE(E240:G240)</f>
        <v>325.10000000000002</v>
      </c>
      <c r="I240" s="62">
        <v>100</v>
      </c>
      <c r="J240" s="62">
        <v>350.15</v>
      </c>
      <c r="K240" s="75">
        <f t="shared" si="6"/>
        <v>76730000</v>
      </c>
      <c r="L240" s="75">
        <f t="shared" si="7"/>
        <v>24944923000</v>
      </c>
    </row>
    <row r="241" spans="3:12" x14ac:dyDescent="0.25">
      <c r="C241" s="78">
        <v>44845</v>
      </c>
      <c r="D241" s="62">
        <v>350.15</v>
      </c>
      <c r="E241" s="62">
        <v>350.15</v>
      </c>
      <c r="F241" s="62">
        <v>350.15</v>
      </c>
      <c r="G241" s="62">
        <v>350.15</v>
      </c>
      <c r="H241" s="62">
        <f>AVERAGE(E241:G241)</f>
        <v>350.14999999999992</v>
      </c>
      <c r="I241" s="62">
        <v>100</v>
      </c>
      <c r="J241" s="62">
        <v>378.5</v>
      </c>
      <c r="K241" s="75">
        <f t="shared" si="6"/>
        <v>76730000</v>
      </c>
      <c r="L241" s="75">
        <f t="shared" si="7"/>
        <v>26867009500</v>
      </c>
    </row>
    <row r="242" spans="3:12" x14ac:dyDescent="0.25">
      <c r="C242" s="78">
        <v>44844</v>
      </c>
      <c r="D242" s="62">
        <v>378.5</v>
      </c>
      <c r="E242" s="62">
        <v>378.33</v>
      </c>
      <c r="F242" s="62">
        <v>378.5</v>
      </c>
      <c r="G242" s="62">
        <v>378.33</v>
      </c>
      <c r="H242" s="62">
        <f>AVERAGE(E242:G242)</f>
        <v>378.3866666666666</v>
      </c>
      <c r="I242" s="62">
        <v>600</v>
      </c>
      <c r="J242" s="62">
        <v>409</v>
      </c>
      <c r="K242" s="75">
        <f t="shared" si="6"/>
        <v>76730000</v>
      </c>
      <c r="L242" s="75">
        <f t="shared" si="7"/>
        <v>29042305000</v>
      </c>
    </row>
    <row r="243" spans="3:12" x14ac:dyDescent="0.25">
      <c r="C243" s="78">
        <v>44841</v>
      </c>
      <c r="D243" s="62">
        <v>409</v>
      </c>
      <c r="E243" s="62">
        <v>409</v>
      </c>
      <c r="F243" s="62">
        <v>0</v>
      </c>
      <c r="G243" s="62">
        <v>0</v>
      </c>
      <c r="H243" s="62">
        <f>AVERAGE(E243:G243)</f>
        <v>136.33333333333334</v>
      </c>
      <c r="I243" s="62">
        <v>0</v>
      </c>
      <c r="J243" s="62">
        <v>409</v>
      </c>
      <c r="K243" s="75">
        <f t="shared" si="6"/>
        <v>76730000</v>
      </c>
      <c r="L243" s="75">
        <f t="shared" si="7"/>
        <v>31382570000</v>
      </c>
    </row>
    <row r="244" spans="3:12" x14ac:dyDescent="0.25">
      <c r="C244" s="78">
        <v>44840</v>
      </c>
      <c r="D244" s="62">
        <v>409</v>
      </c>
      <c r="E244" s="62">
        <v>437</v>
      </c>
      <c r="F244" s="62">
        <v>437</v>
      </c>
      <c r="G244" s="62">
        <v>380</v>
      </c>
      <c r="H244" s="62">
        <f>AVERAGE(E244:G244)</f>
        <v>418</v>
      </c>
      <c r="I244" s="62">
        <v>300</v>
      </c>
      <c r="J244" s="62">
        <v>408.9</v>
      </c>
      <c r="K244" s="75">
        <f t="shared" si="6"/>
        <v>76730000</v>
      </c>
      <c r="L244" s="75">
        <f t="shared" si="7"/>
        <v>31382570000</v>
      </c>
    </row>
    <row r="245" spans="3:12" x14ac:dyDescent="0.25">
      <c r="C245" s="78">
        <v>44839</v>
      </c>
      <c r="D245" s="62">
        <v>408.9</v>
      </c>
      <c r="E245" s="62">
        <v>408.9</v>
      </c>
      <c r="F245" s="62">
        <v>408.9</v>
      </c>
      <c r="G245" s="62">
        <v>408.9</v>
      </c>
      <c r="H245" s="62">
        <f>AVERAGE(E245:G245)</f>
        <v>408.89999999999992</v>
      </c>
      <c r="I245" s="62">
        <v>100</v>
      </c>
      <c r="J245" s="62">
        <v>381</v>
      </c>
      <c r="K245" s="75">
        <f t="shared" si="6"/>
        <v>76730000</v>
      </c>
      <c r="L245" s="75">
        <f t="shared" si="7"/>
        <v>31374897000</v>
      </c>
    </row>
    <row r="246" spans="3:12" x14ac:dyDescent="0.25">
      <c r="C246" s="78">
        <v>44838</v>
      </c>
      <c r="D246" s="62">
        <v>381</v>
      </c>
      <c r="E246" s="62">
        <v>381</v>
      </c>
      <c r="F246" s="62">
        <v>381</v>
      </c>
      <c r="G246" s="62">
        <v>381</v>
      </c>
      <c r="H246" s="62">
        <f>AVERAGE(E246:G246)</f>
        <v>381</v>
      </c>
      <c r="I246" s="62">
        <v>100</v>
      </c>
      <c r="J246" s="62">
        <v>354.5</v>
      </c>
      <c r="K246" s="75">
        <f t="shared" si="6"/>
        <v>76730000</v>
      </c>
      <c r="L246" s="75">
        <f t="shared" si="7"/>
        <v>29234130000</v>
      </c>
    </row>
    <row r="247" spans="3:12" x14ac:dyDescent="0.25">
      <c r="C247" s="78">
        <v>44837</v>
      </c>
      <c r="D247" s="62">
        <v>354.5</v>
      </c>
      <c r="E247" s="62">
        <v>321.10000000000002</v>
      </c>
      <c r="F247" s="62">
        <v>355.15</v>
      </c>
      <c r="G247" s="62">
        <v>318</v>
      </c>
      <c r="H247" s="62">
        <f>AVERAGE(E247:G247)</f>
        <v>331.41666666666669</v>
      </c>
      <c r="I247" s="62">
        <v>1400</v>
      </c>
      <c r="J247" s="62">
        <v>331.1</v>
      </c>
      <c r="K247" s="75">
        <f t="shared" si="6"/>
        <v>76730000</v>
      </c>
      <c r="L247" s="75">
        <f t="shared" si="7"/>
        <v>27200785000</v>
      </c>
    </row>
    <row r="248" spans="3:12" x14ac:dyDescent="0.25">
      <c r="C248" s="78">
        <v>44834</v>
      </c>
      <c r="D248" s="62">
        <v>331.1</v>
      </c>
      <c r="E248" s="62">
        <v>349.48</v>
      </c>
      <c r="F248" s="62">
        <v>349.48</v>
      </c>
      <c r="G248" s="62">
        <v>331.1</v>
      </c>
      <c r="H248" s="62">
        <f>AVERAGE(E248:G248)</f>
        <v>343.3533333333333</v>
      </c>
      <c r="I248" s="62">
        <v>200</v>
      </c>
      <c r="J248" s="62">
        <v>325.10000000000002</v>
      </c>
      <c r="K248" s="75">
        <f t="shared" si="6"/>
        <v>76730000</v>
      </c>
      <c r="L248" s="75">
        <f t="shared" si="7"/>
        <v>25405303000</v>
      </c>
    </row>
    <row r="249" spans="3:12" x14ac:dyDescent="0.25">
      <c r="C249" s="78">
        <v>44833</v>
      </c>
      <c r="D249" s="62">
        <v>325.10000000000002</v>
      </c>
      <c r="E249" s="62">
        <v>325.10000000000002</v>
      </c>
      <c r="F249" s="62">
        <v>325.10000000000002</v>
      </c>
      <c r="G249" s="62">
        <v>325.10000000000002</v>
      </c>
      <c r="H249" s="62">
        <f>AVERAGE(E249:G249)</f>
        <v>325.10000000000002</v>
      </c>
      <c r="I249" s="62">
        <v>100</v>
      </c>
      <c r="J249" s="62">
        <v>350</v>
      </c>
      <c r="K249" s="75">
        <f t="shared" si="6"/>
        <v>76730000</v>
      </c>
      <c r="L249" s="75">
        <f t="shared" si="7"/>
        <v>24944923000</v>
      </c>
    </row>
    <row r="250" spans="3:12" x14ac:dyDescent="0.25">
      <c r="C250" s="78">
        <v>44832</v>
      </c>
      <c r="D250" s="62">
        <v>350</v>
      </c>
      <c r="E250" s="62">
        <v>326.10000000000002</v>
      </c>
      <c r="F250" s="62">
        <v>350</v>
      </c>
      <c r="G250" s="62">
        <v>326.10000000000002</v>
      </c>
      <c r="H250" s="62">
        <f>AVERAGE(E250:G250)</f>
        <v>334.06666666666666</v>
      </c>
      <c r="I250" s="62">
        <v>300</v>
      </c>
      <c r="J250" s="62">
        <v>351</v>
      </c>
      <c r="K250" s="75">
        <f t="shared" si="6"/>
        <v>76730000</v>
      </c>
      <c r="L250" s="75">
        <f t="shared" si="7"/>
        <v>26855500000</v>
      </c>
    </row>
    <row r="251" spans="3:12" x14ac:dyDescent="0.25">
      <c r="C251" s="78">
        <v>44831</v>
      </c>
      <c r="D251" s="62">
        <v>351</v>
      </c>
      <c r="E251" s="62">
        <v>310</v>
      </c>
      <c r="F251" s="62">
        <v>351</v>
      </c>
      <c r="G251" s="62">
        <v>310</v>
      </c>
      <c r="H251" s="62">
        <f>AVERAGE(E251:G251)</f>
        <v>323.66666666666669</v>
      </c>
      <c r="I251" s="62">
        <v>200</v>
      </c>
      <c r="J251" s="62">
        <v>333.2</v>
      </c>
      <c r="K251" s="75">
        <f t="shared" si="6"/>
        <v>76730000</v>
      </c>
      <c r="L251" s="75">
        <f t="shared" si="7"/>
        <v>26932230000</v>
      </c>
    </row>
    <row r="252" spans="3:12" x14ac:dyDescent="0.25">
      <c r="C252" s="78">
        <v>44830</v>
      </c>
      <c r="D252" s="62">
        <v>333.2</v>
      </c>
      <c r="E252" s="62">
        <v>333.2</v>
      </c>
      <c r="F252" s="62">
        <v>0</v>
      </c>
      <c r="G252" s="62">
        <v>0</v>
      </c>
      <c r="H252" s="62">
        <f>AVERAGE(E252:G252)</f>
        <v>111.06666666666666</v>
      </c>
      <c r="I252" s="62">
        <v>0</v>
      </c>
      <c r="J252" s="62">
        <v>333.2</v>
      </c>
      <c r="K252" s="75">
        <f t="shared" si="6"/>
        <v>76730000</v>
      </c>
      <c r="L252" s="75">
        <f t="shared" si="7"/>
        <v>25566436000</v>
      </c>
    </row>
    <row r="253" spans="3:12" x14ac:dyDescent="0.25">
      <c r="C253" s="78">
        <v>44827</v>
      </c>
      <c r="D253" s="62">
        <v>333.2</v>
      </c>
      <c r="E253" s="62">
        <v>333.2</v>
      </c>
      <c r="F253" s="62">
        <v>0</v>
      </c>
      <c r="G253" s="62">
        <v>0</v>
      </c>
      <c r="H253" s="62">
        <f>AVERAGE(E253:G253)</f>
        <v>111.06666666666666</v>
      </c>
      <c r="I253" s="62">
        <v>0</v>
      </c>
      <c r="J253" s="62">
        <v>333.2</v>
      </c>
      <c r="K253" s="75">
        <f t="shared" si="6"/>
        <v>76730000</v>
      </c>
      <c r="L253" s="75">
        <f t="shared" si="7"/>
        <v>25566436000</v>
      </c>
    </row>
    <row r="254" spans="3:12" x14ac:dyDescent="0.25">
      <c r="C254" s="78">
        <v>44826</v>
      </c>
      <c r="D254" s="62">
        <v>333.2</v>
      </c>
      <c r="E254" s="62">
        <v>333.2</v>
      </c>
      <c r="F254" s="62">
        <v>0</v>
      </c>
      <c r="G254" s="62">
        <v>0</v>
      </c>
      <c r="H254" s="62">
        <f>AVERAGE(E254:G254)</f>
        <v>111.06666666666666</v>
      </c>
      <c r="I254" s="62">
        <v>0</v>
      </c>
      <c r="J254" s="62">
        <v>333.2</v>
      </c>
      <c r="K254" s="75">
        <f t="shared" si="6"/>
        <v>76730000</v>
      </c>
      <c r="L254" s="75">
        <f t="shared" si="7"/>
        <v>25566436000</v>
      </c>
    </row>
    <row r="255" spans="3:12" x14ac:dyDescent="0.25">
      <c r="C255" s="78">
        <v>44825</v>
      </c>
      <c r="D255" s="62">
        <v>333.2</v>
      </c>
      <c r="E255" s="62">
        <v>333.2</v>
      </c>
      <c r="F255" s="62">
        <v>0</v>
      </c>
      <c r="G255" s="62">
        <v>0</v>
      </c>
      <c r="H255" s="62">
        <f>AVERAGE(E255:G255)</f>
        <v>111.06666666666666</v>
      </c>
      <c r="I255" s="62">
        <v>0</v>
      </c>
      <c r="J255" s="62">
        <v>333.2</v>
      </c>
      <c r="K255" s="75">
        <f t="shared" si="6"/>
        <v>76730000</v>
      </c>
      <c r="L255" s="75">
        <f t="shared" si="7"/>
        <v>25566436000</v>
      </c>
    </row>
    <row r="256" spans="3:12" x14ac:dyDescent="0.25">
      <c r="C256" s="78">
        <v>44824</v>
      </c>
      <c r="D256" s="62">
        <v>333.2</v>
      </c>
      <c r="E256" s="62">
        <v>333.2</v>
      </c>
      <c r="F256" s="62">
        <v>333.2</v>
      </c>
      <c r="G256" s="62">
        <v>333.2</v>
      </c>
      <c r="H256" s="62">
        <f>AVERAGE(E256:G256)</f>
        <v>333.2</v>
      </c>
      <c r="I256" s="62">
        <v>100</v>
      </c>
      <c r="J256" s="62">
        <v>360</v>
      </c>
      <c r="K256" s="75">
        <f t="shared" si="6"/>
        <v>76730000</v>
      </c>
      <c r="L256" s="75">
        <f t="shared" si="7"/>
        <v>25566436000</v>
      </c>
    </row>
    <row r="257" spans="3:12" x14ac:dyDescent="0.25">
      <c r="C257" s="78">
        <v>44823</v>
      </c>
      <c r="D257" s="62">
        <v>360</v>
      </c>
      <c r="E257" s="62">
        <v>359.99</v>
      </c>
      <c r="F257" s="62">
        <v>360</v>
      </c>
      <c r="G257" s="62">
        <v>359.99</v>
      </c>
      <c r="H257" s="62">
        <f>AVERAGE(E257:G257)</f>
        <v>359.99333333333334</v>
      </c>
      <c r="I257" s="62">
        <v>600</v>
      </c>
      <c r="J257" s="62">
        <v>336.01</v>
      </c>
      <c r="K257" s="75">
        <f t="shared" si="6"/>
        <v>76730000</v>
      </c>
      <c r="L257" s="75">
        <f t="shared" si="7"/>
        <v>27622800000</v>
      </c>
    </row>
    <row r="258" spans="3:12" x14ac:dyDescent="0.25">
      <c r="C258" s="78">
        <v>44820</v>
      </c>
      <c r="D258" s="62">
        <v>336.01</v>
      </c>
      <c r="E258" s="62">
        <v>336.01</v>
      </c>
      <c r="F258" s="62">
        <v>336.01</v>
      </c>
      <c r="G258" s="62">
        <v>336.01</v>
      </c>
      <c r="H258" s="62">
        <f>AVERAGE(E258:G258)</f>
        <v>336.01</v>
      </c>
      <c r="I258" s="62">
        <v>100</v>
      </c>
      <c r="J258" s="62">
        <v>350</v>
      </c>
      <c r="K258" s="75">
        <f t="shared" si="6"/>
        <v>76730000</v>
      </c>
      <c r="L258" s="75">
        <f t="shared" si="7"/>
        <v>25782047300</v>
      </c>
    </row>
    <row r="259" spans="3:12" x14ac:dyDescent="0.25">
      <c r="C259" s="78">
        <v>44819</v>
      </c>
      <c r="D259" s="62">
        <v>350</v>
      </c>
      <c r="E259" s="62">
        <v>350</v>
      </c>
      <c r="F259" s="62">
        <v>350</v>
      </c>
      <c r="G259" s="62">
        <v>350</v>
      </c>
      <c r="H259" s="62">
        <f>AVERAGE(E259:G259)</f>
        <v>350</v>
      </c>
      <c r="I259" s="62">
        <v>500</v>
      </c>
      <c r="J259" s="62">
        <v>350.01</v>
      </c>
      <c r="K259" s="75">
        <f t="shared" si="6"/>
        <v>76730000</v>
      </c>
      <c r="L259" s="75">
        <f t="shared" si="7"/>
        <v>26855500000</v>
      </c>
    </row>
    <row r="260" spans="3:12" x14ac:dyDescent="0.25">
      <c r="C260" s="78">
        <v>44818</v>
      </c>
      <c r="D260" s="62">
        <v>350.01</v>
      </c>
      <c r="E260" s="62">
        <v>350.01</v>
      </c>
      <c r="F260" s="62">
        <v>350.01</v>
      </c>
      <c r="G260" s="62">
        <v>350.01</v>
      </c>
      <c r="H260" s="62">
        <f>AVERAGE(E260:G260)</f>
        <v>350.01</v>
      </c>
      <c r="I260" s="62">
        <v>100</v>
      </c>
      <c r="J260" s="62">
        <v>370.01</v>
      </c>
      <c r="K260" s="75">
        <f t="shared" si="6"/>
        <v>76730000</v>
      </c>
      <c r="L260" s="75">
        <f t="shared" si="7"/>
        <v>26856267300</v>
      </c>
    </row>
    <row r="261" spans="3:12" x14ac:dyDescent="0.25">
      <c r="C261" s="78">
        <v>44817</v>
      </c>
      <c r="D261" s="62">
        <v>370.01</v>
      </c>
      <c r="E261" s="62">
        <v>370.01</v>
      </c>
      <c r="F261" s="62">
        <v>0</v>
      </c>
      <c r="G261" s="62">
        <v>0</v>
      </c>
      <c r="H261" s="62">
        <f>AVERAGE(E261:G261)</f>
        <v>123.33666666666666</v>
      </c>
      <c r="I261" s="62">
        <v>0</v>
      </c>
      <c r="J261" s="62">
        <v>370.01</v>
      </c>
      <c r="K261" s="75">
        <f t="shared" si="6"/>
        <v>76730000</v>
      </c>
      <c r="L261" s="75">
        <f t="shared" si="7"/>
        <v>28390867300</v>
      </c>
    </row>
    <row r="262" spans="3:12" x14ac:dyDescent="0.25">
      <c r="C262" s="78">
        <v>44816</v>
      </c>
      <c r="D262" s="62">
        <v>370.01</v>
      </c>
      <c r="E262" s="62">
        <v>370.01</v>
      </c>
      <c r="F262" s="62">
        <v>370.01</v>
      </c>
      <c r="G262" s="62">
        <v>370.01</v>
      </c>
      <c r="H262" s="62">
        <f>AVERAGE(E262:G262)</f>
        <v>370.01</v>
      </c>
      <c r="I262" s="62">
        <v>100</v>
      </c>
      <c r="J262" s="62">
        <v>396.74</v>
      </c>
      <c r="K262" s="75">
        <f t="shared" si="6"/>
        <v>76730000</v>
      </c>
      <c r="L262" s="75">
        <f t="shared" si="7"/>
        <v>28390867300</v>
      </c>
    </row>
    <row r="263" spans="3:12" x14ac:dyDescent="0.25">
      <c r="C263" s="78">
        <v>44813</v>
      </c>
      <c r="D263" s="62">
        <v>396.74</v>
      </c>
      <c r="E263" s="62">
        <v>396.74</v>
      </c>
      <c r="F263" s="62">
        <v>428.9</v>
      </c>
      <c r="G263" s="62">
        <v>396.74</v>
      </c>
      <c r="H263" s="62">
        <f>AVERAGE(E263:G263)</f>
        <v>407.46000000000004</v>
      </c>
      <c r="I263" s="62">
        <v>1100</v>
      </c>
      <c r="J263" s="62">
        <v>428.9</v>
      </c>
      <c r="K263" s="75">
        <f t="shared" si="6"/>
        <v>76730000</v>
      </c>
      <c r="L263" s="75">
        <f t="shared" si="7"/>
        <v>30441860200</v>
      </c>
    </row>
    <row r="264" spans="3:12" x14ac:dyDescent="0.25">
      <c r="C264" s="78">
        <v>44812</v>
      </c>
      <c r="D264" s="62">
        <v>428.9</v>
      </c>
      <c r="E264" s="62">
        <v>428.9</v>
      </c>
      <c r="F264" s="62">
        <v>428.9</v>
      </c>
      <c r="G264" s="62">
        <v>428.9</v>
      </c>
      <c r="H264" s="62">
        <f>AVERAGE(E264:G264)</f>
        <v>428.89999999999992</v>
      </c>
      <c r="I264" s="62">
        <v>300</v>
      </c>
      <c r="J264" s="62">
        <v>399.99</v>
      </c>
      <c r="K264" s="75">
        <f t="shared" si="6"/>
        <v>76730000</v>
      </c>
      <c r="L264" s="75">
        <f t="shared" si="7"/>
        <v>32909497000</v>
      </c>
    </row>
    <row r="265" spans="3:12" x14ac:dyDescent="0.25">
      <c r="C265" s="78">
        <v>44811</v>
      </c>
      <c r="D265" s="62">
        <v>399.99</v>
      </c>
      <c r="E265" s="62">
        <v>399.9</v>
      </c>
      <c r="F265" s="62">
        <v>399.99</v>
      </c>
      <c r="G265" s="62">
        <v>399.9</v>
      </c>
      <c r="H265" s="62">
        <f>AVERAGE(E265:G265)</f>
        <v>399.93</v>
      </c>
      <c r="I265" s="62">
        <v>200</v>
      </c>
      <c r="J265" s="62">
        <v>375.3</v>
      </c>
      <c r="K265" s="75">
        <f t="shared" ref="K265:K328" si="8">76.73*1000000</f>
        <v>76730000</v>
      </c>
      <c r="L265" s="75">
        <f t="shared" ref="L265:L328" si="9">K265*D265</f>
        <v>30691232700</v>
      </c>
    </row>
    <row r="266" spans="3:12" x14ac:dyDescent="0.25">
      <c r="C266" s="78">
        <v>44810</v>
      </c>
      <c r="D266" s="62">
        <v>375.3</v>
      </c>
      <c r="E266" s="62">
        <v>431</v>
      </c>
      <c r="F266" s="62">
        <v>431</v>
      </c>
      <c r="G266" s="62">
        <v>375.3</v>
      </c>
      <c r="H266" s="62">
        <f>AVERAGE(E266:G266)</f>
        <v>412.43333333333334</v>
      </c>
      <c r="I266" s="62">
        <v>200</v>
      </c>
      <c r="J266" s="62">
        <v>402.15</v>
      </c>
      <c r="K266" s="75">
        <f t="shared" si="8"/>
        <v>76730000</v>
      </c>
      <c r="L266" s="75">
        <f t="shared" si="9"/>
        <v>28796769000</v>
      </c>
    </row>
    <row r="267" spans="3:12" x14ac:dyDescent="0.25">
      <c r="C267" s="78">
        <v>44809</v>
      </c>
      <c r="D267" s="62">
        <v>402.15</v>
      </c>
      <c r="E267" s="62">
        <v>402.15</v>
      </c>
      <c r="F267" s="62">
        <v>0</v>
      </c>
      <c r="G267" s="62">
        <v>0</v>
      </c>
      <c r="H267" s="62">
        <f>AVERAGE(E267:G267)</f>
        <v>134.04999999999998</v>
      </c>
      <c r="I267" s="62">
        <v>0</v>
      </c>
      <c r="J267" s="62">
        <v>402.15</v>
      </c>
      <c r="K267" s="75">
        <f t="shared" si="8"/>
        <v>76730000</v>
      </c>
      <c r="L267" s="75">
        <f t="shared" si="9"/>
        <v>30856969500</v>
      </c>
    </row>
    <row r="268" spans="3:12" x14ac:dyDescent="0.25">
      <c r="C268" s="78">
        <v>44806</v>
      </c>
      <c r="D268" s="62">
        <v>402.15</v>
      </c>
      <c r="E268" s="62">
        <v>402.15</v>
      </c>
      <c r="F268" s="62">
        <v>402.15</v>
      </c>
      <c r="G268" s="62">
        <v>402.15</v>
      </c>
      <c r="H268" s="62">
        <f>AVERAGE(E268:G268)</f>
        <v>402.14999999999992</v>
      </c>
      <c r="I268" s="62">
        <v>100</v>
      </c>
      <c r="J268" s="62">
        <v>374.1</v>
      </c>
      <c r="K268" s="75">
        <f t="shared" si="8"/>
        <v>76730000</v>
      </c>
      <c r="L268" s="75">
        <f t="shared" si="9"/>
        <v>30856969500</v>
      </c>
    </row>
    <row r="269" spans="3:12" x14ac:dyDescent="0.25">
      <c r="C269" s="78">
        <v>44805</v>
      </c>
      <c r="D269" s="62">
        <v>374.1</v>
      </c>
      <c r="E269" s="62">
        <v>374.1</v>
      </c>
      <c r="F269" s="62">
        <v>374.1</v>
      </c>
      <c r="G269" s="62">
        <v>374.1</v>
      </c>
      <c r="H269" s="62">
        <f>AVERAGE(E269:G269)</f>
        <v>374.10000000000008</v>
      </c>
      <c r="I269" s="62">
        <v>1200</v>
      </c>
      <c r="J269" s="62">
        <v>348</v>
      </c>
      <c r="K269" s="75">
        <f t="shared" si="8"/>
        <v>76730000</v>
      </c>
      <c r="L269" s="75">
        <f t="shared" si="9"/>
        <v>28704693000</v>
      </c>
    </row>
    <row r="270" spans="3:12" x14ac:dyDescent="0.25">
      <c r="C270" s="78">
        <v>44804</v>
      </c>
      <c r="D270" s="62">
        <v>348</v>
      </c>
      <c r="E270" s="62">
        <v>348</v>
      </c>
      <c r="F270" s="62">
        <v>348</v>
      </c>
      <c r="G270" s="62">
        <v>348</v>
      </c>
      <c r="H270" s="62">
        <f>AVERAGE(E270:G270)</f>
        <v>348</v>
      </c>
      <c r="I270" s="62">
        <v>100</v>
      </c>
      <c r="J270" s="62">
        <v>376.1</v>
      </c>
      <c r="K270" s="75">
        <f t="shared" si="8"/>
        <v>76730000</v>
      </c>
      <c r="L270" s="75">
        <f t="shared" si="9"/>
        <v>26702040000</v>
      </c>
    </row>
    <row r="271" spans="3:12" x14ac:dyDescent="0.25">
      <c r="C271" s="78">
        <v>44803</v>
      </c>
      <c r="D271" s="62">
        <v>376.1</v>
      </c>
      <c r="E271" s="62">
        <v>345</v>
      </c>
      <c r="F271" s="62">
        <v>399.85</v>
      </c>
      <c r="G271" s="62">
        <v>345</v>
      </c>
      <c r="H271" s="62">
        <f>AVERAGE(E271:G271)</f>
        <v>363.2833333333333</v>
      </c>
      <c r="I271" s="62">
        <v>400</v>
      </c>
      <c r="J271" s="62">
        <v>371.96</v>
      </c>
      <c r="K271" s="75">
        <f t="shared" si="8"/>
        <v>76730000</v>
      </c>
      <c r="L271" s="75">
        <f t="shared" si="9"/>
        <v>28858153000</v>
      </c>
    </row>
    <row r="272" spans="3:12" x14ac:dyDescent="0.25">
      <c r="C272" s="78">
        <v>44802</v>
      </c>
      <c r="D272" s="62">
        <v>371.96</v>
      </c>
      <c r="E272" s="62">
        <v>371.96</v>
      </c>
      <c r="F272" s="62">
        <v>371.96</v>
      </c>
      <c r="G272" s="62">
        <v>371.96</v>
      </c>
      <c r="H272" s="62">
        <f>AVERAGE(E272:G272)</f>
        <v>371.96</v>
      </c>
      <c r="I272" s="62">
        <v>100</v>
      </c>
      <c r="J272" s="62">
        <v>346.01</v>
      </c>
      <c r="K272" s="75">
        <f t="shared" si="8"/>
        <v>76730000</v>
      </c>
      <c r="L272" s="75">
        <f t="shared" si="9"/>
        <v>28540490800</v>
      </c>
    </row>
    <row r="273" spans="3:12" x14ac:dyDescent="0.25">
      <c r="C273" s="78">
        <v>44799</v>
      </c>
      <c r="D273" s="62">
        <v>346.01</v>
      </c>
      <c r="E273" s="62">
        <v>346.01</v>
      </c>
      <c r="F273" s="62">
        <v>346.01</v>
      </c>
      <c r="G273" s="62">
        <v>346.01</v>
      </c>
      <c r="H273" s="62">
        <f>AVERAGE(E273:G273)</f>
        <v>346.01</v>
      </c>
      <c r="I273" s="62">
        <v>100</v>
      </c>
      <c r="J273" s="62">
        <v>370</v>
      </c>
      <c r="K273" s="75">
        <f t="shared" si="8"/>
        <v>76730000</v>
      </c>
      <c r="L273" s="75">
        <f t="shared" si="9"/>
        <v>26549347300</v>
      </c>
    </row>
    <row r="274" spans="3:12" x14ac:dyDescent="0.25">
      <c r="C274" s="78">
        <v>44798</v>
      </c>
      <c r="D274" s="62">
        <v>370</v>
      </c>
      <c r="E274" s="62">
        <v>370</v>
      </c>
      <c r="F274" s="62">
        <v>0</v>
      </c>
      <c r="G274" s="62">
        <v>0</v>
      </c>
      <c r="H274" s="62">
        <f>AVERAGE(E274:G274)</f>
        <v>123.33333333333333</v>
      </c>
      <c r="I274" s="62">
        <v>0</v>
      </c>
      <c r="J274" s="62">
        <v>370</v>
      </c>
      <c r="K274" s="75">
        <f t="shared" si="8"/>
        <v>76730000</v>
      </c>
      <c r="L274" s="75">
        <f t="shared" si="9"/>
        <v>28390100000</v>
      </c>
    </row>
    <row r="275" spans="3:12" x14ac:dyDescent="0.25">
      <c r="C275" s="78">
        <v>44797</v>
      </c>
      <c r="D275" s="62">
        <v>370</v>
      </c>
      <c r="E275" s="62">
        <v>343.25</v>
      </c>
      <c r="F275" s="62">
        <v>370</v>
      </c>
      <c r="G275" s="62">
        <v>343.25</v>
      </c>
      <c r="H275" s="62">
        <f>AVERAGE(E275:G275)</f>
        <v>352.16666666666669</v>
      </c>
      <c r="I275" s="62">
        <v>200</v>
      </c>
      <c r="J275" s="62">
        <v>371.01</v>
      </c>
      <c r="K275" s="75">
        <f t="shared" si="8"/>
        <v>76730000</v>
      </c>
      <c r="L275" s="75">
        <f t="shared" si="9"/>
        <v>28390100000</v>
      </c>
    </row>
    <row r="276" spans="3:12" x14ac:dyDescent="0.25">
      <c r="C276" s="78">
        <v>44796</v>
      </c>
      <c r="D276" s="62">
        <v>371.01</v>
      </c>
      <c r="E276" s="62">
        <v>411</v>
      </c>
      <c r="F276" s="62">
        <v>411</v>
      </c>
      <c r="G276" s="62">
        <v>371.01</v>
      </c>
      <c r="H276" s="62">
        <f>AVERAGE(E276:G276)</f>
        <v>397.67</v>
      </c>
      <c r="I276" s="62">
        <v>300</v>
      </c>
      <c r="J276" s="62">
        <v>400</v>
      </c>
      <c r="K276" s="75">
        <f t="shared" si="8"/>
        <v>76730000</v>
      </c>
      <c r="L276" s="75">
        <f t="shared" si="9"/>
        <v>28467597300</v>
      </c>
    </row>
    <row r="277" spans="3:12" x14ac:dyDescent="0.25">
      <c r="C277" s="78">
        <v>44795</v>
      </c>
      <c r="D277" s="62">
        <v>400</v>
      </c>
      <c r="E277" s="62">
        <v>400</v>
      </c>
      <c r="F277" s="62">
        <v>400</v>
      </c>
      <c r="G277" s="62">
        <v>400</v>
      </c>
      <c r="H277" s="62">
        <f>AVERAGE(E277:G277)</f>
        <v>400</v>
      </c>
      <c r="I277" s="62">
        <v>100</v>
      </c>
      <c r="J277" s="62">
        <v>400</v>
      </c>
      <c r="K277" s="75">
        <f t="shared" si="8"/>
        <v>76730000</v>
      </c>
      <c r="L277" s="75">
        <f t="shared" si="9"/>
        <v>30692000000</v>
      </c>
    </row>
    <row r="278" spans="3:12" x14ac:dyDescent="0.25">
      <c r="C278" s="78">
        <v>44792</v>
      </c>
      <c r="D278" s="62">
        <v>400</v>
      </c>
      <c r="E278" s="62">
        <v>400</v>
      </c>
      <c r="F278" s="62">
        <v>400</v>
      </c>
      <c r="G278" s="62">
        <v>400</v>
      </c>
      <c r="H278" s="62">
        <f>AVERAGE(E278:G278)</f>
        <v>400</v>
      </c>
      <c r="I278" s="62">
        <v>100</v>
      </c>
      <c r="J278" s="62">
        <v>381.35</v>
      </c>
      <c r="K278" s="75">
        <f t="shared" si="8"/>
        <v>76730000</v>
      </c>
      <c r="L278" s="75">
        <f t="shared" si="9"/>
        <v>30692000000</v>
      </c>
    </row>
    <row r="279" spans="3:12" x14ac:dyDescent="0.25">
      <c r="C279" s="78">
        <v>44791</v>
      </c>
      <c r="D279" s="62">
        <v>381.35</v>
      </c>
      <c r="E279" s="62">
        <v>380</v>
      </c>
      <c r="F279" s="62">
        <v>381.35</v>
      </c>
      <c r="G279" s="62">
        <v>380</v>
      </c>
      <c r="H279" s="62">
        <f>AVERAGE(E279:G279)</f>
        <v>380.45</v>
      </c>
      <c r="I279" s="62">
        <v>200</v>
      </c>
      <c r="J279" s="62">
        <v>354.77</v>
      </c>
      <c r="K279" s="75">
        <f t="shared" si="8"/>
        <v>76730000</v>
      </c>
      <c r="L279" s="75">
        <f t="shared" si="9"/>
        <v>29260985500</v>
      </c>
    </row>
    <row r="280" spans="3:12" x14ac:dyDescent="0.25">
      <c r="C280" s="78">
        <v>44790</v>
      </c>
      <c r="D280" s="62">
        <v>354.77</v>
      </c>
      <c r="E280" s="62">
        <v>354.77</v>
      </c>
      <c r="F280" s="62">
        <v>0</v>
      </c>
      <c r="G280" s="62">
        <v>0</v>
      </c>
      <c r="H280" s="62">
        <f>AVERAGE(E280:G280)</f>
        <v>118.25666666666666</v>
      </c>
      <c r="I280" s="62">
        <v>0</v>
      </c>
      <c r="J280" s="62">
        <v>354.77</v>
      </c>
      <c r="K280" s="75">
        <f t="shared" si="8"/>
        <v>76730000</v>
      </c>
      <c r="L280" s="75">
        <f t="shared" si="9"/>
        <v>27221502100</v>
      </c>
    </row>
    <row r="281" spans="3:12" x14ac:dyDescent="0.25">
      <c r="C281" s="78">
        <v>44789</v>
      </c>
      <c r="D281" s="62">
        <v>354.77</v>
      </c>
      <c r="E281" s="62">
        <v>354.77</v>
      </c>
      <c r="F281" s="62">
        <v>354.77</v>
      </c>
      <c r="G281" s="62">
        <v>354.77</v>
      </c>
      <c r="H281" s="62">
        <f>AVERAGE(E281:G281)</f>
        <v>354.77</v>
      </c>
      <c r="I281" s="62">
        <v>100</v>
      </c>
      <c r="J281" s="62">
        <v>330.02</v>
      </c>
      <c r="K281" s="75">
        <f t="shared" si="8"/>
        <v>76730000</v>
      </c>
      <c r="L281" s="75">
        <f t="shared" si="9"/>
        <v>27221502100</v>
      </c>
    </row>
    <row r="282" spans="3:12" x14ac:dyDescent="0.25">
      <c r="C282" s="78">
        <v>44788</v>
      </c>
      <c r="D282" s="62">
        <v>330.02</v>
      </c>
      <c r="E282" s="62">
        <v>330.02</v>
      </c>
      <c r="F282" s="62">
        <v>330.02</v>
      </c>
      <c r="G282" s="62">
        <v>330.02</v>
      </c>
      <c r="H282" s="62">
        <f>AVERAGE(E282:G282)</f>
        <v>330.02</v>
      </c>
      <c r="I282" s="62">
        <v>100</v>
      </c>
      <c r="J282" s="62">
        <v>340.01</v>
      </c>
      <c r="K282" s="75">
        <f t="shared" si="8"/>
        <v>76730000</v>
      </c>
      <c r="L282" s="75">
        <f t="shared" si="9"/>
        <v>25322434600</v>
      </c>
    </row>
    <row r="283" spans="3:12" x14ac:dyDescent="0.25">
      <c r="C283" s="78">
        <v>44785</v>
      </c>
      <c r="D283" s="62">
        <v>340.01</v>
      </c>
      <c r="E283" s="62">
        <v>340.01</v>
      </c>
      <c r="F283" s="62">
        <v>340.01</v>
      </c>
      <c r="G283" s="62">
        <v>340.01</v>
      </c>
      <c r="H283" s="62">
        <f>AVERAGE(E283:G283)</f>
        <v>340.01</v>
      </c>
      <c r="I283" s="62">
        <v>100</v>
      </c>
      <c r="J283" s="62">
        <v>361.1</v>
      </c>
      <c r="K283" s="75">
        <f t="shared" si="8"/>
        <v>76730000</v>
      </c>
      <c r="L283" s="75">
        <f t="shared" si="9"/>
        <v>26088967300</v>
      </c>
    </row>
    <row r="284" spans="3:12" x14ac:dyDescent="0.25">
      <c r="C284" s="78">
        <v>44784</v>
      </c>
      <c r="D284" s="62">
        <v>361.1</v>
      </c>
      <c r="E284" s="62">
        <v>361.1</v>
      </c>
      <c r="F284" s="62">
        <v>361.1</v>
      </c>
      <c r="G284" s="62">
        <v>361.1</v>
      </c>
      <c r="H284" s="62">
        <f>AVERAGE(E284:G284)</f>
        <v>361.10000000000008</v>
      </c>
      <c r="I284" s="62">
        <v>100</v>
      </c>
      <c r="J284" s="62">
        <v>387.5</v>
      </c>
      <c r="K284" s="75">
        <f t="shared" si="8"/>
        <v>76730000</v>
      </c>
      <c r="L284" s="75">
        <f t="shared" si="9"/>
        <v>27707203000</v>
      </c>
    </row>
    <row r="285" spans="3:12" x14ac:dyDescent="0.25">
      <c r="C285" s="78">
        <v>44783</v>
      </c>
      <c r="D285" s="62">
        <v>387.5</v>
      </c>
      <c r="E285" s="62">
        <v>387.5</v>
      </c>
      <c r="F285" s="62">
        <v>387.5</v>
      </c>
      <c r="G285" s="62">
        <v>387.5</v>
      </c>
      <c r="H285" s="62">
        <f>AVERAGE(E285:G285)</f>
        <v>387.5</v>
      </c>
      <c r="I285" s="62">
        <v>100</v>
      </c>
      <c r="J285" s="62">
        <v>388</v>
      </c>
      <c r="K285" s="75">
        <f t="shared" si="8"/>
        <v>76730000</v>
      </c>
      <c r="L285" s="75">
        <f t="shared" si="9"/>
        <v>29732875000</v>
      </c>
    </row>
    <row r="286" spans="3:12" x14ac:dyDescent="0.25">
      <c r="C286" s="78">
        <v>44778</v>
      </c>
      <c r="D286" s="62">
        <v>388</v>
      </c>
      <c r="E286" s="62">
        <v>388</v>
      </c>
      <c r="F286" s="62">
        <v>388</v>
      </c>
      <c r="G286" s="62">
        <v>388</v>
      </c>
      <c r="H286" s="62">
        <f>AVERAGE(E286:G286)</f>
        <v>388</v>
      </c>
      <c r="I286" s="62">
        <v>100</v>
      </c>
      <c r="J286" s="62">
        <v>361</v>
      </c>
      <c r="K286" s="75">
        <f t="shared" si="8"/>
        <v>76730000</v>
      </c>
      <c r="L286" s="75">
        <f t="shared" si="9"/>
        <v>29771240000</v>
      </c>
    </row>
    <row r="287" spans="3:12" x14ac:dyDescent="0.25">
      <c r="C287" s="78">
        <v>44777</v>
      </c>
      <c r="D287" s="62">
        <v>361</v>
      </c>
      <c r="E287" s="62">
        <v>342.5</v>
      </c>
      <c r="F287" s="62">
        <v>361</v>
      </c>
      <c r="G287" s="62">
        <v>342.5</v>
      </c>
      <c r="H287" s="62">
        <f>AVERAGE(E287:G287)</f>
        <v>348.66666666666669</v>
      </c>
      <c r="I287" s="62">
        <v>200</v>
      </c>
      <c r="J287" s="62">
        <v>370.1</v>
      </c>
      <c r="K287" s="75">
        <f t="shared" si="8"/>
        <v>76730000</v>
      </c>
      <c r="L287" s="75">
        <f t="shared" si="9"/>
        <v>27699530000</v>
      </c>
    </row>
    <row r="288" spans="3:12" x14ac:dyDescent="0.25">
      <c r="C288" s="78">
        <v>44776</v>
      </c>
      <c r="D288" s="62">
        <v>370.1</v>
      </c>
      <c r="E288" s="62">
        <v>424.9</v>
      </c>
      <c r="F288" s="62">
        <v>424.9</v>
      </c>
      <c r="G288" s="62">
        <v>370</v>
      </c>
      <c r="H288" s="62">
        <f>AVERAGE(E288:G288)</f>
        <v>406.59999999999997</v>
      </c>
      <c r="I288" s="62">
        <v>300</v>
      </c>
      <c r="J288" s="62">
        <v>400</v>
      </c>
      <c r="K288" s="75">
        <f t="shared" si="8"/>
        <v>76730000</v>
      </c>
      <c r="L288" s="75">
        <f t="shared" si="9"/>
        <v>28397773000</v>
      </c>
    </row>
    <row r="289" spans="3:12" x14ac:dyDescent="0.25">
      <c r="C289" s="78">
        <v>44775</v>
      </c>
      <c r="D289" s="62">
        <v>400</v>
      </c>
      <c r="E289" s="62">
        <v>400</v>
      </c>
      <c r="F289" s="62">
        <v>0</v>
      </c>
      <c r="G289" s="62">
        <v>0</v>
      </c>
      <c r="H289" s="62">
        <f>AVERAGE(E289:G289)</f>
        <v>133.33333333333334</v>
      </c>
      <c r="I289" s="62">
        <v>0</v>
      </c>
      <c r="J289" s="62">
        <v>400</v>
      </c>
      <c r="K289" s="75">
        <f t="shared" si="8"/>
        <v>76730000</v>
      </c>
      <c r="L289" s="75">
        <f t="shared" si="9"/>
        <v>30692000000</v>
      </c>
    </row>
    <row r="290" spans="3:12" x14ac:dyDescent="0.25">
      <c r="C290" s="78">
        <v>44774</v>
      </c>
      <c r="D290" s="62">
        <v>400</v>
      </c>
      <c r="E290" s="62">
        <v>400</v>
      </c>
      <c r="F290" s="62">
        <v>0</v>
      </c>
      <c r="G290" s="62">
        <v>0</v>
      </c>
      <c r="H290" s="62">
        <f>AVERAGE(E290:G290)</f>
        <v>133.33333333333334</v>
      </c>
      <c r="I290" s="62">
        <v>0</v>
      </c>
      <c r="J290" s="62">
        <v>400</v>
      </c>
      <c r="K290" s="75">
        <f t="shared" si="8"/>
        <v>76730000</v>
      </c>
      <c r="L290" s="75">
        <f t="shared" si="9"/>
        <v>30692000000</v>
      </c>
    </row>
    <row r="291" spans="3:12" x14ac:dyDescent="0.25">
      <c r="C291" s="78">
        <v>44771</v>
      </c>
      <c r="D291" s="62">
        <v>400</v>
      </c>
      <c r="E291" s="62">
        <v>400</v>
      </c>
      <c r="F291" s="62">
        <v>0</v>
      </c>
      <c r="G291" s="62">
        <v>0</v>
      </c>
      <c r="H291" s="62">
        <f>AVERAGE(E291:G291)</f>
        <v>133.33333333333334</v>
      </c>
      <c r="I291" s="62">
        <v>0</v>
      </c>
      <c r="J291" s="62">
        <v>400</v>
      </c>
      <c r="K291" s="75">
        <f t="shared" si="8"/>
        <v>76730000</v>
      </c>
      <c r="L291" s="75">
        <f t="shared" si="9"/>
        <v>30692000000</v>
      </c>
    </row>
    <row r="292" spans="3:12" x14ac:dyDescent="0.25">
      <c r="C292" s="78">
        <v>44770</v>
      </c>
      <c r="D292" s="62">
        <v>400</v>
      </c>
      <c r="E292" s="62">
        <v>400</v>
      </c>
      <c r="F292" s="62">
        <v>0</v>
      </c>
      <c r="G292" s="62">
        <v>0</v>
      </c>
      <c r="H292" s="62">
        <f>AVERAGE(E292:G292)</f>
        <v>133.33333333333334</v>
      </c>
      <c r="I292" s="62">
        <v>0</v>
      </c>
      <c r="J292" s="62">
        <v>400</v>
      </c>
      <c r="K292" s="75">
        <f t="shared" si="8"/>
        <v>76730000</v>
      </c>
      <c r="L292" s="75">
        <f t="shared" si="9"/>
        <v>30692000000</v>
      </c>
    </row>
    <row r="293" spans="3:12" x14ac:dyDescent="0.25">
      <c r="C293" s="78">
        <v>44769</v>
      </c>
      <c r="D293" s="62">
        <v>400</v>
      </c>
      <c r="E293" s="62">
        <v>400</v>
      </c>
      <c r="F293" s="62">
        <v>0</v>
      </c>
      <c r="G293" s="62">
        <v>0</v>
      </c>
      <c r="H293" s="62">
        <f>AVERAGE(E293:G293)</f>
        <v>133.33333333333334</v>
      </c>
      <c r="I293" s="62">
        <v>0</v>
      </c>
      <c r="J293" s="62">
        <v>400</v>
      </c>
      <c r="K293" s="75">
        <f t="shared" si="8"/>
        <v>76730000</v>
      </c>
      <c r="L293" s="75">
        <f t="shared" si="9"/>
        <v>30692000000</v>
      </c>
    </row>
    <row r="294" spans="3:12" x14ac:dyDescent="0.25">
      <c r="C294" s="78">
        <v>44768</v>
      </c>
      <c r="D294" s="62">
        <v>400</v>
      </c>
      <c r="E294" s="62">
        <v>400</v>
      </c>
      <c r="F294" s="62">
        <v>0</v>
      </c>
      <c r="G294" s="62">
        <v>0</v>
      </c>
      <c r="H294" s="62">
        <f>AVERAGE(E294:G294)</f>
        <v>133.33333333333334</v>
      </c>
      <c r="I294" s="62">
        <v>0</v>
      </c>
      <c r="J294" s="62">
        <v>400</v>
      </c>
      <c r="K294" s="75">
        <f t="shared" si="8"/>
        <v>76730000</v>
      </c>
      <c r="L294" s="75">
        <f t="shared" si="9"/>
        <v>30692000000</v>
      </c>
    </row>
    <row r="295" spans="3:12" x14ac:dyDescent="0.25">
      <c r="C295" s="78">
        <v>44767</v>
      </c>
      <c r="D295" s="62">
        <v>400</v>
      </c>
      <c r="E295" s="62">
        <v>400</v>
      </c>
      <c r="F295" s="62">
        <v>0</v>
      </c>
      <c r="G295" s="62">
        <v>0</v>
      </c>
      <c r="H295" s="62">
        <f>AVERAGE(E295:G295)</f>
        <v>133.33333333333334</v>
      </c>
      <c r="I295" s="62">
        <v>0</v>
      </c>
      <c r="J295" s="62">
        <v>400</v>
      </c>
      <c r="K295" s="75">
        <f t="shared" si="8"/>
        <v>76730000</v>
      </c>
      <c r="L295" s="75">
        <f t="shared" si="9"/>
        <v>30692000000</v>
      </c>
    </row>
    <row r="296" spans="3:12" x14ac:dyDescent="0.25">
      <c r="C296" s="78">
        <v>44764</v>
      </c>
      <c r="D296" s="62">
        <v>400</v>
      </c>
      <c r="E296" s="62">
        <v>400</v>
      </c>
      <c r="F296" s="62">
        <v>0</v>
      </c>
      <c r="G296" s="62">
        <v>0</v>
      </c>
      <c r="H296" s="62">
        <f>AVERAGE(E296:G296)</f>
        <v>133.33333333333334</v>
      </c>
      <c r="I296" s="62">
        <v>0</v>
      </c>
      <c r="J296" s="62">
        <v>400</v>
      </c>
      <c r="K296" s="75">
        <f t="shared" si="8"/>
        <v>76730000</v>
      </c>
      <c r="L296" s="75">
        <f t="shared" si="9"/>
        <v>30692000000</v>
      </c>
    </row>
    <row r="297" spans="3:12" x14ac:dyDescent="0.25">
      <c r="C297" s="78">
        <v>44763</v>
      </c>
      <c r="D297" s="62">
        <v>400</v>
      </c>
      <c r="E297" s="62">
        <v>400</v>
      </c>
      <c r="F297" s="62">
        <v>0</v>
      </c>
      <c r="G297" s="62">
        <v>0</v>
      </c>
      <c r="H297" s="62">
        <f>AVERAGE(E297:G297)</f>
        <v>133.33333333333334</v>
      </c>
      <c r="I297" s="62">
        <v>0</v>
      </c>
      <c r="J297" s="62">
        <v>400</v>
      </c>
      <c r="K297" s="75">
        <f t="shared" si="8"/>
        <v>76730000</v>
      </c>
      <c r="L297" s="75">
        <f t="shared" si="9"/>
        <v>30692000000</v>
      </c>
    </row>
    <row r="298" spans="3:12" x14ac:dyDescent="0.25">
      <c r="C298" s="78">
        <v>44762</v>
      </c>
      <c r="D298" s="62">
        <v>400</v>
      </c>
      <c r="E298" s="62">
        <v>400</v>
      </c>
      <c r="F298" s="62">
        <v>0</v>
      </c>
      <c r="G298" s="62">
        <v>0</v>
      </c>
      <c r="H298" s="62">
        <f>AVERAGE(E298:G298)</f>
        <v>133.33333333333334</v>
      </c>
      <c r="I298" s="62">
        <v>0</v>
      </c>
      <c r="J298" s="62">
        <v>400</v>
      </c>
      <c r="K298" s="75">
        <f t="shared" si="8"/>
        <v>76730000</v>
      </c>
      <c r="L298" s="75">
        <f t="shared" si="9"/>
        <v>30692000000</v>
      </c>
    </row>
    <row r="299" spans="3:12" x14ac:dyDescent="0.25">
      <c r="C299" s="78">
        <v>44761</v>
      </c>
      <c r="D299" s="62">
        <v>400</v>
      </c>
      <c r="E299" s="62">
        <v>400</v>
      </c>
      <c r="F299" s="62">
        <v>0</v>
      </c>
      <c r="G299" s="62">
        <v>0</v>
      </c>
      <c r="H299" s="62">
        <f>AVERAGE(E299:G299)</f>
        <v>133.33333333333334</v>
      </c>
      <c r="I299" s="62">
        <v>0</v>
      </c>
      <c r="J299" s="62">
        <v>400</v>
      </c>
      <c r="K299" s="75">
        <f t="shared" si="8"/>
        <v>76730000</v>
      </c>
      <c r="L299" s="75">
        <f t="shared" si="9"/>
        <v>30692000000</v>
      </c>
    </row>
    <row r="300" spans="3:12" x14ac:dyDescent="0.25">
      <c r="C300" s="78">
        <v>44760</v>
      </c>
      <c r="D300" s="62">
        <v>400</v>
      </c>
      <c r="E300" s="62">
        <v>400</v>
      </c>
      <c r="F300" s="62">
        <v>0</v>
      </c>
      <c r="G300" s="62">
        <v>0</v>
      </c>
      <c r="H300" s="62">
        <f>AVERAGE(E300:G300)</f>
        <v>133.33333333333334</v>
      </c>
      <c r="I300" s="62">
        <v>0</v>
      </c>
      <c r="J300" s="62">
        <v>400</v>
      </c>
      <c r="K300" s="75">
        <f t="shared" si="8"/>
        <v>76730000</v>
      </c>
      <c r="L300" s="75">
        <f t="shared" si="9"/>
        <v>30692000000</v>
      </c>
    </row>
    <row r="301" spans="3:12" x14ac:dyDescent="0.25">
      <c r="C301" s="78">
        <v>44757</v>
      </c>
      <c r="D301" s="62">
        <v>400</v>
      </c>
      <c r="E301" s="62">
        <v>400</v>
      </c>
      <c r="F301" s="62">
        <v>0</v>
      </c>
      <c r="G301" s="62">
        <v>0</v>
      </c>
      <c r="H301" s="62">
        <f>AVERAGE(E301:G301)</f>
        <v>133.33333333333334</v>
      </c>
      <c r="I301" s="62">
        <v>0</v>
      </c>
      <c r="J301" s="62">
        <v>400</v>
      </c>
      <c r="K301" s="75">
        <f t="shared" si="8"/>
        <v>76730000</v>
      </c>
      <c r="L301" s="75">
        <f t="shared" si="9"/>
        <v>30692000000</v>
      </c>
    </row>
    <row r="302" spans="3:12" x14ac:dyDescent="0.25">
      <c r="C302" s="78">
        <v>44756</v>
      </c>
      <c r="D302" s="62">
        <v>400</v>
      </c>
      <c r="E302" s="62">
        <v>400</v>
      </c>
      <c r="F302" s="62">
        <v>400</v>
      </c>
      <c r="G302" s="62">
        <v>400</v>
      </c>
      <c r="H302" s="62">
        <f>AVERAGE(E302:G302)</f>
        <v>400</v>
      </c>
      <c r="I302" s="62">
        <v>100</v>
      </c>
      <c r="J302" s="62">
        <v>400</v>
      </c>
      <c r="K302" s="75">
        <f t="shared" si="8"/>
        <v>76730000</v>
      </c>
      <c r="L302" s="75">
        <f t="shared" si="9"/>
        <v>30692000000</v>
      </c>
    </row>
    <row r="303" spans="3:12" x14ac:dyDescent="0.25">
      <c r="C303" s="78">
        <v>44755</v>
      </c>
      <c r="D303" s="62">
        <v>400</v>
      </c>
      <c r="E303" s="62">
        <v>400</v>
      </c>
      <c r="F303" s="62">
        <v>0</v>
      </c>
      <c r="G303" s="62">
        <v>0</v>
      </c>
      <c r="H303" s="62">
        <f>AVERAGE(E303:G303)</f>
        <v>133.33333333333334</v>
      </c>
      <c r="I303" s="62">
        <v>0</v>
      </c>
      <c r="J303" s="62">
        <v>400</v>
      </c>
      <c r="K303" s="75">
        <f t="shared" si="8"/>
        <v>76730000</v>
      </c>
      <c r="L303" s="75">
        <f t="shared" si="9"/>
        <v>30692000000</v>
      </c>
    </row>
    <row r="304" spans="3:12" x14ac:dyDescent="0.25">
      <c r="C304" s="78">
        <v>44749</v>
      </c>
      <c r="D304" s="62">
        <v>400</v>
      </c>
      <c r="E304" s="62">
        <v>400</v>
      </c>
      <c r="F304" s="62">
        <v>400</v>
      </c>
      <c r="G304" s="62">
        <v>400</v>
      </c>
      <c r="H304" s="62">
        <f>AVERAGE(E304:G304)</f>
        <v>400</v>
      </c>
      <c r="I304" s="62">
        <v>100</v>
      </c>
      <c r="J304" s="62">
        <v>429.19</v>
      </c>
      <c r="K304" s="75">
        <f t="shared" si="8"/>
        <v>76730000</v>
      </c>
      <c r="L304" s="75">
        <f t="shared" si="9"/>
        <v>30692000000</v>
      </c>
    </row>
    <row r="305" spans="3:12" x14ac:dyDescent="0.25">
      <c r="C305" s="78">
        <v>44748</v>
      </c>
      <c r="D305" s="62">
        <v>429.19</v>
      </c>
      <c r="E305" s="62">
        <v>444</v>
      </c>
      <c r="F305" s="62">
        <v>0</v>
      </c>
      <c r="G305" s="62">
        <v>0</v>
      </c>
      <c r="H305" s="62">
        <f>AVERAGE(E305:G305)</f>
        <v>148</v>
      </c>
      <c r="I305" s="62">
        <v>0</v>
      </c>
      <c r="J305" s="62">
        <v>444</v>
      </c>
      <c r="K305" s="75">
        <f t="shared" si="8"/>
        <v>76730000</v>
      </c>
      <c r="L305" s="75">
        <f t="shared" si="9"/>
        <v>32931748700</v>
      </c>
    </row>
    <row r="306" spans="3:12" x14ac:dyDescent="0.25">
      <c r="C306" s="78">
        <v>44747</v>
      </c>
      <c r="D306" s="62">
        <v>444</v>
      </c>
      <c r="E306" s="62">
        <v>444</v>
      </c>
      <c r="F306" s="62">
        <v>0</v>
      </c>
      <c r="G306" s="62">
        <v>0</v>
      </c>
      <c r="H306" s="62">
        <f>AVERAGE(E306:G306)</f>
        <v>148</v>
      </c>
      <c r="I306" s="62">
        <v>0</v>
      </c>
      <c r="J306" s="62">
        <v>444</v>
      </c>
      <c r="K306" s="75">
        <f t="shared" si="8"/>
        <v>76730000</v>
      </c>
      <c r="L306" s="75">
        <f t="shared" si="9"/>
        <v>34068120000</v>
      </c>
    </row>
    <row r="307" spans="3:12" x14ac:dyDescent="0.25">
      <c r="C307" s="78">
        <v>44746</v>
      </c>
      <c r="D307" s="62">
        <v>444</v>
      </c>
      <c r="E307" s="62">
        <v>444</v>
      </c>
      <c r="F307" s="62">
        <v>0</v>
      </c>
      <c r="G307" s="62">
        <v>0</v>
      </c>
      <c r="H307" s="62">
        <f>AVERAGE(E307:G307)</f>
        <v>148</v>
      </c>
      <c r="I307" s="62">
        <v>0</v>
      </c>
      <c r="J307" s="62">
        <v>444</v>
      </c>
      <c r="K307" s="75">
        <f t="shared" si="8"/>
        <v>76730000</v>
      </c>
      <c r="L307" s="75">
        <f t="shared" si="9"/>
        <v>34068120000</v>
      </c>
    </row>
    <row r="308" spans="3:12" x14ac:dyDescent="0.25">
      <c r="C308" s="78">
        <v>44743</v>
      </c>
      <c r="D308" s="62">
        <v>444</v>
      </c>
      <c r="E308" s="62">
        <v>440</v>
      </c>
      <c r="F308" s="62">
        <v>444</v>
      </c>
      <c r="G308" s="62">
        <v>440</v>
      </c>
      <c r="H308" s="62">
        <f>AVERAGE(E308:G308)</f>
        <v>441.33333333333331</v>
      </c>
      <c r="I308" s="62">
        <v>1000</v>
      </c>
      <c r="J308" s="62">
        <v>415</v>
      </c>
      <c r="K308" s="75">
        <f t="shared" si="8"/>
        <v>76730000</v>
      </c>
      <c r="L308" s="75">
        <f t="shared" si="9"/>
        <v>34068120000</v>
      </c>
    </row>
    <row r="309" spans="3:12" x14ac:dyDescent="0.25">
      <c r="C309" s="78">
        <v>44742</v>
      </c>
      <c r="D309" s="62">
        <v>415</v>
      </c>
      <c r="E309" s="62">
        <v>385.1</v>
      </c>
      <c r="F309" s="62">
        <v>415</v>
      </c>
      <c r="G309" s="62">
        <v>385</v>
      </c>
      <c r="H309" s="62">
        <f>AVERAGE(E309:G309)</f>
        <v>395.0333333333333</v>
      </c>
      <c r="I309" s="62">
        <v>950</v>
      </c>
      <c r="J309" s="62">
        <v>402.37</v>
      </c>
      <c r="K309" s="75">
        <f t="shared" si="8"/>
        <v>76730000</v>
      </c>
      <c r="L309" s="75">
        <f t="shared" si="9"/>
        <v>31842950000</v>
      </c>
    </row>
    <row r="310" spans="3:12" x14ac:dyDescent="0.25">
      <c r="C310" s="78">
        <v>44741</v>
      </c>
      <c r="D310" s="62">
        <v>402.37</v>
      </c>
      <c r="E310" s="62">
        <v>402.37</v>
      </c>
      <c r="F310" s="62">
        <v>434.99</v>
      </c>
      <c r="G310" s="62">
        <v>402.37</v>
      </c>
      <c r="H310" s="62">
        <f>AVERAGE(E310:G310)</f>
        <v>413.24333333333334</v>
      </c>
      <c r="I310" s="62">
        <v>750</v>
      </c>
      <c r="J310" s="62">
        <v>434.99</v>
      </c>
      <c r="K310" s="75">
        <f t="shared" si="8"/>
        <v>76730000</v>
      </c>
      <c r="L310" s="75">
        <f t="shared" si="9"/>
        <v>30873850100</v>
      </c>
    </row>
    <row r="311" spans="3:12" x14ac:dyDescent="0.25">
      <c r="C311" s="78">
        <v>44740</v>
      </c>
      <c r="D311" s="62">
        <v>434.99</v>
      </c>
      <c r="E311" s="62">
        <v>434.99</v>
      </c>
      <c r="F311" s="62">
        <v>0</v>
      </c>
      <c r="G311" s="62">
        <v>0</v>
      </c>
      <c r="H311" s="62">
        <f>AVERAGE(E311:G311)</f>
        <v>144.99666666666667</v>
      </c>
      <c r="I311" s="62">
        <v>0</v>
      </c>
      <c r="J311" s="62">
        <v>434.99</v>
      </c>
      <c r="K311" s="75">
        <f t="shared" si="8"/>
        <v>76730000</v>
      </c>
      <c r="L311" s="75">
        <f t="shared" si="9"/>
        <v>33376782700</v>
      </c>
    </row>
    <row r="312" spans="3:12" x14ac:dyDescent="0.25">
      <c r="C312" s="78">
        <v>44739</v>
      </c>
      <c r="D312" s="62">
        <v>434.99</v>
      </c>
      <c r="E312" s="62">
        <v>405.16</v>
      </c>
      <c r="F312" s="62">
        <v>434.99</v>
      </c>
      <c r="G312" s="62">
        <v>405.15</v>
      </c>
      <c r="H312" s="62">
        <f>AVERAGE(E312:G312)</f>
        <v>415.10000000000008</v>
      </c>
      <c r="I312" s="62">
        <v>350</v>
      </c>
      <c r="J312" s="62">
        <v>438</v>
      </c>
      <c r="K312" s="75">
        <f t="shared" si="8"/>
        <v>76730000</v>
      </c>
      <c r="L312" s="75">
        <f t="shared" si="9"/>
        <v>33376782700</v>
      </c>
    </row>
    <row r="313" spans="3:12" x14ac:dyDescent="0.25">
      <c r="C313" s="78">
        <v>44736</v>
      </c>
      <c r="D313" s="62">
        <v>438</v>
      </c>
      <c r="E313" s="62">
        <v>451</v>
      </c>
      <c r="F313" s="62">
        <v>451</v>
      </c>
      <c r="G313" s="62">
        <v>438</v>
      </c>
      <c r="H313" s="62">
        <f>AVERAGE(E313:G313)</f>
        <v>446.66666666666669</v>
      </c>
      <c r="I313" s="62">
        <v>200</v>
      </c>
      <c r="J313" s="62">
        <v>419.99</v>
      </c>
      <c r="K313" s="75">
        <f t="shared" si="8"/>
        <v>76730000</v>
      </c>
      <c r="L313" s="75">
        <f t="shared" si="9"/>
        <v>33607740000</v>
      </c>
    </row>
    <row r="314" spans="3:12" x14ac:dyDescent="0.25">
      <c r="C314" s="78">
        <v>44735</v>
      </c>
      <c r="D314" s="62">
        <v>419.99</v>
      </c>
      <c r="E314" s="62">
        <v>419.99</v>
      </c>
      <c r="F314" s="62">
        <v>419.99</v>
      </c>
      <c r="G314" s="62">
        <v>419.99</v>
      </c>
      <c r="H314" s="62">
        <f>AVERAGE(E314:G314)</f>
        <v>419.99</v>
      </c>
      <c r="I314" s="62">
        <v>100</v>
      </c>
      <c r="J314" s="62">
        <v>400</v>
      </c>
      <c r="K314" s="75">
        <f t="shared" si="8"/>
        <v>76730000</v>
      </c>
      <c r="L314" s="75">
        <f t="shared" si="9"/>
        <v>32225832700</v>
      </c>
    </row>
    <row r="315" spans="3:12" x14ac:dyDescent="0.25">
      <c r="C315" s="78">
        <v>44734</v>
      </c>
      <c r="D315" s="62">
        <v>400</v>
      </c>
      <c r="E315" s="62">
        <v>419.99</v>
      </c>
      <c r="F315" s="62">
        <v>419.99</v>
      </c>
      <c r="G315" s="62">
        <v>400</v>
      </c>
      <c r="H315" s="62">
        <f>AVERAGE(E315:G315)</f>
        <v>413.32666666666665</v>
      </c>
      <c r="I315" s="62">
        <v>200</v>
      </c>
      <c r="J315" s="62">
        <v>406</v>
      </c>
      <c r="K315" s="75">
        <f t="shared" si="8"/>
        <v>76730000</v>
      </c>
      <c r="L315" s="75">
        <f t="shared" si="9"/>
        <v>30692000000</v>
      </c>
    </row>
    <row r="316" spans="3:12" x14ac:dyDescent="0.25">
      <c r="C316" s="78">
        <v>44733</v>
      </c>
      <c r="D316" s="62">
        <v>406</v>
      </c>
      <c r="E316" s="62">
        <v>395</v>
      </c>
      <c r="F316" s="62">
        <v>406</v>
      </c>
      <c r="G316" s="62">
        <v>395</v>
      </c>
      <c r="H316" s="62">
        <f>AVERAGE(E316:G316)</f>
        <v>398.66666666666669</v>
      </c>
      <c r="I316" s="62">
        <v>500</v>
      </c>
      <c r="J316" s="62">
        <v>410.75</v>
      </c>
      <c r="K316" s="75">
        <f t="shared" si="8"/>
        <v>76730000</v>
      </c>
      <c r="L316" s="75">
        <f t="shared" si="9"/>
        <v>31152380000</v>
      </c>
    </row>
    <row r="317" spans="3:12" x14ac:dyDescent="0.25">
      <c r="C317" s="78">
        <v>44732</v>
      </c>
      <c r="D317" s="62">
        <v>410.75</v>
      </c>
      <c r="E317" s="62">
        <v>406</v>
      </c>
      <c r="F317" s="62">
        <v>434.99</v>
      </c>
      <c r="G317" s="62">
        <v>402.5</v>
      </c>
      <c r="H317" s="62">
        <f>AVERAGE(E317:G317)</f>
        <v>414.49666666666667</v>
      </c>
      <c r="I317" s="62">
        <v>600</v>
      </c>
      <c r="J317" s="62">
        <v>434.99</v>
      </c>
      <c r="K317" s="75">
        <f t="shared" si="8"/>
        <v>76730000</v>
      </c>
      <c r="L317" s="75">
        <f t="shared" si="9"/>
        <v>31516847500</v>
      </c>
    </row>
    <row r="318" spans="3:12" x14ac:dyDescent="0.25">
      <c r="C318" s="78">
        <v>44729</v>
      </c>
      <c r="D318" s="62">
        <v>434.99</v>
      </c>
      <c r="E318" s="62">
        <v>419</v>
      </c>
      <c r="F318" s="62">
        <v>434.99</v>
      </c>
      <c r="G318" s="62">
        <v>419</v>
      </c>
      <c r="H318" s="62">
        <f>AVERAGE(E318:G318)</f>
        <v>424.33</v>
      </c>
      <c r="I318" s="62">
        <v>150</v>
      </c>
      <c r="J318" s="62">
        <v>416.25</v>
      </c>
      <c r="K318" s="75">
        <f t="shared" si="8"/>
        <v>76730000</v>
      </c>
      <c r="L318" s="75">
        <f t="shared" si="9"/>
        <v>33376782700</v>
      </c>
    </row>
    <row r="319" spans="3:12" x14ac:dyDescent="0.25">
      <c r="C319" s="78">
        <v>44728</v>
      </c>
      <c r="D319" s="62">
        <v>416.25</v>
      </c>
      <c r="E319" s="62">
        <v>460</v>
      </c>
      <c r="F319" s="62">
        <v>460</v>
      </c>
      <c r="G319" s="62">
        <v>416.25</v>
      </c>
      <c r="H319" s="62">
        <f>AVERAGE(E319:G319)</f>
        <v>445.41666666666669</v>
      </c>
      <c r="I319" s="62">
        <v>200</v>
      </c>
      <c r="J319" s="62">
        <v>450</v>
      </c>
      <c r="K319" s="75">
        <f t="shared" si="8"/>
        <v>76730000</v>
      </c>
      <c r="L319" s="75">
        <f t="shared" si="9"/>
        <v>31938862500</v>
      </c>
    </row>
    <row r="320" spans="3:12" x14ac:dyDescent="0.25">
      <c r="C320" s="78">
        <v>44727</v>
      </c>
      <c r="D320" s="62">
        <v>450</v>
      </c>
      <c r="E320" s="62">
        <v>450</v>
      </c>
      <c r="F320" s="62">
        <v>450</v>
      </c>
      <c r="G320" s="62">
        <v>450</v>
      </c>
      <c r="H320" s="62">
        <f>AVERAGE(E320:G320)</f>
        <v>450</v>
      </c>
      <c r="I320" s="62">
        <v>100</v>
      </c>
      <c r="J320" s="62">
        <v>418.95</v>
      </c>
      <c r="K320" s="75">
        <f t="shared" si="8"/>
        <v>76730000</v>
      </c>
      <c r="L320" s="75">
        <f t="shared" si="9"/>
        <v>34528500000</v>
      </c>
    </row>
    <row r="321" spans="3:12" x14ac:dyDescent="0.25">
      <c r="C321" s="78">
        <v>44726</v>
      </c>
      <c r="D321" s="62">
        <v>418.95</v>
      </c>
      <c r="E321" s="62">
        <v>418.95</v>
      </c>
      <c r="F321" s="62">
        <v>0</v>
      </c>
      <c r="G321" s="62">
        <v>0</v>
      </c>
      <c r="H321" s="62">
        <f>AVERAGE(E321:G321)</f>
        <v>139.65</v>
      </c>
      <c r="I321" s="62">
        <v>0</v>
      </c>
      <c r="J321" s="62">
        <v>418.95</v>
      </c>
      <c r="K321" s="75">
        <f t="shared" si="8"/>
        <v>76730000</v>
      </c>
      <c r="L321" s="75">
        <f t="shared" si="9"/>
        <v>32146033500</v>
      </c>
    </row>
    <row r="322" spans="3:12" x14ac:dyDescent="0.25">
      <c r="C322" s="78">
        <v>44725</v>
      </c>
      <c r="D322" s="62">
        <v>418.95</v>
      </c>
      <c r="E322" s="62">
        <v>449.99</v>
      </c>
      <c r="F322" s="62">
        <v>449.99</v>
      </c>
      <c r="G322" s="62">
        <v>405</v>
      </c>
      <c r="H322" s="62">
        <f>AVERAGE(E322:G322)</f>
        <v>434.99333333333334</v>
      </c>
      <c r="I322" s="62">
        <v>450</v>
      </c>
      <c r="J322" s="62">
        <v>425</v>
      </c>
      <c r="K322" s="75">
        <f t="shared" si="8"/>
        <v>76730000</v>
      </c>
      <c r="L322" s="75">
        <f t="shared" si="9"/>
        <v>32146033500</v>
      </c>
    </row>
    <row r="323" spans="3:12" x14ac:dyDescent="0.25">
      <c r="C323" s="78">
        <v>44722</v>
      </c>
      <c r="D323" s="62">
        <v>425</v>
      </c>
      <c r="E323" s="62">
        <v>449.99</v>
      </c>
      <c r="F323" s="62">
        <v>449.99</v>
      </c>
      <c r="G323" s="62">
        <v>420</v>
      </c>
      <c r="H323" s="62">
        <f>AVERAGE(E323:G323)</f>
        <v>439.99333333333334</v>
      </c>
      <c r="I323" s="62">
        <v>1100</v>
      </c>
      <c r="J323" s="62">
        <v>419.99</v>
      </c>
      <c r="K323" s="75">
        <f t="shared" si="8"/>
        <v>76730000</v>
      </c>
      <c r="L323" s="75">
        <f t="shared" si="9"/>
        <v>32610250000</v>
      </c>
    </row>
    <row r="324" spans="3:12" x14ac:dyDescent="0.25">
      <c r="C324" s="78">
        <v>44721</v>
      </c>
      <c r="D324" s="62">
        <v>419.99</v>
      </c>
      <c r="E324" s="62">
        <v>428.99</v>
      </c>
      <c r="F324" s="62">
        <v>428.99</v>
      </c>
      <c r="G324" s="62">
        <v>405</v>
      </c>
      <c r="H324" s="62">
        <f>AVERAGE(E324:G324)</f>
        <v>420.99333333333334</v>
      </c>
      <c r="I324" s="62">
        <v>300</v>
      </c>
      <c r="J324" s="62">
        <v>399.13</v>
      </c>
      <c r="K324" s="75">
        <f t="shared" si="8"/>
        <v>76730000</v>
      </c>
      <c r="L324" s="75">
        <f t="shared" si="9"/>
        <v>32225832700</v>
      </c>
    </row>
    <row r="325" spans="3:12" x14ac:dyDescent="0.25">
      <c r="C325" s="78">
        <v>44720</v>
      </c>
      <c r="D325" s="62">
        <v>399.13</v>
      </c>
      <c r="E325" s="62">
        <v>390</v>
      </c>
      <c r="F325" s="62">
        <v>400</v>
      </c>
      <c r="G325" s="62">
        <v>390</v>
      </c>
      <c r="H325" s="62">
        <f>AVERAGE(E325:G325)</f>
        <v>393.33333333333331</v>
      </c>
      <c r="I325" s="62">
        <v>1650</v>
      </c>
      <c r="J325" s="62">
        <v>400</v>
      </c>
      <c r="K325" s="75">
        <f t="shared" si="8"/>
        <v>76730000</v>
      </c>
      <c r="L325" s="75">
        <f t="shared" si="9"/>
        <v>30625244900</v>
      </c>
    </row>
    <row r="326" spans="3:12" x14ac:dyDescent="0.25">
      <c r="C326" s="78">
        <v>44719</v>
      </c>
      <c r="D326" s="62">
        <v>400</v>
      </c>
      <c r="E326" s="62">
        <v>400</v>
      </c>
      <c r="F326" s="62">
        <v>0</v>
      </c>
      <c r="G326" s="62">
        <v>0</v>
      </c>
      <c r="H326" s="62">
        <f>AVERAGE(E326:G326)</f>
        <v>133.33333333333334</v>
      </c>
      <c r="I326" s="62">
        <v>0</v>
      </c>
      <c r="J326" s="62">
        <v>400</v>
      </c>
      <c r="K326" s="75">
        <f t="shared" si="8"/>
        <v>76730000</v>
      </c>
      <c r="L326" s="75">
        <f t="shared" si="9"/>
        <v>30692000000</v>
      </c>
    </row>
    <row r="327" spans="3:12" x14ac:dyDescent="0.25">
      <c r="C327" s="78">
        <v>44718</v>
      </c>
      <c r="D327" s="62">
        <v>400</v>
      </c>
      <c r="E327" s="62">
        <v>400</v>
      </c>
      <c r="F327" s="62">
        <v>0</v>
      </c>
      <c r="G327" s="62">
        <v>0</v>
      </c>
      <c r="H327" s="62">
        <f>AVERAGE(E327:G327)</f>
        <v>133.33333333333334</v>
      </c>
      <c r="I327" s="62">
        <v>0</v>
      </c>
      <c r="J327" s="62">
        <v>400</v>
      </c>
      <c r="K327" s="75">
        <f t="shared" si="8"/>
        <v>76730000</v>
      </c>
      <c r="L327" s="75">
        <f t="shared" si="9"/>
        <v>30692000000</v>
      </c>
    </row>
    <row r="328" spans="3:12" x14ac:dyDescent="0.25">
      <c r="C328" s="78">
        <v>44715</v>
      </c>
      <c r="D328" s="62">
        <v>400</v>
      </c>
      <c r="E328" s="62">
        <v>400</v>
      </c>
      <c r="F328" s="62">
        <v>400</v>
      </c>
      <c r="G328" s="62">
        <v>400</v>
      </c>
      <c r="H328" s="62">
        <f>AVERAGE(E328:G328)</f>
        <v>400</v>
      </c>
      <c r="I328" s="62">
        <v>200</v>
      </c>
      <c r="J328" s="62">
        <v>400</v>
      </c>
      <c r="K328" s="75">
        <f t="shared" si="8"/>
        <v>76730000</v>
      </c>
      <c r="L328" s="75">
        <f t="shared" si="9"/>
        <v>30692000000</v>
      </c>
    </row>
    <row r="329" spans="3:12" x14ac:dyDescent="0.25">
      <c r="C329" s="78">
        <v>44714</v>
      </c>
      <c r="D329" s="62">
        <v>400</v>
      </c>
      <c r="E329" s="62">
        <v>400</v>
      </c>
      <c r="F329" s="62">
        <v>0</v>
      </c>
      <c r="G329" s="62">
        <v>0</v>
      </c>
      <c r="H329" s="62">
        <f>AVERAGE(E329:G329)</f>
        <v>133.33333333333334</v>
      </c>
      <c r="I329" s="62">
        <v>0</v>
      </c>
      <c r="J329" s="62">
        <v>400</v>
      </c>
      <c r="K329" s="75">
        <f t="shared" ref="K329:K392" si="10">76.73*1000000</f>
        <v>76730000</v>
      </c>
      <c r="L329" s="75">
        <f t="shared" ref="L329:L392" si="11">K329*D329</f>
        <v>30692000000</v>
      </c>
    </row>
    <row r="330" spans="3:12" x14ac:dyDescent="0.25">
      <c r="C330" s="78">
        <v>44713</v>
      </c>
      <c r="D330" s="62">
        <v>400</v>
      </c>
      <c r="E330" s="62">
        <v>400</v>
      </c>
      <c r="F330" s="62">
        <v>400</v>
      </c>
      <c r="G330" s="62">
        <v>400</v>
      </c>
      <c r="H330" s="62">
        <f>AVERAGE(E330:G330)</f>
        <v>400</v>
      </c>
      <c r="I330" s="62">
        <v>100</v>
      </c>
      <c r="J330" s="62">
        <v>387.4</v>
      </c>
      <c r="K330" s="75">
        <f t="shared" si="10"/>
        <v>76730000</v>
      </c>
      <c r="L330" s="75">
        <f t="shared" si="11"/>
        <v>30692000000</v>
      </c>
    </row>
    <row r="331" spans="3:12" x14ac:dyDescent="0.25">
      <c r="C331" s="78">
        <v>44712</v>
      </c>
      <c r="D331" s="62">
        <v>387.4</v>
      </c>
      <c r="E331" s="62">
        <v>376.1</v>
      </c>
      <c r="F331" s="62">
        <v>410</v>
      </c>
      <c r="G331" s="62">
        <v>376.1</v>
      </c>
      <c r="H331" s="62">
        <f>AVERAGE(E331:G331)</f>
        <v>387.40000000000003</v>
      </c>
      <c r="I331" s="62">
        <v>150</v>
      </c>
      <c r="J331" s="62">
        <v>399.67</v>
      </c>
      <c r="K331" s="75">
        <f t="shared" si="10"/>
        <v>76730000</v>
      </c>
      <c r="L331" s="75">
        <f t="shared" si="11"/>
        <v>29725202000</v>
      </c>
    </row>
    <row r="332" spans="3:12" x14ac:dyDescent="0.25">
      <c r="C332" s="78">
        <v>44711</v>
      </c>
      <c r="D332" s="62">
        <v>399.67</v>
      </c>
      <c r="E332" s="62">
        <v>375.01</v>
      </c>
      <c r="F332" s="62">
        <v>400</v>
      </c>
      <c r="G332" s="62">
        <v>375.01</v>
      </c>
      <c r="H332" s="62">
        <f>AVERAGE(E332:G332)</f>
        <v>383.34</v>
      </c>
      <c r="I332" s="62">
        <v>350</v>
      </c>
      <c r="J332" s="62">
        <v>400.01</v>
      </c>
      <c r="K332" s="75">
        <f t="shared" si="10"/>
        <v>76730000</v>
      </c>
      <c r="L332" s="75">
        <f t="shared" si="11"/>
        <v>30666679100</v>
      </c>
    </row>
    <row r="333" spans="3:12" x14ac:dyDescent="0.25">
      <c r="C333" s="78">
        <v>44708</v>
      </c>
      <c r="D333" s="62">
        <v>400.01</v>
      </c>
      <c r="E333" s="62">
        <v>425</v>
      </c>
      <c r="F333" s="62">
        <v>434</v>
      </c>
      <c r="G333" s="62">
        <v>380.01</v>
      </c>
      <c r="H333" s="62">
        <f>AVERAGE(E333:G333)</f>
        <v>413.00333333333333</v>
      </c>
      <c r="I333" s="62">
        <v>1250</v>
      </c>
      <c r="J333" s="62">
        <v>404.01</v>
      </c>
      <c r="K333" s="75">
        <f t="shared" si="10"/>
        <v>76730000</v>
      </c>
      <c r="L333" s="75">
        <f t="shared" si="11"/>
        <v>30692767300</v>
      </c>
    </row>
    <row r="334" spans="3:12" x14ac:dyDescent="0.25">
      <c r="C334" s="78">
        <v>44707</v>
      </c>
      <c r="D334" s="62">
        <v>404.01</v>
      </c>
      <c r="E334" s="62">
        <v>420</v>
      </c>
      <c r="F334" s="62">
        <v>434</v>
      </c>
      <c r="G334" s="62">
        <v>380.01</v>
      </c>
      <c r="H334" s="62">
        <f>AVERAGE(E334:G334)</f>
        <v>411.33666666666664</v>
      </c>
      <c r="I334" s="62">
        <v>1400</v>
      </c>
      <c r="J334" s="62">
        <v>404.67</v>
      </c>
      <c r="K334" s="75">
        <f t="shared" si="10"/>
        <v>76730000</v>
      </c>
      <c r="L334" s="75">
        <f t="shared" si="11"/>
        <v>30999687300</v>
      </c>
    </row>
    <row r="335" spans="3:12" x14ac:dyDescent="0.25">
      <c r="C335" s="78">
        <v>44706</v>
      </c>
      <c r="D335" s="62">
        <v>404.67</v>
      </c>
      <c r="E335" s="62">
        <v>402.37</v>
      </c>
      <c r="F335" s="62">
        <v>425</v>
      </c>
      <c r="G335" s="62">
        <v>402.37</v>
      </c>
      <c r="H335" s="62">
        <f>AVERAGE(E335:G335)</f>
        <v>409.91333333333336</v>
      </c>
      <c r="I335" s="62">
        <v>1800</v>
      </c>
      <c r="J335" s="62">
        <v>434.99</v>
      </c>
      <c r="K335" s="75">
        <f t="shared" si="10"/>
        <v>76730000</v>
      </c>
      <c r="L335" s="75">
        <f t="shared" si="11"/>
        <v>31050329100</v>
      </c>
    </row>
    <row r="336" spans="3:12" x14ac:dyDescent="0.25">
      <c r="C336" s="78">
        <v>44705</v>
      </c>
      <c r="D336" s="62">
        <v>434.99</v>
      </c>
      <c r="E336" s="62">
        <v>434.99</v>
      </c>
      <c r="F336" s="62">
        <v>434.99</v>
      </c>
      <c r="G336" s="62">
        <v>434.99</v>
      </c>
      <c r="H336" s="62">
        <f>AVERAGE(E336:G336)</f>
        <v>434.99</v>
      </c>
      <c r="I336" s="62">
        <v>100</v>
      </c>
      <c r="J336" s="62">
        <v>407</v>
      </c>
      <c r="K336" s="75">
        <f t="shared" si="10"/>
        <v>76730000</v>
      </c>
      <c r="L336" s="75">
        <f t="shared" si="11"/>
        <v>33376782700</v>
      </c>
    </row>
    <row r="337" spans="3:12" x14ac:dyDescent="0.25">
      <c r="C337" s="78">
        <v>44704</v>
      </c>
      <c r="D337" s="62">
        <v>407</v>
      </c>
      <c r="E337" s="62">
        <v>407</v>
      </c>
      <c r="F337" s="62">
        <v>407</v>
      </c>
      <c r="G337" s="62">
        <v>407</v>
      </c>
      <c r="H337" s="62">
        <f>AVERAGE(E337:G337)</f>
        <v>407</v>
      </c>
      <c r="I337" s="62">
        <v>450</v>
      </c>
      <c r="J337" s="62">
        <v>439.99</v>
      </c>
      <c r="K337" s="75">
        <f t="shared" si="10"/>
        <v>76730000</v>
      </c>
      <c r="L337" s="75">
        <f t="shared" si="11"/>
        <v>31229110000</v>
      </c>
    </row>
    <row r="338" spans="3:12" x14ac:dyDescent="0.25">
      <c r="C338" s="78">
        <v>44701</v>
      </c>
      <c r="D338" s="62">
        <v>439.99</v>
      </c>
      <c r="E338" s="62">
        <v>439.99</v>
      </c>
      <c r="F338" s="62">
        <v>439.99</v>
      </c>
      <c r="G338" s="62">
        <v>439.99</v>
      </c>
      <c r="H338" s="62">
        <f>AVERAGE(E338:G338)</f>
        <v>439.99</v>
      </c>
      <c r="I338" s="62">
        <v>100</v>
      </c>
      <c r="J338" s="62">
        <v>415.1</v>
      </c>
      <c r="K338" s="75">
        <f t="shared" si="10"/>
        <v>76730000</v>
      </c>
      <c r="L338" s="75">
        <f t="shared" si="11"/>
        <v>33760432700</v>
      </c>
    </row>
    <row r="339" spans="3:12" x14ac:dyDescent="0.25">
      <c r="C339" s="78">
        <v>44700</v>
      </c>
      <c r="D339" s="62">
        <v>415.1</v>
      </c>
      <c r="E339" s="62">
        <v>429.9</v>
      </c>
      <c r="F339" s="62">
        <v>429.9</v>
      </c>
      <c r="G339" s="62">
        <v>415.1</v>
      </c>
      <c r="H339" s="62">
        <f>AVERAGE(E339:G339)</f>
        <v>424.9666666666667</v>
      </c>
      <c r="I339" s="62">
        <v>500</v>
      </c>
      <c r="J339" s="62">
        <v>448.75</v>
      </c>
      <c r="K339" s="75">
        <f t="shared" si="10"/>
        <v>76730000</v>
      </c>
      <c r="L339" s="75">
        <f t="shared" si="11"/>
        <v>31850623000</v>
      </c>
    </row>
    <row r="340" spans="3:12" x14ac:dyDescent="0.25">
      <c r="C340" s="78">
        <v>44699</v>
      </c>
      <c r="D340" s="62">
        <v>448.75</v>
      </c>
      <c r="E340" s="62">
        <v>449.5</v>
      </c>
      <c r="F340" s="62">
        <v>449.5</v>
      </c>
      <c r="G340" s="62">
        <v>414</v>
      </c>
      <c r="H340" s="62">
        <f>AVERAGE(E340:G340)</f>
        <v>437.66666666666669</v>
      </c>
      <c r="I340" s="62">
        <v>1000</v>
      </c>
      <c r="J340" s="62">
        <v>419.99</v>
      </c>
      <c r="K340" s="75">
        <f t="shared" si="10"/>
        <v>76730000</v>
      </c>
      <c r="L340" s="75">
        <f t="shared" si="11"/>
        <v>34432587500</v>
      </c>
    </row>
    <row r="341" spans="3:12" x14ac:dyDescent="0.25">
      <c r="C341" s="78">
        <v>44698</v>
      </c>
      <c r="D341" s="62">
        <v>419.99</v>
      </c>
      <c r="E341" s="62">
        <v>419.99</v>
      </c>
      <c r="F341" s="62">
        <v>0</v>
      </c>
      <c r="G341" s="62">
        <v>0</v>
      </c>
      <c r="H341" s="62">
        <f>AVERAGE(E341:G341)</f>
        <v>139.99666666666667</v>
      </c>
      <c r="I341" s="62">
        <v>0</v>
      </c>
      <c r="J341" s="62">
        <v>419.99</v>
      </c>
      <c r="K341" s="75">
        <f t="shared" si="10"/>
        <v>76730000</v>
      </c>
      <c r="L341" s="75">
        <f t="shared" si="11"/>
        <v>32225832700</v>
      </c>
    </row>
    <row r="342" spans="3:12" x14ac:dyDescent="0.25">
      <c r="C342" s="78">
        <v>44697</v>
      </c>
      <c r="D342" s="62">
        <v>419.99</v>
      </c>
      <c r="E342" s="62">
        <v>419.99</v>
      </c>
      <c r="F342" s="62">
        <v>0</v>
      </c>
      <c r="G342" s="62">
        <v>0</v>
      </c>
      <c r="H342" s="62">
        <f>AVERAGE(E342:G342)</f>
        <v>139.99666666666667</v>
      </c>
      <c r="I342" s="62">
        <v>0</v>
      </c>
      <c r="J342" s="62">
        <v>419.99</v>
      </c>
      <c r="K342" s="75">
        <f t="shared" si="10"/>
        <v>76730000</v>
      </c>
      <c r="L342" s="75">
        <f t="shared" si="11"/>
        <v>32225832700</v>
      </c>
    </row>
    <row r="343" spans="3:12" x14ac:dyDescent="0.25">
      <c r="C343" s="78">
        <v>44694</v>
      </c>
      <c r="D343" s="62">
        <v>419.99</v>
      </c>
      <c r="E343" s="62">
        <v>419.99</v>
      </c>
      <c r="F343" s="62">
        <v>419.99</v>
      </c>
      <c r="G343" s="62">
        <v>419.99</v>
      </c>
      <c r="H343" s="62">
        <f>AVERAGE(E343:G343)</f>
        <v>419.99</v>
      </c>
      <c r="I343" s="62">
        <v>100</v>
      </c>
      <c r="J343" s="62">
        <v>410.33</v>
      </c>
      <c r="K343" s="75">
        <f t="shared" si="10"/>
        <v>76730000</v>
      </c>
      <c r="L343" s="75">
        <f t="shared" si="11"/>
        <v>32225832700</v>
      </c>
    </row>
    <row r="344" spans="3:12" x14ac:dyDescent="0.25">
      <c r="C344" s="78">
        <v>44693</v>
      </c>
      <c r="D344" s="62">
        <v>410.33</v>
      </c>
      <c r="E344" s="62">
        <v>411.5</v>
      </c>
      <c r="F344" s="62">
        <v>411.5</v>
      </c>
      <c r="G344" s="62">
        <v>408</v>
      </c>
      <c r="H344" s="62">
        <f>AVERAGE(E344:G344)</f>
        <v>410.33333333333331</v>
      </c>
      <c r="I344" s="62">
        <v>150</v>
      </c>
      <c r="J344" s="62">
        <v>382.8</v>
      </c>
      <c r="K344" s="75">
        <f t="shared" si="10"/>
        <v>76730000</v>
      </c>
      <c r="L344" s="75">
        <f t="shared" si="11"/>
        <v>31484620900</v>
      </c>
    </row>
    <row r="345" spans="3:12" x14ac:dyDescent="0.25">
      <c r="C345" s="78">
        <v>44692</v>
      </c>
      <c r="D345" s="62">
        <v>382.8</v>
      </c>
      <c r="E345" s="62">
        <v>382.8</v>
      </c>
      <c r="F345" s="62">
        <v>382.8</v>
      </c>
      <c r="G345" s="62">
        <v>382.8</v>
      </c>
      <c r="H345" s="62">
        <f>AVERAGE(E345:G345)</f>
        <v>382.8</v>
      </c>
      <c r="I345" s="62">
        <v>1000</v>
      </c>
      <c r="J345" s="62">
        <v>356.1</v>
      </c>
      <c r="K345" s="75">
        <f t="shared" si="10"/>
        <v>76730000</v>
      </c>
      <c r="L345" s="75">
        <f t="shared" si="11"/>
        <v>29372244000</v>
      </c>
    </row>
    <row r="346" spans="3:12" x14ac:dyDescent="0.25">
      <c r="C346" s="78">
        <v>44691</v>
      </c>
      <c r="D346" s="62">
        <v>356.1</v>
      </c>
      <c r="E346" s="62">
        <v>350.2</v>
      </c>
      <c r="F346" s="62">
        <v>380.2</v>
      </c>
      <c r="G346" s="62">
        <v>350.2</v>
      </c>
      <c r="H346" s="62">
        <f>AVERAGE(E346:G346)</f>
        <v>360.2</v>
      </c>
      <c r="I346" s="62">
        <v>500</v>
      </c>
      <c r="J346" s="62">
        <v>375.01</v>
      </c>
      <c r="K346" s="75">
        <f t="shared" si="10"/>
        <v>76730000</v>
      </c>
      <c r="L346" s="75">
        <f t="shared" si="11"/>
        <v>27323553000</v>
      </c>
    </row>
    <row r="347" spans="3:12" x14ac:dyDescent="0.25">
      <c r="C347" s="78">
        <v>44690</v>
      </c>
      <c r="D347" s="62">
        <v>375.01</v>
      </c>
      <c r="E347" s="62">
        <v>371.01</v>
      </c>
      <c r="F347" s="62">
        <v>393.5</v>
      </c>
      <c r="G347" s="62">
        <v>362.61</v>
      </c>
      <c r="H347" s="62">
        <f>AVERAGE(E347:G347)</f>
        <v>375.70666666666665</v>
      </c>
      <c r="I347" s="62">
        <v>2000</v>
      </c>
      <c r="J347" s="62">
        <v>392.01</v>
      </c>
      <c r="K347" s="75">
        <f t="shared" si="10"/>
        <v>76730000</v>
      </c>
      <c r="L347" s="75">
        <f t="shared" si="11"/>
        <v>28774517300</v>
      </c>
    </row>
    <row r="348" spans="3:12" x14ac:dyDescent="0.25">
      <c r="C348" s="78">
        <v>44687</v>
      </c>
      <c r="D348" s="62">
        <v>392.01</v>
      </c>
      <c r="E348" s="62">
        <v>392.01</v>
      </c>
      <c r="F348" s="62">
        <v>392.01</v>
      </c>
      <c r="G348" s="62">
        <v>392.01</v>
      </c>
      <c r="H348" s="62">
        <f>AVERAGE(E348:G348)</f>
        <v>392.01</v>
      </c>
      <c r="I348" s="62">
        <v>100</v>
      </c>
      <c r="J348" s="62">
        <v>418.97</v>
      </c>
      <c r="K348" s="75">
        <f t="shared" si="10"/>
        <v>76730000</v>
      </c>
      <c r="L348" s="75">
        <f t="shared" si="11"/>
        <v>30078927300</v>
      </c>
    </row>
    <row r="349" spans="3:12" x14ac:dyDescent="0.25">
      <c r="C349" s="78">
        <v>44679</v>
      </c>
      <c r="D349" s="62">
        <v>418.97</v>
      </c>
      <c r="E349" s="62">
        <v>420</v>
      </c>
      <c r="F349" s="62">
        <v>420</v>
      </c>
      <c r="G349" s="62">
        <v>418.97</v>
      </c>
      <c r="H349" s="62">
        <f>AVERAGE(E349:G349)</f>
        <v>419.65666666666669</v>
      </c>
      <c r="I349" s="62">
        <v>900</v>
      </c>
      <c r="J349" s="62">
        <v>452.94</v>
      </c>
      <c r="K349" s="75">
        <f t="shared" si="10"/>
        <v>76730000</v>
      </c>
      <c r="L349" s="75">
        <f t="shared" si="11"/>
        <v>32147568100.000004</v>
      </c>
    </row>
    <row r="350" spans="3:12" x14ac:dyDescent="0.25">
      <c r="C350" s="78">
        <v>44678</v>
      </c>
      <c r="D350" s="62">
        <v>452.94</v>
      </c>
      <c r="E350" s="62">
        <v>452.94</v>
      </c>
      <c r="F350" s="62">
        <v>0</v>
      </c>
      <c r="G350" s="62">
        <v>0</v>
      </c>
      <c r="H350" s="62">
        <f>AVERAGE(E350:G350)</f>
        <v>150.97999999999999</v>
      </c>
      <c r="I350" s="62">
        <v>0</v>
      </c>
      <c r="J350" s="62">
        <v>452.94</v>
      </c>
      <c r="K350" s="75">
        <f t="shared" si="10"/>
        <v>76730000</v>
      </c>
      <c r="L350" s="75">
        <f t="shared" si="11"/>
        <v>34754086200</v>
      </c>
    </row>
    <row r="351" spans="3:12" x14ac:dyDescent="0.25">
      <c r="C351" s="78">
        <v>44677</v>
      </c>
      <c r="D351" s="62">
        <v>452.94</v>
      </c>
      <c r="E351" s="62">
        <v>480</v>
      </c>
      <c r="F351" s="62">
        <v>480</v>
      </c>
      <c r="G351" s="62">
        <v>452.94</v>
      </c>
      <c r="H351" s="62">
        <f>AVERAGE(E351:G351)</f>
        <v>470.98</v>
      </c>
      <c r="I351" s="62">
        <v>500</v>
      </c>
      <c r="J351" s="62">
        <v>489.66</v>
      </c>
      <c r="K351" s="75">
        <f t="shared" si="10"/>
        <v>76730000</v>
      </c>
      <c r="L351" s="75">
        <f t="shared" si="11"/>
        <v>34754086200</v>
      </c>
    </row>
    <row r="352" spans="3:12" x14ac:dyDescent="0.25">
      <c r="C352" s="78">
        <v>44676</v>
      </c>
      <c r="D352" s="62">
        <v>489.66</v>
      </c>
      <c r="E352" s="62">
        <v>489.66</v>
      </c>
      <c r="F352" s="62">
        <v>489.66</v>
      </c>
      <c r="G352" s="62">
        <v>489.66</v>
      </c>
      <c r="H352" s="62">
        <f>AVERAGE(E352:G352)</f>
        <v>489.66</v>
      </c>
      <c r="I352" s="62">
        <v>50</v>
      </c>
      <c r="J352" s="62">
        <v>489.66</v>
      </c>
      <c r="K352" s="75">
        <f t="shared" si="10"/>
        <v>76730000</v>
      </c>
      <c r="L352" s="75">
        <f t="shared" si="11"/>
        <v>37571611800</v>
      </c>
    </row>
    <row r="353" spans="3:12" x14ac:dyDescent="0.25">
      <c r="C353" s="78">
        <v>44673</v>
      </c>
      <c r="D353" s="62">
        <v>489.66</v>
      </c>
      <c r="E353" s="62">
        <v>452.94</v>
      </c>
      <c r="F353" s="62">
        <v>452.94</v>
      </c>
      <c r="G353" s="62">
        <v>452.94</v>
      </c>
      <c r="H353" s="62">
        <f>AVERAGE(E353:G353)</f>
        <v>452.94</v>
      </c>
      <c r="I353" s="62">
        <v>50</v>
      </c>
      <c r="J353" s="62">
        <v>489.66</v>
      </c>
      <c r="K353" s="75">
        <f t="shared" si="10"/>
        <v>76730000</v>
      </c>
      <c r="L353" s="75">
        <f t="shared" si="11"/>
        <v>37571611800</v>
      </c>
    </row>
    <row r="354" spans="3:12" x14ac:dyDescent="0.25">
      <c r="C354" s="78">
        <v>44672</v>
      </c>
      <c r="D354" s="62">
        <v>489.66</v>
      </c>
      <c r="E354" s="62">
        <v>489.66</v>
      </c>
      <c r="F354" s="62">
        <v>0</v>
      </c>
      <c r="G354" s="62">
        <v>0</v>
      </c>
      <c r="H354" s="62">
        <f>AVERAGE(E354:G354)</f>
        <v>163.22</v>
      </c>
      <c r="I354" s="62">
        <v>0</v>
      </c>
      <c r="J354" s="62">
        <v>489.66</v>
      </c>
      <c r="K354" s="75">
        <f t="shared" si="10"/>
        <v>76730000</v>
      </c>
      <c r="L354" s="75">
        <f t="shared" si="11"/>
        <v>37571611800</v>
      </c>
    </row>
    <row r="355" spans="3:12" x14ac:dyDescent="0.25">
      <c r="C355" s="78">
        <v>44671</v>
      </c>
      <c r="D355" s="62">
        <v>489.66</v>
      </c>
      <c r="E355" s="62">
        <v>489.99</v>
      </c>
      <c r="F355" s="62">
        <v>489.99</v>
      </c>
      <c r="G355" s="62">
        <v>489</v>
      </c>
      <c r="H355" s="62">
        <f>AVERAGE(E355:G355)</f>
        <v>489.66</v>
      </c>
      <c r="I355" s="62">
        <v>150</v>
      </c>
      <c r="J355" s="62">
        <v>462.5</v>
      </c>
      <c r="K355" s="75">
        <f t="shared" si="10"/>
        <v>76730000</v>
      </c>
      <c r="L355" s="75">
        <f t="shared" si="11"/>
        <v>37571611800</v>
      </c>
    </row>
    <row r="356" spans="3:12" x14ac:dyDescent="0.25">
      <c r="C356" s="78">
        <v>44670</v>
      </c>
      <c r="D356" s="62">
        <v>462.5</v>
      </c>
      <c r="E356" s="62">
        <v>450</v>
      </c>
      <c r="F356" s="62">
        <v>450</v>
      </c>
      <c r="G356" s="62">
        <v>450</v>
      </c>
      <c r="H356" s="62">
        <f>AVERAGE(E356:G356)</f>
        <v>450</v>
      </c>
      <c r="I356" s="62">
        <v>50</v>
      </c>
      <c r="J356" s="62">
        <v>462.5</v>
      </c>
      <c r="K356" s="75">
        <f t="shared" si="10"/>
        <v>76730000</v>
      </c>
      <c r="L356" s="75">
        <f t="shared" si="11"/>
        <v>35487625000</v>
      </c>
    </row>
    <row r="357" spans="3:12" x14ac:dyDescent="0.25">
      <c r="C357" s="78">
        <v>44669</v>
      </c>
      <c r="D357" s="62">
        <v>462.5</v>
      </c>
      <c r="E357" s="62">
        <v>460</v>
      </c>
      <c r="F357" s="62">
        <v>465</v>
      </c>
      <c r="G357" s="62">
        <v>460</v>
      </c>
      <c r="H357" s="62">
        <f>AVERAGE(E357:G357)</f>
        <v>461.66666666666669</v>
      </c>
      <c r="I357" s="62">
        <v>200</v>
      </c>
      <c r="J357" s="62">
        <v>494.99</v>
      </c>
      <c r="K357" s="75">
        <f t="shared" si="10"/>
        <v>76730000</v>
      </c>
      <c r="L357" s="75">
        <f t="shared" si="11"/>
        <v>35487625000</v>
      </c>
    </row>
    <row r="358" spans="3:12" x14ac:dyDescent="0.25">
      <c r="C358" s="78">
        <v>44666</v>
      </c>
      <c r="D358" s="62">
        <v>494.99</v>
      </c>
      <c r="E358" s="62">
        <v>494.99</v>
      </c>
      <c r="F358" s="62">
        <v>494.99</v>
      </c>
      <c r="G358" s="62">
        <v>494.99</v>
      </c>
      <c r="H358" s="62">
        <f>AVERAGE(E358:G358)</f>
        <v>494.99</v>
      </c>
      <c r="I358" s="62">
        <v>100</v>
      </c>
      <c r="J358" s="62">
        <v>464.9</v>
      </c>
      <c r="K358" s="75">
        <f t="shared" si="10"/>
        <v>76730000</v>
      </c>
      <c r="L358" s="75">
        <f t="shared" si="11"/>
        <v>37980582700</v>
      </c>
    </row>
    <row r="359" spans="3:12" x14ac:dyDescent="0.25">
      <c r="C359" s="78">
        <v>44665</v>
      </c>
      <c r="D359" s="62">
        <v>464.9</v>
      </c>
      <c r="E359" s="62">
        <v>464.9</v>
      </c>
      <c r="F359" s="62">
        <v>464.9</v>
      </c>
      <c r="G359" s="62">
        <v>464.9</v>
      </c>
      <c r="H359" s="62">
        <f>AVERAGE(E359:G359)</f>
        <v>464.89999999999992</v>
      </c>
      <c r="I359" s="62">
        <v>150</v>
      </c>
      <c r="J359" s="62">
        <v>470</v>
      </c>
      <c r="K359" s="75">
        <f t="shared" si="10"/>
        <v>76730000</v>
      </c>
      <c r="L359" s="75">
        <f t="shared" si="11"/>
        <v>35671777000</v>
      </c>
    </row>
    <row r="360" spans="3:12" x14ac:dyDescent="0.25">
      <c r="C360" s="78">
        <v>44664</v>
      </c>
      <c r="D360" s="62">
        <v>470</v>
      </c>
      <c r="E360" s="62">
        <v>502</v>
      </c>
      <c r="F360" s="62">
        <v>502</v>
      </c>
      <c r="G360" s="62">
        <v>470</v>
      </c>
      <c r="H360" s="62">
        <f>AVERAGE(E360:G360)</f>
        <v>491.33333333333331</v>
      </c>
      <c r="I360" s="62">
        <v>200</v>
      </c>
      <c r="J360" s="62">
        <v>470</v>
      </c>
      <c r="K360" s="75">
        <f t="shared" si="10"/>
        <v>76730000</v>
      </c>
      <c r="L360" s="75">
        <f t="shared" si="11"/>
        <v>36063100000</v>
      </c>
    </row>
    <row r="361" spans="3:12" x14ac:dyDescent="0.25">
      <c r="C361" s="78">
        <v>44663</v>
      </c>
      <c r="D361" s="62">
        <v>470</v>
      </c>
      <c r="E361" s="62">
        <v>494.99</v>
      </c>
      <c r="F361" s="62">
        <v>494.99</v>
      </c>
      <c r="G361" s="62">
        <v>470</v>
      </c>
      <c r="H361" s="62">
        <f>AVERAGE(E361:G361)</f>
        <v>486.66</v>
      </c>
      <c r="I361" s="62">
        <v>300</v>
      </c>
      <c r="J361" s="62">
        <v>471.67</v>
      </c>
      <c r="K361" s="75">
        <f t="shared" si="10"/>
        <v>76730000</v>
      </c>
      <c r="L361" s="75">
        <f t="shared" si="11"/>
        <v>36063100000</v>
      </c>
    </row>
    <row r="362" spans="3:12" x14ac:dyDescent="0.25">
      <c r="C362" s="78">
        <v>44662</v>
      </c>
      <c r="D362" s="62">
        <v>471.67</v>
      </c>
      <c r="E362" s="62">
        <v>475</v>
      </c>
      <c r="F362" s="62">
        <v>475</v>
      </c>
      <c r="G362" s="62">
        <v>470</v>
      </c>
      <c r="H362" s="62">
        <f>AVERAGE(E362:G362)</f>
        <v>473.33333333333331</v>
      </c>
      <c r="I362" s="62">
        <v>200</v>
      </c>
      <c r="J362" s="62">
        <v>501.9</v>
      </c>
      <c r="K362" s="75">
        <f t="shared" si="10"/>
        <v>76730000</v>
      </c>
      <c r="L362" s="75">
        <f t="shared" si="11"/>
        <v>36191239100</v>
      </c>
    </row>
    <row r="363" spans="3:12" x14ac:dyDescent="0.25">
      <c r="C363" s="78">
        <v>44659</v>
      </c>
      <c r="D363" s="62">
        <v>501.9</v>
      </c>
      <c r="E363" s="62">
        <v>501.9</v>
      </c>
      <c r="F363" s="62">
        <v>501.9</v>
      </c>
      <c r="G363" s="62">
        <v>501.9</v>
      </c>
      <c r="H363" s="62">
        <f>AVERAGE(E363:G363)</f>
        <v>501.89999999999992</v>
      </c>
      <c r="I363" s="62">
        <v>50</v>
      </c>
      <c r="J363" s="62">
        <v>485.63</v>
      </c>
      <c r="K363" s="75">
        <f t="shared" si="10"/>
        <v>76730000</v>
      </c>
      <c r="L363" s="75">
        <f t="shared" si="11"/>
        <v>38510787000</v>
      </c>
    </row>
    <row r="364" spans="3:12" x14ac:dyDescent="0.25">
      <c r="C364" s="78">
        <v>44658</v>
      </c>
      <c r="D364" s="62">
        <v>485.63</v>
      </c>
      <c r="E364" s="62">
        <v>485.63</v>
      </c>
      <c r="F364" s="62">
        <v>485.63</v>
      </c>
      <c r="G364" s="62">
        <v>485.63</v>
      </c>
      <c r="H364" s="62">
        <f>AVERAGE(E364:G364)</f>
        <v>485.62999999999994</v>
      </c>
      <c r="I364" s="62">
        <v>300</v>
      </c>
      <c r="J364" s="62">
        <v>525</v>
      </c>
      <c r="K364" s="75">
        <f t="shared" si="10"/>
        <v>76730000</v>
      </c>
      <c r="L364" s="75">
        <f t="shared" si="11"/>
        <v>37262389900</v>
      </c>
    </row>
    <row r="365" spans="3:12" x14ac:dyDescent="0.25">
      <c r="C365" s="78">
        <v>44657</v>
      </c>
      <c r="D365" s="62">
        <v>525</v>
      </c>
      <c r="E365" s="62">
        <v>525</v>
      </c>
      <c r="F365" s="62">
        <v>0</v>
      </c>
      <c r="G365" s="62">
        <v>0</v>
      </c>
      <c r="H365" s="62">
        <f>AVERAGE(E365:G365)</f>
        <v>175</v>
      </c>
      <c r="I365" s="62">
        <v>0</v>
      </c>
      <c r="J365" s="62">
        <v>525</v>
      </c>
      <c r="K365" s="75">
        <f t="shared" si="10"/>
        <v>76730000</v>
      </c>
      <c r="L365" s="75">
        <f t="shared" si="11"/>
        <v>40283250000</v>
      </c>
    </row>
    <row r="366" spans="3:12" x14ac:dyDescent="0.25">
      <c r="C366" s="78">
        <v>44656</v>
      </c>
      <c r="D366" s="62">
        <v>525</v>
      </c>
      <c r="E366" s="62">
        <v>485.63</v>
      </c>
      <c r="F366" s="62">
        <v>485.63</v>
      </c>
      <c r="G366" s="62">
        <v>485.63</v>
      </c>
      <c r="H366" s="62">
        <f>AVERAGE(E366:G366)</f>
        <v>485.62999999999994</v>
      </c>
      <c r="I366" s="62">
        <v>50</v>
      </c>
      <c r="J366" s="62">
        <v>525</v>
      </c>
      <c r="K366" s="75">
        <f t="shared" si="10"/>
        <v>76730000</v>
      </c>
      <c r="L366" s="75">
        <f t="shared" si="11"/>
        <v>40283250000</v>
      </c>
    </row>
    <row r="367" spans="3:12" x14ac:dyDescent="0.25">
      <c r="C367" s="78">
        <v>44655</v>
      </c>
      <c r="D367" s="62">
        <v>525</v>
      </c>
      <c r="E367" s="62">
        <v>525</v>
      </c>
      <c r="F367" s="62">
        <v>0</v>
      </c>
      <c r="G367" s="62">
        <v>0</v>
      </c>
      <c r="H367" s="62">
        <f>AVERAGE(E367:G367)</f>
        <v>175</v>
      </c>
      <c r="I367" s="62">
        <v>0</v>
      </c>
      <c r="J367" s="62">
        <v>525</v>
      </c>
      <c r="K367" s="75">
        <f t="shared" si="10"/>
        <v>76730000</v>
      </c>
      <c r="L367" s="75">
        <f t="shared" si="11"/>
        <v>40283250000</v>
      </c>
    </row>
    <row r="368" spans="3:12" x14ac:dyDescent="0.25">
      <c r="C368" s="78">
        <v>44652</v>
      </c>
      <c r="D368" s="62">
        <v>525</v>
      </c>
      <c r="E368" s="62">
        <v>525</v>
      </c>
      <c r="F368" s="62">
        <v>525</v>
      </c>
      <c r="G368" s="62">
        <v>525</v>
      </c>
      <c r="H368" s="62">
        <f>AVERAGE(E368:G368)</f>
        <v>525</v>
      </c>
      <c r="I368" s="62">
        <v>50</v>
      </c>
      <c r="J368" s="62">
        <v>488.9</v>
      </c>
      <c r="K368" s="75">
        <f t="shared" si="10"/>
        <v>76730000</v>
      </c>
      <c r="L368" s="75">
        <f t="shared" si="11"/>
        <v>40283250000</v>
      </c>
    </row>
    <row r="369" spans="3:12" x14ac:dyDescent="0.25">
      <c r="C369" s="78">
        <v>44651</v>
      </c>
      <c r="D369" s="62">
        <v>488.9</v>
      </c>
      <c r="E369" s="62">
        <v>499.99</v>
      </c>
      <c r="F369" s="62">
        <v>499.99</v>
      </c>
      <c r="G369" s="62">
        <v>465</v>
      </c>
      <c r="H369" s="62">
        <f>AVERAGE(E369:G369)</f>
        <v>488.32666666666665</v>
      </c>
      <c r="I369" s="62">
        <v>450</v>
      </c>
      <c r="J369" s="62">
        <v>489.99</v>
      </c>
      <c r="K369" s="75">
        <f t="shared" si="10"/>
        <v>76730000</v>
      </c>
      <c r="L369" s="75">
        <f t="shared" si="11"/>
        <v>37513297000</v>
      </c>
    </row>
    <row r="370" spans="3:12" x14ac:dyDescent="0.25">
      <c r="C370" s="78">
        <v>44650</v>
      </c>
      <c r="D370" s="62">
        <v>489.99</v>
      </c>
      <c r="E370" s="62">
        <v>505</v>
      </c>
      <c r="F370" s="62">
        <v>505</v>
      </c>
      <c r="G370" s="62">
        <v>480</v>
      </c>
      <c r="H370" s="62">
        <f>AVERAGE(E370:G370)</f>
        <v>496.66666666666669</v>
      </c>
      <c r="I370" s="62">
        <v>250</v>
      </c>
      <c r="J370" s="62">
        <v>489.99</v>
      </c>
      <c r="K370" s="75">
        <f t="shared" si="10"/>
        <v>76730000</v>
      </c>
      <c r="L370" s="75">
        <f t="shared" si="11"/>
        <v>37596932700</v>
      </c>
    </row>
    <row r="371" spans="3:12" x14ac:dyDescent="0.25">
      <c r="C371" s="78">
        <v>44649</v>
      </c>
      <c r="D371" s="62">
        <v>489.99</v>
      </c>
      <c r="E371" s="62">
        <v>505</v>
      </c>
      <c r="F371" s="62">
        <v>505</v>
      </c>
      <c r="G371" s="62">
        <v>470</v>
      </c>
      <c r="H371" s="62">
        <f>AVERAGE(E371:G371)</f>
        <v>493.33333333333331</v>
      </c>
      <c r="I371" s="62">
        <v>250</v>
      </c>
      <c r="J371" s="62">
        <v>494.83</v>
      </c>
      <c r="K371" s="75">
        <f t="shared" si="10"/>
        <v>76730000</v>
      </c>
      <c r="L371" s="75">
        <f t="shared" si="11"/>
        <v>37596932700</v>
      </c>
    </row>
    <row r="372" spans="3:12" x14ac:dyDescent="0.25">
      <c r="C372" s="78">
        <v>44648</v>
      </c>
      <c r="D372" s="62">
        <v>494.83</v>
      </c>
      <c r="E372" s="62">
        <v>505</v>
      </c>
      <c r="F372" s="62">
        <v>505</v>
      </c>
      <c r="G372" s="62">
        <v>475</v>
      </c>
      <c r="H372" s="62">
        <f>AVERAGE(E372:G372)</f>
        <v>495</v>
      </c>
      <c r="I372" s="62">
        <v>350</v>
      </c>
      <c r="J372" s="62">
        <v>489.99</v>
      </c>
      <c r="K372" s="75">
        <f t="shared" si="10"/>
        <v>76730000</v>
      </c>
      <c r="L372" s="75">
        <f t="shared" si="11"/>
        <v>37968305900</v>
      </c>
    </row>
    <row r="373" spans="3:12" x14ac:dyDescent="0.25">
      <c r="C373" s="78">
        <v>44645</v>
      </c>
      <c r="D373" s="62">
        <v>489.99</v>
      </c>
      <c r="E373" s="62">
        <v>489.99</v>
      </c>
      <c r="F373" s="62">
        <v>489.99</v>
      </c>
      <c r="G373" s="62">
        <v>489.99</v>
      </c>
      <c r="H373" s="62">
        <f>AVERAGE(E373:G373)</f>
        <v>489.99</v>
      </c>
      <c r="I373" s="62">
        <v>100</v>
      </c>
      <c r="J373" s="62">
        <v>480.53</v>
      </c>
      <c r="K373" s="75">
        <f t="shared" si="10"/>
        <v>76730000</v>
      </c>
      <c r="L373" s="75">
        <f t="shared" si="11"/>
        <v>37596932700</v>
      </c>
    </row>
    <row r="374" spans="3:12" x14ac:dyDescent="0.25">
      <c r="C374" s="78">
        <v>44644</v>
      </c>
      <c r="D374" s="62">
        <v>480.53</v>
      </c>
      <c r="E374" s="62">
        <v>480.53</v>
      </c>
      <c r="F374" s="62">
        <v>480.53</v>
      </c>
      <c r="G374" s="62">
        <v>480.53</v>
      </c>
      <c r="H374" s="62">
        <f>AVERAGE(E374:G374)</f>
        <v>480.53</v>
      </c>
      <c r="I374" s="62">
        <v>100</v>
      </c>
      <c r="J374" s="62">
        <v>447.01</v>
      </c>
      <c r="K374" s="75">
        <f t="shared" si="10"/>
        <v>76730000</v>
      </c>
      <c r="L374" s="75">
        <f t="shared" si="11"/>
        <v>36871066900</v>
      </c>
    </row>
    <row r="375" spans="3:12" x14ac:dyDescent="0.25">
      <c r="C375" s="78">
        <v>44642</v>
      </c>
      <c r="D375" s="62">
        <v>447.01</v>
      </c>
      <c r="E375" s="62">
        <v>450</v>
      </c>
      <c r="F375" s="62">
        <v>450.69</v>
      </c>
      <c r="G375" s="62">
        <v>445</v>
      </c>
      <c r="H375" s="62">
        <f>AVERAGE(E375:G375)</f>
        <v>448.56333333333333</v>
      </c>
      <c r="I375" s="62">
        <v>950</v>
      </c>
      <c r="J375" s="62">
        <v>419.25</v>
      </c>
      <c r="K375" s="75">
        <f t="shared" si="10"/>
        <v>76730000</v>
      </c>
      <c r="L375" s="75">
        <f t="shared" si="11"/>
        <v>34299077300</v>
      </c>
    </row>
    <row r="376" spans="3:12" x14ac:dyDescent="0.25">
      <c r="C376" s="78">
        <v>44641</v>
      </c>
      <c r="D376" s="62">
        <v>419.25</v>
      </c>
      <c r="E376" s="62">
        <v>425</v>
      </c>
      <c r="F376" s="62">
        <v>425</v>
      </c>
      <c r="G376" s="62">
        <v>425</v>
      </c>
      <c r="H376" s="62">
        <f>AVERAGE(E376:G376)</f>
        <v>425</v>
      </c>
      <c r="I376" s="62">
        <v>50</v>
      </c>
      <c r="J376" s="62">
        <v>419.25</v>
      </c>
      <c r="K376" s="75">
        <f t="shared" si="10"/>
        <v>76730000</v>
      </c>
      <c r="L376" s="75">
        <f t="shared" si="11"/>
        <v>32169052500</v>
      </c>
    </row>
    <row r="377" spans="3:12" x14ac:dyDescent="0.25">
      <c r="C377" s="78">
        <v>44638</v>
      </c>
      <c r="D377" s="62">
        <v>419.25</v>
      </c>
      <c r="E377" s="62">
        <v>419.25</v>
      </c>
      <c r="F377" s="62">
        <v>419.25</v>
      </c>
      <c r="G377" s="62">
        <v>419.25</v>
      </c>
      <c r="H377" s="62">
        <f>AVERAGE(E377:G377)</f>
        <v>419.25</v>
      </c>
      <c r="I377" s="62">
        <v>100</v>
      </c>
      <c r="J377" s="62">
        <v>390</v>
      </c>
      <c r="K377" s="75">
        <f t="shared" si="10"/>
        <v>76730000</v>
      </c>
      <c r="L377" s="75">
        <f t="shared" si="11"/>
        <v>32169052500</v>
      </c>
    </row>
    <row r="378" spans="3:12" x14ac:dyDescent="0.25">
      <c r="C378" s="78">
        <v>44637</v>
      </c>
      <c r="D378" s="62">
        <v>390</v>
      </c>
      <c r="E378" s="62">
        <v>419</v>
      </c>
      <c r="F378" s="62">
        <v>419</v>
      </c>
      <c r="G378" s="62">
        <v>419</v>
      </c>
      <c r="H378" s="62">
        <f>AVERAGE(E378:G378)</f>
        <v>419</v>
      </c>
      <c r="I378" s="62">
        <v>50</v>
      </c>
      <c r="J378" s="62">
        <v>390</v>
      </c>
      <c r="K378" s="75">
        <f t="shared" si="10"/>
        <v>76730000</v>
      </c>
      <c r="L378" s="75">
        <f t="shared" si="11"/>
        <v>29924700000</v>
      </c>
    </row>
    <row r="379" spans="3:12" x14ac:dyDescent="0.25">
      <c r="C379" s="78">
        <v>44636</v>
      </c>
      <c r="D379" s="62">
        <v>390</v>
      </c>
      <c r="E379" s="62">
        <v>390</v>
      </c>
      <c r="F379" s="62">
        <v>390</v>
      </c>
      <c r="G379" s="62">
        <v>390</v>
      </c>
      <c r="H379" s="62">
        <f>AVERAGE(E379:G379)</f>
        <v>390</v>
      </c>
      <c r="I379" s="62">
        <v>100</v>
      </c>
      <c r="J379" s="62">
        <v>420.13</v>
      </c>
      <c r="K379" s="75">
        <f t="shared" si="10"/>
        <v>76730000</v>
      </c>
      <c r="L379" s="75">
        <f t="shared" si="11"/>
        <v>29924700000</v>
      </c>
    </row>
    <row r="380" spans="3:12" x14ac:dyDescent="0.25">
      <c r="C380" s="78">
        <v>44635</v>
      </c>
      <c r="D380" s="62">
        <v>420.13</v>
      </c>
      <c r="E380" s="62">
        <v>420.15</v>
      </c>
      <c r="F380" s="62">
        <v>435</v>
      </c>
      <c r="G380" s="62">
        <v>420.11</v>
      </c>
      <c r="H380" s="62">
        <f>AVERAGE(E380:G380)</f>
        <v>425.08666666666664</v>
      </c>
      <c r="I380" s="62">
        <v>250</v>
      </c>
      <c r="J380" s="62">
        <v>435</v>
      </c>
      <c r="K380" s="75">
        <f t="shared" si="10"/>
        <v>76730000</v>
      </c>
      <c r="L380" s="75">
        <f t="shared" si="11"/>
        <v>32236574900</v>
      </c>
    </row>
    <row r="381" spans="3:12" x14ac:dyDescent="0.25">
      <c r="C381" s="78">
        <v>44634</v>
      </c>
      <c r="D381" s="62">
        <v>435</v>
      </c>
      <c r="E381" s="62">
        <v>492.92</v>
      </c>
      <c r="F381" s="62">
        <v>492.92</v>
      </c>
      <c r="G381" s="62">
        <v>424.25</v>
      </c>
      <c r="H381" s="62">
        <f>AVERAGE(E381:G381)</f>
        <v>470.03000000000003</v>
      </c>
      <c r="I381" s="62">
        <v>1100</v>
      </c>
      <c r="J381" s="62">
        <v>458.55</v>
      </c>
      <c r="K381" s="75">
        <f t="shared" si="10"/>
        <v>76730000</v>
      </c>
      <c r="L381" s="75">
        <f t="shared" si="11"/>
        <v>33377550000</v>
      </c>
    </row>
    <row r="382" spans="3:12" x14ac:dyDescent="0.25">
      <c r="C382" s="78">
        <v>44631</v>
      </c>
      <c r="D382" s="62">
        <v>458.55</v>
      </c>
      <c r="E382" s="62">
        <v>487.99</v>
      </c>
      <c r="F382" s="62">
        <v>487.99</v>
      </c>
      <c r="G382" s="62">
        <v>487.99</v>
      </c>
      <c r="H382" s="62">
        <f>AVERAGE(E382:G382)</f>
        <v>487.99</v>
      </c>
      <c r="I382" s="62">
        <v>50</v>
      </c>
      <c r="J382" s="62">
        <v>458.55</v>
      </c>
      <c r="K382" s="75">
        <f t="shared" si="10"/>
        <v>76730000</v>
      </c>
      <c r="L382" s="75">
        <f t="shared" si="11"/>
        <v>35184541500</v>
      </c>
    </row>
    <row r="383" spans="3:12" x14ac:dyDescent="0.25">
      <c r="C383" s="78">
        <v>44630</v>
      </c>
      <c r="D383" s="62">
        <v>458.55</v>
      </c>
      <c r="E383" s="62">
        <v>458.55</v>
      </c>
      <c r="F383" s="62">
        <v>458.55</v>
      </c>
      <c r="G383" s="62">
        <v>458.55</v>
      </c>
      <c r="H383" s="62">
        <f>AVERAGE(E383:G383)</f>
        <v>458.55</v>
      </c>
      <c r="I383" s="62">
        <v>850</v>
      </c>
      <c r="J383" s="62">
        <v>426.56</v>
      </c>
      <c r="K383" s="75">
        <f t="shared" si="10"/>
        <v>76730000</v>
      </c>
      <c r="L383" s="75">
        <f t="shared" si="11"/>
        <v>35184541500</v>
      </c>
    </row>
    <row r="384" spans="3:12" x14ac:dyDescent="0.25">
      <c r="C384" s="78">
        <v>44629</v>
      </c>
      <c r="D384" s="62">
        <v>426.56</v>
      </c>
      <c r="E384" s="62">
        <v>450</v>
      </c>
      <c r="F384" s="62">
        <v>450</v>
      </c>
      <c r="G384" s="62">
        <v>426.01</v>
      </c>
      <c r="H384" s="62">
        <f>AVERAGE(E384:G384)</f>
        <v>442.00333333333333</v>
      </c>
      <c r="I384" s="62">
        <v>150</v>
      </c>
      <c r="J384" s="62">
        <v>455.1</v>
      </c>
      <c r="K384" s="75">
        <f t="shared" si="10"/>
        <v>76730000</v>
      </c>
      <c r="L384" s="75">
        <f t="shared" si="11"/>
        <v>32729948800</v>
      </c>
    </row>
    <row r="385" spans="3:12" x14ac:dyDescent="0.25">
      <c r="C385" s="78">
        <v>44628</v>
      </c>
      <c r="D385" s="62">
        <v>455.1</v>
      </c>
      <c r="E385" s="62">
        <v>455.1</v>
      </c>
      <c r="F385" s="62">
        <v>455.1</v>
      </c>
      <c r="G385" s="62">
        <v>455.1</v>
      </c>
      <c r="H385" s="62">
        <f>AVERAGE(E385:G385)</f>
        <v>455.10000000000008</v>
      </c>
      <c r="I385" s="62">
        <v>100</v>
      </c>
      <c r="J385" s="62">
        <v>490.25</v>
      </c>
      <c r="K385" s="75">
        <f t="shared" si="10"/>
        <v>76730000</v>
      </c>
      <c r="L385" s="75">
        <f t="shared" si="11"/>
        <v>34919823000</v>
      </c>
    </row>
    <row r="386" spans="3:12" x14ac:dyDescent="0.25">
      <c r="C386" s="78">
        <v>44627</v>
      </c>
      <c r="D386" s="62">
        <v>490.25</v>
      </c>
      <c r="E386" s="62">
        <v>454</v>
      </c>
      <c r="F386" s="62">
        <v>454</v>
      </c>
      <c r="G386" s="62">
        <v>454</v>
      </c>
      <c r="H386" s="62">
        <f>AVERAGE(E386:G386)</f>
        <v>454</v>
      </c>
      <c r="I386" s="62">
        <v>100</v>
      </c>
      <c r="J386" s="62">
        <v>490.25</v>
      </c>
      <c r="K386" s="75">
        <f t="shared" si="10"/>
        <v>76730000</v>
      </c>
      <c r="L386" s="75">
        <f t="shared" si="11"/>
        <v>37616882500</v>
      </c>
    </row>
    <row r="387" spans="3:12" x14ac:dyDescent="0.25">
      <c r="C387" s="78">
        <v>44624</v>
      </c>
      <c r="D387" s="62">
        <v>490.25</v>
      </c>
      <c r="E387" s="62">
        <v>490.25</v>
      </c>
      <c r="F387" s="62">
        <v>490.25</v>
      </c>
      <c r="G387" s="62">
        <v>490.25</v>
      </c>
      <c r="H387" s="62">
        <f>AVERAGE(E387:G387)</f>
        <v>490.25</v>
      </c>
      <c r="I387" s="62">
        <v>200</v>
      </c>
      <c r="J387" s="62">
        <v>529.99</v>
      </c>
      <c r="K387" s="75">
        <f t="shared" si="10"/>
        <v>76730000</v>
      </c>
      <c r="L387" s="75">
        <f t="shared" si="11"/>
        <v>37616882500</v>
      </c>
    </row>
    <row r="388" spans="3:12" x14ac:dyDescent="0.25">
      <c r="C388" s="78">
        <v>44623</v>
      </c>
      <c r="D388" s="62">
        <v>529.99</v>
      </c>
      <c r="E388" s="62">
        <v>529.99</v>
      </c>
      <c r="F388" s="62">
        <v>0</v>
      </c>
      <c r="G388" s="62">
        <v>0</v>
      </c>
      <c r="H388" s="62">
        <f>AVERAGE(E388:G388)</f>
        <v>176.66333333333333</v>
      </c>
      <c r="I388" s="62">
        <v>0</v>
      </c>
      <c r="J388" s="62">
        <v>529.99</v>
      </c>
      <c r="K388" s="75">
        <f t="shared" si="10"/>
        <v>76730000</v>
      </c>
      <c r="L388" s="75">
        <f t="shared" si="11"/>
        <v>40666132700</v>
      </c>
    </row>
    <row r="389" spans="3:12" x14ac:dyDescent="0.25">
      <c r="C389" s="78">
        <v>44622</v>
      </c>
      <c r="D389" s="62">
        <v>529.99</v>
      </c>
      <c r="E389" s="62">
        <v>529.99</v>
      </c>
      <c r="F389" s="62">
        <v>0</v>
      </c>
      <c r="G389" s="62">
        <v>0</v>
      </c>
      <c r="H389" s="62">
        <f>AVERAGE(E389:G389)</f>
        <v>176.66333333333333</v>
      </c>
      <c r="I389" s="62">
        <v>0</v>
      </c>
      <c r="J389" s="62">
        <v>529.99</v>
      </c>
      <c r="K389" s="75">
        <f t="shared" si="10"/>
        <v>76730000</v>
      </c>
      <c r="L389" s="75">
        <f t="shared" si="11"/>
        <v>40666132700</v>
      </c>
    </row>
    <row r="390" spans="3:12" x14ac:dyDescent="0.25">
      <c r="C390" s="78">
        <v>44621</v>
      </c>
      <c r="D390" s="62">
        <v>529.99</v>
      </c>
      <c r="E390" s="62">
        <v>529.99</v>
      </c>
      <c r="F390" s="62">
        <v>0</v>
      </c>
      <c r="G390" s="62">
        <v>0</v>
      </c>
      <c r="H390" s="62">
        <f>AVERAGE(E390:G390)</f>
        <v>176.66333333333333</v>
      </c>
      <c r="I390" s="62">
        <v>0</v>
      </c>
      <c r="J390" s="62">
        <v>529.99</v>
      </c>
      <c r="K390" s="75">
        <f t="shared" si="10"/>
        <v>76730000</v>
      </c>
      <c r="L390" s="75">
        <f t="shared" si="11"/>
        <v>40666132700</v>
      </c>
    </row>
    <row r="391" spans="3:12" x14ac:dyDescent="0.25">
      <c r="C391" s="78">
        <v>44620</v>
      </c>
      <c r="D391" s="62">
        <v>529.99</v>
      </c>
      <c r="E391" s="62">
        <v>529.99</v>
      </c>
      <c r="F391" s="62">
        <v>0</v>
      </c>
      <c r="G391" s="62">
        <v>0</v>
      </c>
      <c r="H391" s="62">
        <f>AVERAGE(E391:G391)</f>
        <v>176.66333333333333</v>
      </c>
      <c r="I391" s="62">
        <v>0</v>
      </c>
      <c r="J391" s="62">
        <v>529.99</v>
      </c>
      <c r="K391" s="75">
        <f t="shared" si="10"/>
        <v>76730000</v>
      </c>
      <c r="L391" s="75">
        <f t="shared" si="11"/>
        <v>40666132700</v>
      </c>
    </row>
    <row r="392" spans="3:12" x14ac:dyDescent="0.25">
      <c r="C392" s="78">
        <v>44617</v>
      </c>
      <c r="D392" s="62">
        <v>529.99</v>
      </c>
      <c r="E392" s="62">
        <v>505</v>
      </c>
      <c r="F392" s="62">
        <v>529.99</v>
      </c>
      <c r="G392" s="62">
        <v>505</v>
      </c>
      <c r="H392" s="62">
        <f>AVERAGE(E392:G392)</f>
        <v>513.33000000000004</v>
      </c>
      <c r="I392" s="62">
        <v>100</v>
      </c>
      <c r="J392" s="62">
        <v>494.9</v>
      </c>
      <c r="K392" s="75">
        <f t="shared" si="10"/>
        <v>76730000</v>
      </c>
      <c r="L392" s="75">
        <f t="shared" si="11"/>
        <v>40666132700</v>
      </c>
    </row>
    <row r="393" spans="3:12" x14ac:dyDescent="0.25">
      <c r="C393" s="78">
        <v>44616</v>
      </c>
      <c r="D393" s="62">
        <v>494.9</v>
      </c>
      <c r="E393" s="62">
        <v>449</v>
      </c>
      <c r="F393" s="62">
        <v>494.9</v>
      </c>
      <c r="G393" s="62">
        <v>449</v>
      </c>
      <c r="H393" s="62">
        <f>AVERAGE(E393:G393)</f>
        <v>464.3</v>
      </c>
      <c r="I393" s="62">
        <v>200</v>
      </c>
      <c r="J393" s="62">
        <v>484.87</v>
      </c>
      <c r="K393" s="75">
        <f t="shared" ref="K393:K456" si="12">76.73*1000000</f>
        <v>76730000</v>
      </c>
      <c r="L393" s="75">
        <f t="shared" ref="L393:L456" si="13">K393*D393</f>
        <v>37973677000</v>
      </c>
    </row>
    <row r="394" spans="3:12" x14ac:dyDescent="0.25">
      <c r="C394" s="78">
        <v>44615</v>
      </c>
      <c r="D394" s="62">
        <v>484.87</v>
      </c>
      <c r="E394" s="62">
        <v>431</v>
      </c>
      <c r="F394" s="62">
        <v>484.9</v>
      </c>
      <c r="G394" s="62">
        <v>431</v>
      </c>
      <c r="H394" s="62">
        <f>AVERAGE(E394:G394)</f>
        <v>448.9666666666667</v>
      </c>
      <c r="I394" s="62">
        <v>250</v>
      </c>
      <c r="J394" s="62">
        <v>460</v>
      </c>
      <c r="K394" s="75">
        <f t="shared" si="12"/>
        <v>76730000</v>
      </c>
      <c r="L394" s="75">
        <f t="shared" si="13"/>
        <v>37204075100</v>
      </c>
    </row>
    <row r="395" spans="3:12" x14ac:dyDescent="0.25">
      <c r="C395" s="78">
        <v>44614</v>
      </c>
      <c r="D395" s="62">
        <v>460</v>
      </c>
      <c r="E395" s="62">
        <v>428</v>
      </c>
      <c r="F395" s="62">
        <v>491.99</v>
      </c>
      <c r="G395" s="62">
        <v>428</v>
      </c>
      <c r="H395" s="62">
        <f>AVERAGE(E395:G395)</f>
        <v>449.33</v>
      </c>
      <c r="I395" s="62">
        <v>550</v>
      </c>
      <c r="J395" s="62">
        <v>461.5</v>
      </c>
      <c r="K395" s="75">
        <f t="shared" si="12"/>
        <v>76730000</v>
      </c>
      <c r="L395" s="75">
        <f t="shared" si="13"/>
        <v>35295800000</v>
      </c>
    </row>
    <row r="396" spans="3:12" x14ac:dyDescent="0.25">
      <c r="C396" s="78">
        <v>44613</v>
      </c>
      <c r="D396" s="62">
        <v>461.5</v>
      </c>
      <c r="E396" s="62">
        <v>461.5</v>
      </c>
      <c r="F396" s="62">
        <v>0</v>
      </c>
      <c r="G396" s="62">
        <v>0</v>
      </c>
      <c r="H396" s="62">
        <f>AVERAGE(E396:G396)</f>
        <v>153.83333333333334</v>
      </c>
      <c r="I396" s="62">
        <v>0</v>
      </c>
      <c r="J396" s="62">
        <v>461.5</v>
      </c>
      <c r="K396" s="75">
        <f t="shared" si="12"/>
        <v>76730000</v>
      </c>
      <c r="L396" s="75">
        <f t="shared" si="13"/>
        <v>35410895000</v>
      </c>
    </row>
    <row r="397" spans="3:12" x14ac:dyDescent="0.25">
      <c r="C397" s="78">
        <v>44610</v>
      </c>
      <c r="D397" s="62">
        <v>461.5</v>
      </c>
      <c r="E397" s="62">
        <v>461.5</v>
      </c>
      <c r="F397" s="62">
        <v>0</v>
      </c>
      <c r="G397" s="62">
        <v>0</v>
      </c>
      <c r="H397" s="62">
        <f>AVERAGE(E397:G397)</f>
        <v>153.83333333333334</v>
      </c>
      <c r="I397" s="62">
        <v>0</v>
      </c>
      <c r="J397" s="62">
        <v>461.5</v>
      </c>
      <c r="K397" s="75">
        <f t="shared" si="12"/>
        <v>76730000</v>
      </c>
      <c r="L397" s="75">
        <f t="shared" si="13"/>
        <v>35410895000</v>
      </c>
    </row>
    <row r="398" spans="3:12" x14ac:dyDescent="0.25">
      <c r="C398" s="78">
        <v>44609</v>
      </c>
      <c r="D398" s="62">
        <v>461.5</v>
      </c>
      <c r="E398" s="62">
        <v>461.5</v>
      </c>
      <c r="F398" s="62">
        <v>0</v>
      </c>
      <c r="G398" s="62">
        <v>0</v>
      </c>
      <c r="H398" s="62">
        <f>AVERAGE(E398:G398)</f>
        <v>153.83333333333334</v>
      </c>
      <c r="I398" s="62">
        <v>0</v>
      </c>
      <c r="J398" s="62">
        <v>461.5</v>
      </c>
      <c r="K398" s="75">
        <f t="shared" si="12"/>
        <v>76730000</v>
      </c>
      <c r="L398" s="75">
        <f t="shared" si="13"/>
        <v>35410895000</v>
      </c>
    </row>
    <row r="399" spans="3:12" x14ac:dyDescent="0.25">
      <c r="C399" s="78">
        <v>44608</v>
      </c>
      <c r="D399" s="62">
        <v>461.5</v>
      </c>
      <c r="E399" s="62">
        <v>461.5</v>
      </c>
      <c r="F399" s="62">
        <v>0</v>
      </c>
      <c r="G399" s="62">
        <v>0</v>
      </c>
      <c r="H399" s="62">
        <f>AVERAGE(E399:G399)</f>
        <v>153.83333333333334</v>
      </c>
      <c r="I399" s="62">
        <v>0</v>
      </c>
      <c r="J399" s="62">
        <v>461.5</v>
      </c>
      <c r="K399" s="75">
        <f t="shared" si="12"/>
        <v>76730000</v>
      </c>
      <c r="L399" s="75">
        <f t="shared" si="13"/>
        <v>35410895000</v>
      </c>
    </row>
    <row r="400" spans="3:12" x14ac:dyDescent="0.25">
      <c r="C400" s="78">
        <v>44607</v>
      </c>
      <c r="D400" s="62">
        <v>461.5</v>
      </c>
      <c r="E400" s="62">
        <v>461.5</v>
      </c>
      <c r="F400" s="62">
        <v>461.5</v>
      </c>
      <c r="G400" s="62">
        <v>461.5</v>
      </c>
      <c r="H400" s="62">
        <f>AVERAGE(E400:G400)</f>
        <v>461.5</v>
      </c>
      <c r="I400" s="62">
        <v>100</v>
      </c>
      <c r="J400" s="62">
        <v>496</v>
      </c>
      <c r="K400" s="75">
        <f t="shared" si="12"/>
        <v>76730000</v>
      </c>
      <c r="L400" s="75">
        <f t="shared" si="13"/>
        <v>35410895000</v>
      </c>
    </row>
    <row r="401" spans="3:12" x14ac:dyDescent="0.25">
      <c r="C401" s="78">
        <v>44606</v>
      </c>
      <c r="D401" s="62">
        <v>496</v>
      </c>
      <c r="E401" s="62">
        <v>496</v>
      </c>
      <c r="F401" s="62">
        <v>0</v>
      </c>
      <c r="G401" s="62">
        <v>0</v>
      </c>
      <c r="H401" s="62">
        <f>AVERAGE(E401:G401)</f>
        <v>165.33333333333334</v>
      </c>
      <c r="I401" s="62">
        <v>0</v>
      </c>
      <c r="J401" s="62">
        <v>496</v>
      </c>
      <c r="K401" s="75">
        <f t="shared" si="12"/>
        <v>76730000</v>
      </c>
      <c r="L401" s="75">
        <f t="shared" si="13"/>
        <v>38058080000</v>
      </c>
    </row>
    <row r="402" spans="3:12" x14ac:dyDescent="0.25">
      <c r="C402" s="78">
        <v>44603</v>
      </c>
      <c r="D402" s="62">
        <v>496</v>
      </c>
      <c r="E402" s="62">
        <v>485</v>
      </c>
      <c r="F402" s="62">
        <v>525</v>
      </c>
      <c r="G402" s="62">
        <v>475.11</v>
      </c>
      <c r="H402" s="62">
        <f>AVERAGE(E402:G402)</f>
        <v>495.03666666666669</v>
      </c>
      <c r="I402" s="62">
        <v>800</v>
      </c>
      <c r="J402" s="62">
        <v>498</v>
      </c>
      <c r="K402" s="75">
        <f t="shared" si="12"/>
        <v>76730000</v>
      </c>
      <c r="L402" s="75">
        <f t="shared" si="13"/>
        <v>38058080000</v>
      </c>
    </row>
    <row r="403" spans="3:12" x14ac:dyDescent="0.25">
      <c r="C403" s="78">
        <v>44602</v>
      </c>
      <c r="D403" s="62">
        <v>498</v>
      </c>
      <c r="E403" s="62">
        <v>498</v>
      </c>
      <c r="F403" s="62">
        <v>0</v>
      </c>
      <c r="G403" s="62">
        <v>0</v>
      </c>
      <c r="H403" s="62">
        <f>AVERAGE(E403:G403)</f>
        <v>166</v>
      </c>
      <c r="I403" s="62">
        <v>0</v>
      </c>
      <c r="J403" s="62">
        <v>498</v>
      </c>
      <c r="K403" s="75">
        <f t="shared" si="12"/>
        <v>76730000</v>
      </c>
      <c r="L403" s="75">
        <f t="shared" si="13"/>
        <v>38211540000</v>
      </c>
    </row>
    <row r="404" spans="3:12" x14ac:dyDescent="0.25">
      <c r="C404" s="78">
        <v>44601</v>
      </c>
      <c r="D404" s="62">
        <v>498</v>
      </c>
      <c r="E404" s="62">
        <v>498</v>
      </c>
      <c r="F404" s="62">
        <v>0</v>
      </c>
      <c r="G404" s="62">
        <v>0</v>
      </c>
      <c r="H404" s="62">
        <f>AVERAGE(E404:G404)</f>
        <v>166</v>
      </c>
      <c r="I404" s="62">
        <v>0</v>
      </c>
      <c r="J404" s="62">
        <v>498</v>
      </c>
      <c r="K404" s="75">
        <f t="shared" si="12"/>
        <v>76730000</v>
      </c>
      <c r="L404" s="75">
        <f t="shared" si="13"/>
        <v>38211540000</v>
      </c>
    </row>
    <row r="405" spans="3:12" x14ac:dyDescent="0.25">
      <c r="C405" s="78">
        <v>44600</v>
      </c>
      <c r="D405" s="62">
        <v>498</v>
      </c>
      <c r="E405" s="62">
        <v>498</v>
      </c>
      <c r="F405" s="62">
        <v>0</v>
      </c>
      <c r="G405" s="62">
        <v>0</v>
      </c>
      <c r="H405" s="62">
        <f>AVERAGE(E405:G405)</f>
        <v>166</v>
      </c>
      <c r="I405" s="62">
        <v>0</v>
      </c>
      <c r="J405" s="62">
        <v>498</v>
      </c>
      <c r="K405" s="75">
        <f t="shared" si="12"/>
        <v>76730000</v>
      </c>
      <c r="L405" s="75">
        <f t="shared" si="13"/>
        <v>38211540000</v>
      </c>
    </row>
    <row r="406" spans="3:12" x14ac:dyDescent="0.25">
      <c r="C406" s="78">
        <v>44599</v>
      </c>
      <c r="D406" s="62">
        <v>498</v>
      </c>
      <c r="E406" s="62">
        <v>498</v>
      </c>
      <c r="F406" s="62">
        <v>0</v>
      </c>
      <c r="G406" s="62">
        <v>0</v>
      </c>
      <c r="H406" s="62">
        <f>AVERAGE(E406:G406)</f>
        <v>166</v>
      </c>
      <c r="I406" s="62">
        <v>0</v>
      </c>
      <c r="J406" s="62">
        <v>498</v>
      </c>
      <c r="K406" s="75">
        <f t="shared" si="12"/>
        <v>76730000</v>
      </c>
      <c r="L406" s="75">
        <f t="shared" si="13"/>
        <v>38211540000</v>
      </c>
    </row>
    <row r="407" spans="3:12" x14ac:dyDescent="0.25">
      <c r="C407" s="78">
        <v>44596</v>
      </c>
      <c r="D407" s="62">
        <v>498</v>
      </c>
      <c r="E407" s="62">
        <v>498</v>
      </c>
      <c r="F407" s="62">
        <v>498</v>
      </c>
      <c r="G407" s="62">
        <v>498</v>
      </c>
      <c r="H407" s="62">
        <f>AVERAGE(E407:G407)</f>
        <v>498</v>
      </c>
      <c r="I407" s="62">
        <v>100</v>
      </c>
      <c r="J407" s="62">
        <v>467.01</v>
      </c>
      <c r="K407" s="75">
        <f t="shared" si="12"/>
        <v>76730000</v>
      </c>
      <c r="L407" s="75">
        <f t="shared" si="13"/>
        <v>38211540000</v>
      </c>
    </row>
    <row r="408" spans="3:12" x14ac:dyDescent="0.25">
      <c r="C408" s="78">
        <v>44595</v>
      </c>
      <c r="D408" s="62">
        <v>467.01</v>
      </c>
      <c r="E408" s="62">
        <v>445</v>
      </c>
      <c r="F408" s="62">
        <v>499</v>
      </c>
      <c r="G408" s="62">
        <v>445</v>
      </c>
      <c r="H408" s="62">
        <f>AVERAGE(E408:G408)</f>
        <v>463</v>
      </c>
      <c r="I408" s="62">
        <v>1250</v>
      </c>
      <c r="J408" s="62">
        <v>480.01</v>
      </c>
      <c r="K408" s="75">
        <f t="shared" si="12"/>
        <v>76730000</v>
      </c>
      <c r="L408" s="75">
        <f t="shared" si="13"/>
        <v>35833677300</v>
      </c>
    </row>
    <row r="409" spans="3:12" x14ac:dyDescent="0.25">
      <c r="C409" s="78">
        <v>44594</v>
      </c>
      <c r="D409" s="62">
        <v>480.01</v>
      </c>
      <c r="E409" s="62">
        <v>499</v>
      </c>
      <c r="F409" s="62">
        <v>499</v>
      </c>
      <c r="G409" s="62">
        <v>480</v>
      </c>
      <c r="H409" s="62">
        <f>AVERAGE(E409:G409)</f>
        <v>492.66666666666669</v>
      </c>
      <c r="I409" s="62">
        <v>950</v>
      </c>
      <c r="J409" s="62">
        <v>480</v>
      </c>
      <c r="K409" s="75">
        <f t="shared" si="12"/>
        <v>76730000</v>
      </c>
      <c r="L409" s="75">
        <f t="shared" si="13"/>
        <v>36831167300</v>
      </c>
    </row>
    <row r="410" spans="3:12" x14ac:dyDescent="0.25">
      <c r="C410" s="78">
        <v>44593</v>
      </c>
      <c r="D410" s="62">
        <v>480</v>
      </c>
      <c r="E410" s="62">
        <v>461</v>
      </c>
      <c r="F410" s="62">
        <v>499</v>
      </c>
      <c r="G410" s="62">
        <v>461</v>
      </c>
      <c r="H410" s="62">
        <f>AVERAGE(E410:G410)</f>
        <v>473.66666666666669</v>
      </c>
      <c r="I410" s="62">
        <v>100</v>
      </c>
      <c r="J410" s="62">
        <v>480</v>
      </c>
      <c r="K410" s="75">
        <f t="shared" si="12"/>
        <v>76730000</v>
      </c>
      <c r="L410" s="75">
        <f t="shared" si="13"/>
        <v>36830400000</v>
      </c>
    </row>
    <row r="411" spans="3:12" x14ac:dyDescent="0.25">
      <c r="C411" s="78">
        <v>44589</v>
      </c>
      <c r="D411" s="62">
        <v>480</v>
      </c>
      <c r="E411" s="62">
        <v>472</v>
      </c>
      <c r="F411" s="62">
        <v>524</v>
      </c>
      <c r="G411" s="62">
        <v>472</v>
      </c>
      <c r="H411" s="62">
        <f>AVERAGE(E411:G411)</f>
        <v>489.33333333333331</v>
      </c>
      <c r="I411" s="62">
        <v>1200</v>
      </c>
      <c r="J411" s="62">
        <v>506.81</v>
      </c>
      <c r="K411" s="75">
        <f t="shared" si="12"/>
        <v>76730000</v>
      </c>
      <c r="L411" s="75">
        <f t="shared" si="13"/>
        <v>36830400000</v>
      </c>
    </row>
    <row r="412" spans="3:12" x14ac:dyDescent="0.25">
      <c r="C412" s="78">
        <v>44588</v>
      </c>
      <c r="D412" s="62">
        <v>506.81</v>
      </c>
      <c r="E412" s="62">
        <v>506.81</v>
      </c>
      <c r="F412" s="62">
        <v>0</v>
      </c>
      <c r="G412" s="62">
        <v>0</v>
      </c>
      <c r="H412" s="62">
        <f>AVERAGE(E412:G412)</f>
        <v>168.93666666666667</v>
      </c>
      <c r="I412" s="62">
        <v>0</v>
      </c>
      <c r="J412" s="62">
        <v>506.81</v>
      </c>
      <c r="K412" s="75">
        <f t="shared" si="12"/>
        <v>76730000</v>
      </c>
      <c r="L412" s="75">
        <f t="shared" si="13"/>
        <v>38887531300</v>
      </c>
    </row>
    <row r="413" spans="3:12" x14ac:dyDescent="0.25">
      <c r="C413" s="78">
        <v>44587</v>
      </c>
      <c r="D413" s="62">
        <v>506.81</v>
      </c>
      <c r="E413" s="62">
        <v>506.81</v>
      </c>
      <c r="F413" s="62">
        <v>0</v>
      </c>
      <c r="G413" s="62">
        <v>0</v>
      </c>
      <c r="H413" s="62">
        <f>AVERAGE(E413:G413)</f>
        <v>168.93666666666667</v>
      </c>
      <c r="I413" s="62">
        <v>0</v>
      </c>
      <c r="J413" s="62">
        <v>506.81</v>
      </c>
      <c r="K413" s="75">
        <f t="shared" si="12"/>
        <v>76730000</v>
      </c>
      <c r="L413" s="75">
        <f t="shared" si="13"/>
        <v>38887531300</v>
      </c>
    </row>
    <row r="414" spans="3:12" x14ac:dyDescent="0.25">
      <c r="C414" s="78">
        <v>44586</v>
      </c>
      <c r="D414" s="62">
        <v>506.81</v>
      </c>
      <c r="E414" s="62">
        <v>506.81</v>
      </c>
      <c r="F414" s="62">
        <v>0</v>
      </c>
      <c r="G414" s="62">
        <v>0</v>
      </c>
      <c r="H414" s="62">
        <f>AVERAGE(E414:G414)</f>
        <v>168.93666666666667</v>
      </c>
      <c r="I414" s="62">
        <v>0</v>
      </c>
      <c r="J414" s="62">
        <v>506.81</v>
      </c>
      <c r="K414" s="75">
        <f t="shared" si="12"/>
        <v>76730000</v>
      </c>
      <c r="L414" s="75">
        <f t="shared" si="13"/>
        <v>38887531300</v>
      </c>
    </row>
    <row r="415" spans="3:12" x14ac:dyDescent="0.25">
      <c r="C415" s="78">
        <v>44585</v>
      </c>
      <c r="D415" s="62">
        <v>506.81</v>
      </c>
      <c r="E415" s="62">
        <v>506.81</v>
      </c>
      <c r="F415" s="62">
        <v>0</v>
      </c>
      <c r="G415" s="62">
        <v>0</v>
      </c>
      <c r="H415" s="62">
        <f>AVERAGE(E415:G415)</f>
        <v>168.93666666666667</v>
      </c>
      <c r="I415" s="62">
        <v>0</v>
      </c>
      <c r="J415" s="62">
        <v>506.81</v>
      </c>
      <c r="K415" s="75">
        <f t="shared" si="12"/>
        <v>76730000</v>
      </c>
      <c r="L415" s="75">
        <f t="shared" si="13"/>
        <v>38887531300</v>
      </c>
    </row>
    <row r="416" spans="3:12" x14ac:dyDescent="0.25">
      <c r="C416" s="78">
        <v>44582</v>
      </c>
      <c r="D416" s="62">
        <v>506.81</v>
      </c>
      <c r="E416" s="62">
        <v>506.81</v>
      </c>
      <c r="F416" s="62">
        <v>0</v>
      </c>
      <c r="G416" s="62">
        <v>0</v>
      </c>
      <c r="H416" s="62">
        <f>AVERAGE(E416:G416)</f>
        <v>168.93666666666667</v>
      </c>
      <c r="I416" s="62">
        <v>0</v>
      </c>
      <c r="J416" s="62">
        <v>506.81</v>
      </c>
      <c r="K416" s="75">
        <f t="shared" si="12"/>
        <v>76730000</v>
      </c>
      <c r="L416" s="75">
        <f t="shared" si="13"/>
        <v>38887531300</v>
      </c>
    </row>
    <row r="417" spans="3:12" x14ac:dyDescent="0.25">
      <c r="C417" s="78">
        <v>44581</v>
      </c>
      <c r="D417" s="62">
        <v>506.81</v>
      </c>
      <c r="E417" s="62">
        <v>588</v>
      </c>
      <c r="F417" s="62">
        <v>588</v>
      </c>
      <c r="G417" s="62">
        <v>506.81</v>
      </c>
      <c r="H417" s="62">
        <f>AVERAGE(E417:G417)</f>
        <v>560.93666666666661</v>
      </c>
      <c r="I417" s="62">
        <v>100</v>
      </c>
      <c r="J417" s="62">
        <v>547.9</v>
      </c>
      <c r="K417" s="75">
        <f t="shared" si="12"/>
        <v>76730000</v>
      </c>
      <c r="L417" s="75">
        <f t="shared" si="13"/>
        <v>38887531300</v>
      </c>
    </row>
    <row r="418" spans="3:12" x14ac:dyDescent="0.25">
      <c r="C418" s="78">
        <v>44580</v>
      </c>
      <c r="D418" s="62">
        <v>547.9</v>
      </c>
      <c r="E418" s="62">
        <v>547.9</v>
      </c>
      <c r="F418" s="62">
        <v>0</v>
      </c>
      <c r="G418" s="62">
        <v>0</v>
      </c>
      <c r="H418" s="62">
        <f>AVERAGE(E418:G418)</f>
        <v>182.63333333333333</v>
      </c>
      <c r="I418" s="62">
        <v>0</v>
      </c>
      <c r="J418" s="62">
        <v>547.9</v>
      </c>
      <c r="K418" s="75">
        <f t="shared" si="12"/>
        <v>76730000</v>
      </c>
      <c r="L418" s="75">
        <f t="shared" si="13"/>
        <v>42040367000</v>
      </c>
    </row>
    <row r="419" spans="3:12" x14ac:dyDescent="0.25">
      <c r="C419" s="78">
        <v>44579</v>
      </c>
      <c r="D419" s="62">
        <v>547.9</v>
      </c>
      <c r="E419" s="62">
        <v>547.9</v>
      </c>
      <c r="F419" s="62">
        <v>0</v>
      </c>
      <c r="G419" s="62">
        <v>0</v>
      </c>
      <c r="H419" s="62">
        <f>AVERAGE(E419:G419)</f>
        <v>182.63333333333333</v>
      </c>
      <c r="I419" s="62">
        <v>0</v>
      </c>
      <c r="J419" s="62">
        <v>547.9</v>
      </c>
      <c r="K419" s="75">
        <f t="shared" si="12"/>
        <v>76730000</v>
      </c>
      <c r="L419" s="75">
        <f t="shared" si="13"/>
        <v>42040367000</v>
      </c>
    </row>
    <row r="420" spans="3:12" x14ac:dyDescent="0.25">
      <c r="C420" s="78">
        <v>44578</v>
      </c>
      <c r="D420" s="62">
        <v>547.9</v>
      </c>
      <c r="E420" s="62">
        <v>547.9</v>
      </c>
      <c r="F420" s="62">
        <v>547.9</v>
      </c>
      <c r="G420" s="62">
        <v>547.9</v>
      </c>
      <c r="H420" s="62">
        <f>AVERAGE(E420:G420)</f>
        <v>547.9</v>
      </c>
      <c r="I420" s="62">
        <v>50</v>
      </c>
      <c r="J420" s="62">
        <v>513.99</v>
      </c>
      <c r="K420" s="75">
        <f t="shared" si="12"/>
        <v>76730000</v>
      </c>
      <c r="L420" s="75">
        <f t="shared" si="13"/>
        <v>42040367000</v>
      </c>
    </row>
    <row r="421" spans="3:12" x14ac:dyDescent="0.25">
      <c r="C421" s="78">
        <v>44575</v>
      </c>
      <c r="D421" s="62">
        <v>513.99</v>
      </c>
      <c r="E421" s="62">
        <v>513.99</v>
      </c>
      <c r="F421" s="62">
        <v>0</v>
      </c>
      <c r="G421" s="62">
        <v>0</v>
      </c>
      <c r="H421" s="62">
        <f>AVERAGE(E421:G421)</f>
        <v>171.33</v>
      </c>
      <c r="I421" s="62">
        <v>0</v>
      </c>
      <c r="J421" s="62">
        <v>513.99</v>
      </c>
      <c r="K421" s="75">
        <f t="shared" si="12"/>
        <v>76730000</v>
      </c>
      <c r="L421" s="75">
        <f t="shared" si="13"/>
        <v>39438452700</v>
      </c>
    </row>
    <row r="422" spans="3:12" x14ac:dyDescent="0.25">
      <c r="C422" s="78">
        <v>44574</v>
      </c>
      <c r="D422" s="62">
        <v>513.99</v>
      </c>
      <c r="E422" s="62">
        <v>513.99</v>
      </c>
      <c r="F422" s="62">
        <v>0</v>
      </c>
      <c r="G422" s="62">
        <v>0</v>
      </c>
      <c r="H422" s="62">
        <f>AVERAGE(E422:G422)</f>
        <v>171.33</v>
      </c>
      <c r="I422" s="62">
        <v>0</v>
      </c>
      <c r="J422" s="62">
        <v>513.99</v>
      </c>
      <c r="K422" s="75">
        <f t="shared" si="12"/>
        <v>76730000</v>
      </c>
      <c r="L422" s="75">
        <f t="shared" si="13"/>
        <v>39438452700</v>
      </c>
    </row>
    <row r="423" spans="3:12" x14ac:dyDescent="0.25">
      <c r="C423" s="78">
        <v>44573</v>
      </c>
      <c r="D423" s="62">
        <v>513.99</v>
      </c>
      <c r="E423" s="62">
        <v>494.87</v>
      </c>
      <c r="F423" s="62">
        <v>513.99</v>
      </c>
      <c r="G423" s="62">
        <v>494.87</v>
      </c>
      <c r="H423" s="62">
        <f>AVERAGE(E423:G423)</f>
        <v>501.24333333333334</v>
      </c>
      <c r="I423" s="62">
        <v>200</v>
      </c>
      <c r="J423" s="62">
        <v>534.99</v>
      </c>
      <c r="K423" s="75">
        <f t="shared" si="12"/>
        <v>76730000</v>
      </c>
      <c r="L423" s="75">
        <f t="shared" si="13"/>
        <v>39438452700</v>
      </c>
    </row>
    <row r="424" spans="3:12" x14ac:dyDescent="0.25">
      <c r="C424" s="78">
        <v>44572</v>
      </c>
      <c r="D424" s="62">
        <v>534.99</v>
      </c>
      <c r="E424" s="62">
        <v>534.99</v>
      </c>
      <c r="F424" s="62">
        <v>534.99</v>
      </c>
      <c r="G424" s="62">
        <v>534.99</v>
      </c>
      <c r="H424" s="62">
        <f>AVERAGE(E424:G424)</f>
        <v>534.99</v>
      </c>
      <c r="I424" s="62">
        <v>50</v>
      </c>
      <c r="J424" s="62">
        <v>523.55999999999995</v>
      </c>
      <c r="K424" s="75">
        <f t="shared" si="12"/>
        <v>76730000</v>
      </c>
      <c r="L424" s="75">
        <f t="shared" si="13"/>
        <v>41049782700</v>
      </c>
    </row>
    <row r="425" spans="3:12" x14ac:dyDescent="0.25">
      <c r="C425" s="78">
        <v>44571</v>
      </c>
      <c r="D425" s="62">
        <v>523.55999999999995</v>
      </c>
      <c r="E425" s="62">
        <v>523.55999999999995</v>
      </c>
      <c r="F425" s="62">
        <v>523.55999999999995</v>
      </c>
      <c r="G425" s="62">
        <v>523.55999999999995</v>
      </c>
      <c r="H425" s="62">
        <f>AVERAGE(E425:G425)</f>
        <v>523.55999999999995</v>
      </c>
      <c r="I425" s="62">
        <v>200</v>
      </c>
      <c r="J425" s="62">
        <v>566</v>
      </c>
      <c r="K425" s="75">
        <f t="shared" si="12"/>
        <v>76730000</v>
      </c>
      <c r="L425" s="75">
        <f t="shared" si="13"/>
        <v>40172758799.999992</v>
      </c>
    </row>
    <row r="426" spans="3:12" x14ac:dyDescent="0.25">
      <c r="C426" s="78">
        <v>44568</v>
      </c>
      <c r="D426" s="62">
        <v>566</v>
      </c>
      <c r="E426" s="62">
        <v>566</v>
      </c>
      <c r="F426" s="62">
        <v>566</v>
      </c>
      <c r="G426" s="62">
        <v>566</v>
      </c>
      <c r="H426" s="62">
        <f>AVERAGE(E426:G426)</f>
        <v>566</v>
      </c>
      <c r="I426" s="62">
        <v>50</v>
      </c>
      <c r="J426" s="62">
        <v>539.99</v>
      </c>
      <c r="K426" s="75">
        <f t="shared" si="12"/>
        <v>76730000</v>
      </c>
      <c r="L426" s="75">
        <f t="shared" si="13"/>
        <v>43429180000</v>
      </c>
    </row>
    <row r="427" spans="3:12" x14ac:dyDescent="0.25">
      <c r="C427" s="78">
        <v>44567</v>
      </c>
      <c r="D427" s="62">
        <v>539.99</v>
      </c>
      <c r="E427" s="62">
        <v>505.97</v>
      </c>
      <c r="F427" s="62">
        <v>539.99</v>
      </c>
      <c r="G427" s="62">
        <v>505.97</v>
      </c>
      <c r="H427" s="62">
        <f>AVERAGE(E427:G427)</f>
        <v>517.31000000000006</v>
      </c>
      <c r="I427" s="62">
        <v>150</v>
      </c>
      <c r="J427" s="62">
        <v>546.99</v>
      </c>
      <c r="K427" s="75">
        <f t="shared" si="12"/>
        <v>76730000</v>
      </c>
      <c r="L427" s="75">
        <f t="shared" si="13"/>
        <v>41433432700</v>
      </c>
    </row>
    <row r="428" spans="3:12" x14ac:dyDescent="0.25">
      <c r="C428" s="78">
        <v>44566</v>
      </c>
      <c r="D428" s="62">
        <v>546.99</v>
      </c>
      <c r="E428" s="62">
        <v>559</v>
      </c>
      <c r="F428" s="62">
        <v>559</v>
      </c>
      <c r="G428" s="62">
        <v>481.56</v>
      </c>
      <c r="H428" s="62">
        <f>AVERAGE(E428:G428)</f>
        <v>533.18666666666661</v>
      </c>
      <c r="I428" s="62">
        <v>200</v>
      </c>
      <c r="J428" s="62">
        <v>520.6</v>
      </c>
      <c r="K428" s="75">
        <f t="shared" si="12"/>
        <v>76730000</v>
      </c>
      <c r="L428" s="75">
        <f t="shared" si="13"/>
        <v>41970542700</v>
      </c>
    </row>
    <row r="429" spans="3:12" x14ac:dyDescent="0.25">
      <c r="C429" s="78">
        <v>44565</v>
      </c>
      <c r="D429" s="62">
        <v>520.6</v>
      </c>
      <c r="E429" s="62">
        <v>520.6</v>
      </c>
      <c r="F429" s="62">
        <v>0</v>
      </c>
      <c r="G429" s="62">
        <v>0</v>
      </c>
      <c r="H429" s="62">
        <f>AVERAGE(E429:G429)</f>
        <v>173.53333333333333</v>
      </c>
      <c r="I429" s="62">
        <v>0</v>
      </c>
      <c r="J429" s="62">
        <v>520.6</v>
      </c>
      <c r="K429" s="75">
        <f t="shared" si="12"/>
        <v>76730000</v>
      </c>
      <c r="L429" s="75">
        <f t="shared" si="13"/>
        <v>39945638000</v>
      </c>
    </row>
    <row r="430" spans="3:12" x14ac:dyDescent="0.25">
      <c r="C430" s="78">
        <v>44564</v>
      </c>
      <c r="D430" s="62">
        <v>520.6</v>
      </c>
      <c r="E430" s="62">
        <v>520.6</v>
      </c>
      <c r="F430" s="62">
        <v>0</v>
      </c>
      <c r="G430" s="62">
        <v>0</v>
      </c>
      <c r="H430" s="62">
        <f>AVERAGE(E430:G430)</f>
        <v>173.53333333333333</v>
      </c>
      <c r="I430" s="62">
        <v>0</v>
      </c>
      <c r="J430" s="62">
        <v>520.6</v>
      </c>
      <c r="K430" s="75">
        <f t="shared" si="12"/>
        <v>76730000</v>
      </c>
      <c r="L430" s="75">
        <f t="shared" si="13"/>
        <v>39945638000</v>
      </c>
    </row>
    <row r="431" spans="3:12" x14ac:dyDescent="0.25">
      <c r="C431" s="78">
        <v>44561</v>
      </c>
      <c r="D431" s="62">
        <v>520.6</v>
      </c>
      <c r="E431" s="62">
        <v>520.6</v>
      </c>
      <c r="F431" s="62">
        <v>520.6</v>
      </c>
      <c r="G431" s="62">
        <v>520.6</v>
      </c>
      <c r="H431" s="62">
        <f>AVERAGE(E431:G431)</f>
        <v>520.6</v>
      </c>
      <c r="I431" s="62">
        <v>100</v>
      </c>
      <c r="J431" s="62">
        <v>484.28</v>
      </c>
      <c r="K431" s="75">
        <f t="shared" si="12"/>
        <v>76730000</v>
      </c>
      <c r="L431" s="75">
        <f t="shared" si="13"/>
        <v>39945638000</v>
      </c>
    </row>
    <row r="432" spans="3:12" x14ac:dyDescent="0.25">
      <c r="C432" s="78">
        <v>44560</v>
      </c>
      <c r="D432" s="62">
        <v>484.28</v>
      </c>
      <c r="E432" s="62">
        <v>484.28</v>
      </c>
      <c r="F432" s="62">
        <v>484.28</v>
      </c>
      <c r="G432" s="62">
        <v>484.28</v>
      </c>
      <c r="H432" s="62">
        <f>AVERAGE(E432:G432)</f>
        <v>484.28</v>
      </c>
      <c r="I432" s="62">
        <v>1000</v>
      </c>
      <c r="J432" s="62">
        <v>450.5</v>
      </c>
      <c r="K432" s="75">
        <f t="shared" si="12"/>
        <v>76730000</v>
      </c>
      <c r="L432" s="75">
        <f t="shared" si="13"/>
        <v>37158804400</v>
      </c>
    </row>
    <row r="433" spans="3:12" x14ac:dyDescent="0.25">
      <c r="C433" s="78">
        <v>44559</v>
      </c>
      <c r="D433" s="62">
        <v>450.5</v>
      </c>
      <c r="E433" s="62">
        <v>483.96</v>
      </c>
      <c r="F433" s="62">
        <v>483.96</v>
      </c>
      <c r="G433" s="62">
        <v>450.5</v>
      </c>
      <c r="H433" s="62">
        <f>AVERAGE(E433:G433)</f>
        <v>472.80666666666667</v>
      </c>
      <c r="I433" s="62">
        <v>300</v>
      </c>
      <c r="J433" s="62">
        <v>450.2</v>
      </c>
      <c r="K433" s="75">
        <f t="shared" si="12"/>
        <v>76730000</v>
      </c>
      <c r="L433" s="75">
        <f t="shared" si="13"/>
        <v>34566865000</v>
      </c>
    </row>
    <row r="434" spans="3:12" x14ac:dyDescent="0.25">
      <c r="C434" s="78">
        <v>44558</v>
      </c>
      <c r="D434" s="62">
        <v>450.2</v>
      </c>
      <c r="E434" s="62">
        <v>445</v>
      </c>
      <c r="F434" s="62">
        <v>510</v>
      </c>
      <c r="G434" s="62">
        <v>445</v>
      </c>
      <c r="H434" s="62">
        <f>AVERAGE(E434:G434)</f>
        <v>466.66666666666669</v>
      </c>
      <c r="I434" s="62">
        <v>300</v>
      </c>
      <c r="J434" s="62">
        <v>479.45</v>
      </c>
      <c r="K434" s="75">
        <f t="shared" si="12"/>
        <v>76730000</v>
      </c>
      <c r="L434" s="75">
        <f t="shared" si="13"/>
        <v>34543846000</v>
      </c>
    </row>
    <row r="435" spans="3:12" x14ac:dyDescent="0.25">
      <c r="C435" s="78">
        <v>44557</v>
      </c>
      <c r="D435" s="62">
        <v>479.45</v>
      </c>
      <c r="E435" s="62">
        <v>422</v>
      </c>
      <c r="F435" s="62">
        <v>479.45</v>
      </c>
      <c r="G435" s="62">
        <v>422</v>
      </c>
      <c r="H435" s="62">
        <f>AVERAGE(E435:G435)</f>
        <v>441.15000000000003</v>
      </c>
      <c r="I435" s="62">
        <v>200</v>
      </c>
      <c r="J435" s="62">
        <v>446</v>
      </c>
      <c r="K435" s="75">
        <f t="shared" si="12"/>
        <v>76730000</v>
      </c>
      <c r="L435" s="75">
        <f t="shared" si="13"/>
        <v>36788198500</v>
      </c>
    </row>
    <row r="436" spans="3:12" x14ac:dyDescent="0.25">
      <c r="C436" s="78">
        <v>44554</v>
      </c>
      <c r="D436" s="62">
        <v>446</v>
      </c>
      <c r="E436" s="62">
        <v>446</v>
      </c>
      <c r="F436" s="62">
        <v>446</v>
      </c>
      <c r="G436" s="62">
        <v>446</v>
      </c>
      <c r="H436" s="62">
        <f>AVERAGE(E436:G436)</f>
        <v>446</v>
      </c>
      <c r="I436" s="62">
        <v>100</v>
      </c>
      <c r="J436" s="62">
        <v>481</v>
      </c>
      <c r="K436" s="75">
        <f t="shared" si="12"/>
        <v>76730000</v>
      </c>
      <c r="L436" s="75">
        <f t="shared" si="13"/>
        <v>34221580000</v>
      </c>
    </row>
    <row r="437" spans="3:12" x14ac:dyDescent="0.25">
      <c r="C437" s="78">
        <v>44553</v>
      </c>
      <c r="D437" s="62">
        <v>481</v>
      </c>
      <c r="E437" s="62">
        <v>481</v>
      </c>
      <c r="F437" s="62">
        <v>481</v>
      </c>
      <c r="G437" s="62">
        <v>481</v>
      </c>
      <c r="H437" s="62">
        <f>AVERAGE(E437:G437)</f>
        <v>481</v>
      </c>
      <c r="I437" s="62">
        <v>100</v>
      </c>
      <c r="J437" s="62">
        <v>520</v>
      </c>
      <c r="K437" s="75">
        <f t="shared" si="12"/>
        <v>76730000</v>
      </c>
      <c r="L437" s="75">
        <f t="shared" si="13"/>
        <v>36907130000</v>
      </c>
    </row>
    <row r="438" spans="3:12" x14ac:dyDescent="0.25">
      <c r="C438" s="78">
        <v>44552</v>
      </c>
      <c r="D438" s="62">
        <v>520</v>
      </c>
      <c r="E438" s="62">
        <v>520</v>
      </c>
      <c r="F438" s="62">
        <v>520</v>
      </c>
      <c r="G438" s="62">
        <v>520</v>
      </c>
      <c r="H438" s="62">
        <f>AVERAGE(E438:G438)</f>
        <v>520</v>
      </c>
      <c r="I438" s="62">
        <v>100</v>
      </c>
      <c r="J438" s="62">
        <v>504.15</v>
      </c>
      <c r="K438" s="75">
        <f t="shared" si="12"/>
        <v>76730000</v>
      </c>
      <c r="L438" s="75">
        <f t="shared" si="13"/>
        <v>39899600000</v>
      </c>
    </row>
    <row r="439" spans="3:12" x14ac:dyDescent="0.25">
      <c r="C439" s="78">
        <v>44551</v>
      </c>
      <c r="D439" s="62">
        <v>504.15</v>
      </c>
      <c r="E439" s="62">
        <v>504</v>
      </c>
      <c r="F439" s="62">
        <v>505.25</v>
      </c>
      <c r="G439" s="62">
        <v>503.5</v>
      </c>
      <c r="H439" s="62">
        <f>AVERAGE(E439:G439)</f>
        <v>504.25</v>
      </c>
      <c r="I439" s="62">
        <v>600</v>
      </c>
      <c r="J439" s="62">
        <v>470</v>
      </c>
      <c r="K439" s="75">
        <f t="shared" si="12"/>
        <v>76730000</v>
      </c>
      <c r="L439" s="75">
        <f t="shared" si="13"/>
        <v>38683429500</v>
      </c>
    </row>
    <row r="440" spans="3:12" x14ac:dyDescent="0.25">
      <c r="C440" s="78">
        <v>44550</v>
      </c>
      <c r="D440" s="62">
        <v>470</v>
      </c>
      <c r="E440" s="62">
        <v>440</v>
      </c>
      <c r="F440" s="62">
        <v>495</v>
      </c>
      <c r="G440" s="62">
        <v>440</v>
      </c>
      <c r="H440" s="62">
        <f>AVERAGE(E440:G440)</f>
        <v>458.33333333333331</v>
      </c>
      <c r="I440" s="62">
        <v>500</v>
      </c>
      <c r="J440" s="62">
        <v>474</v>
      </c>
      <c r="K440" s="75">
        <f t="shared" si="12"/>
        <v>76730000</v>
      </c>
      <c r="L440" s="75">
        <f t="shared" si="13"/>
        <v>36063100000</v>
      </c>
    </row>
    <row r="441" spans="3:12" x14ac:dyDescent="0.25">
      <c r="C441" s="78">
        <v>44547</v>
      </c>
      <c r="D441" s="62">
        <v>474</v>
      </c>
      <c r="E441" s="62">
        <v>474</v>
      </c>
      <c r="F441" s="62">
        <v>474</v>
      </c>
      <c r="G441" s="62">
        <v>474</v>
      </c>
      <c r="H441" s="62">
        <f>AVERAGE(E441:G441)</f>
        <v>474</v>
      </c>
      <c r="I441" s="62">
        <v>100</v>
      </c>
      <c r="J441" s="62">
        <v>511.9</v>
      </c>
      <c r="K441" s="75">
        <f t="shared" si="12"/>
        <v>76730000</v>
      </c>
      <c r="L441" s="75">
        <f t="shared" si="13"/>
        <v>36370020000</v>
      </c>
    </row>
    <row r="442" spans="3:12" x14ac:dyDescent="0.25">
      <c r="C442" s="78">
        <v>44546</v>
      </c>
      <c r="D442" s="62">
        <v>511.9</v>
      </c>
      <c r="E442" s="62">
        <v>476</v>
      </c>
      <c r="F442" s="62">
        <v>511.9</v>
      </c>
      <c r="G442" s="62">
        <v>476</v>
      </c>
      <c r="H442" s="62">
        <f>AVERAGE(E442:G442)</f>
        <v>487.9666666666667</v>
      </c>
      <c r="I442" s="62">
        <v>300</v>
      </c>
      <c r="J442" s="62">
        <v>514.45000000000005</v>
      </c>
      <c r="K442" s="75">
        <f t="shared" si="12"/>
        <v>76730000</v>
      </c>
      <c r="L442" s="75">
        <f t="shared" si="13"/>
        <v>39278087000</v>
      </c>
    </row>
    <row r="443" spans="3:12" x14ac:dyDescent="0.25">
      <c r="C443" s="78">
        <v>44545</v>
      </c>
      <c r="D443" s="62">
        <v>514.45000000000005</v>
      </c>
      <c r="E443" s="62">
        <v>450</v>
      </c>
      <c r="F443" s="62">
        <v>514.9</v>
      </c>
      <c r="G443" s="62">
        <v>450</v>
      </c>
      <c r="H443" s="62">
        <f>AVERAGE(E443:G443)</f>
        <v>471.63333333333338</v>
      </c>
      <c r="I443" s="62">
        <v>700</v>
      </c>
      <c r="J443" s="62">
        <v>485.62</v>
      </c>
      <c r="K443" s="75">
        <f t="shared" si="12"/>
        <v>76730000</v>
      </c>
      <c r="L443" s="75">
        <f t="shared" si="13"/>
        <v>39473748500</v>
      </c>
    </row>
    <row r="444" spans="3:12" x14ac:dyDescent="0.25">
      <c r="C444" s="78">
        <v>44544</v>
      </c>
      <c r="D444" s="62">
        <v>485.62</v>
      </c>
      <c r="E444" s="62">
        <v>485.62</v>
      </c>
      <c r="F444" s="62">
        <v>485.62</v>
      </c>
      <c r="G444" s="62">
        <v>485.62</v>
      </c>
      <c r="H444" s="62">
        <f>AVERAGE(E444:G444)</f>
        <v>485.62000000000006</v>
      </c>
      <c r="I444" s="62">
        <v>1000</v>
      </c>
      <c r="J444" s="62">
        <v>524.99</v>
      </c>
      <c r="K444" s="75">
        <f t="shared" si="12"/>
        <v>76730000</v>
      </c>
      <c r="L444" s="75">
        <f t="shared" si="13"/>
        <v>37261622600</v>
      </c>
    </row>
    <row r="445" spans="3:12" x14ac:dyDescent="0.25">
      <c r="C445" s="78">
        <v>44543</v>
      </c>
      <c r="D445" s="62">
        <v>524.99</v>
      </c>
      <c r="E445" s="62">
        <v>527.54999999999995</v>
      </c>
      <c r="F445" s="62">
        <v>527.54999999999995</v>
      </c>
      <c r="G445" s="62">
        <v>470</v>
      </c>
      <c r="H445" s="62">
        <f>AVERAGE(E445:G445)</f>
        <v>508.36666666666662</v>
      </c>
      <c r="I445" s="62">
        <v>300</v>
      </c>
      <c r="J445" s="62">
        <v>490.77</v>
      </c>
      <c r="K445" s="75">
        <f t="shared" si="12"/>
        <v>76730000</v>
      </c>
      <c r="L445" s="75">
        <f t="shared" si="13"/>
        <v>40282482700</v>
      </c>
    </row>
    <row r="446" spans="3:12" x14ac:dyDescent="0.25">
      <c r="C446" s="78">
        <v>44540</v>
      </c>
      <c r="D446" s="62">
        <v>490.77</v>
      </c>
      <c r="E446" s="62">
        <v>530.54999999999995</v>
      </c>
      <c r="F446" s="62">
        <v>0</v>
      </c>
      <c r="G446" s="62">
        <v>0</v>
      </c>
      <c r="H446" s="62">
        <f>AVERAGE(E446:G446)</f>
        <v>176.85</v>
      </c>
      <c r="I446" s="62">
        <v>0</v>
      </c>
      <c r="J446" s="62">
        <v>530.54999999999995</v>
      </c>
      <c r="K446" s="75">
        <f t="shared" si="12"/>
        <v>76730000</v>
      </c>
      <c r="L446" s="75">
        <f t="shared" si="13"/>
        <v>37656782100</v>
      </c>
    </row>
    <row r="447" spans="3:12" x14ac:dyDescent="0.25">
      <c r="C447" s="78">
        <v>44539</v>
      </c>
      <c r="D447" s="62">
        <v>530.54999999999995</v>
      </c>
      <c r="E447" s="62">
        <v>533.84</v>
      </c>
      <c r="F447" s="62">
        <v>0</v>
      </c>
      <c r="G447" s="62">
        <v>0</v>
      </c>
      <c r="H447" s="62">
        <f>AVERAGE(E447:G447)</f>
        <v>177.94666666666669</v>
      </c>
      <c r="I447" s="62">
        <v>0</v>
      </c>
      <c r="J447" s="62">
        <v>533.84</v>
      </c>
      <c r="K447" s="75">
        <f t="shared" si="12"/>
        <v>76730000</v>
      </c>
      <c r="L447" s="75">
        <f t="shared" si="13"/>
        <v>40709101500</v>
      </c>
    </row>
    <row r="448" spans="3:12" x14ac:dyDescent="0.25">
      <c r="C448" s="78">
        <v>44538</v>
      </c>
      <c r="D448" s="62">
        <v>533.84</v>
      </c>
      <c r="E448" s="62">
        <v>553</v>
      </c>
      <c r="F448" s="62">
        <v>0</v>
      </c>
      <c r="G448" s="62">
        <v>0</v>
      </c>
      <c r="H448" s="62">
        <f>AVERAGE(E448:G448)</f>
        <v>184.33333333333334</v>
      </c>
      <c r="I448" s="62">
        <v>0</v>
      </c>
      <c r="J448" s="62">
        <v>553</v>
      </c>
      <c r="K448" s="75">
        <f t="shared" si="12"/>
        <v>76730000</v>
      </c>
      <c r="L448" s="75">
        <f t="shared" si="13"/>
        <v>40961543200</v>
      </c>
    </row>
    <row r="449" spans="3:12" x14ac:dyDescent="0.25">
      <c r="C449" s="78">
        <v>44537</v>
      </c>
      <c r="D449" s="62">
        <v>553</v>
      </c>
      <c r="E449" s="62">
        <v>553</v>
      </c>
      <c r="F449" s="62">
        <v>553</v>
      </c>
      <c r="G449" s="62">
        <v>553</v>
      </c>
      <c r="H449" s="62">
        <f>AVERAGE(E449:G449)</f>
        <v>553</v>
      </c>
      <c r="I449" s="62">
        <v>100</v>
      </c>
      <c r="J449" s="62">
        <v>516.29999999999995</v>
      </c>
      <c r="K449" s="75">
        <f t="shared" si="12"/>
        <v>76730000</v>
      </c>
      <c r="L449" s="75">
        <f t="shared" si="13"/>
        <v>42431690000</v>
      </c>
    </row>
    <row r="450" spans="3:12" x14ac:dyDescent="0.25">
      <c r="C450" s="78">
        <v>44536</v>
      </c>
      <c r="D450" s="62">
        <v>516.29999999999995</v>
      </c>
      <c r="E450" s="62">
        <v>516.29999999999995</v>
      </c>
      <c r="F450" s="62">
        <v>0</v>
      </c>
      <c r="G450" s="62">
        <v>0</v>
      </c>
      <c r="H450" s="62">
        <f>AVERAGE(E450:G450)</f>
        <v>172.1</v>
      </c>
      <c r="I450" s="62">
        <v>0</v>
      </c>
      <c r="J450" s="62">
        <v>516.29999999999995</v>
      </c>
      <c r="K450" s="75">
        <f t="shared" si="12"/>
        <v>76730000</v>
      </c>
      <c r="L450" s="75">
        <f t="shared" si="13"/>
        <v>39615699000</v>
      </c>
    </row>
    <row r="451" spans="3:12" x14ac:dyDescent="0.25">
      <c r="C451" s="78">
        <v>44533</v>
      </c>
      <c r="D451" s="62">
        <v>516.29999999999995</v>
      </c>
      <c r="E451" s="62">
        <v>516.29999999999995</v>
      </c>
      <c r="F451" s="62">
        <v>0</v>
      </c>
      <c r="G451" s="62">
        <v>0</v>
      </c>
      <c r="H451" s="62">
        <f>AVERAGE(E451:G451)</f>
        <v>172.1</v>
      </c>
      <c r="I451" s="62">
        <v>0</v>
      </c>
      <c r="J451" s="62">
        <v>516.29999999999995</v>
      </c>
      <c r="K451" s="75">
        <f t="shared" si="12"/>
        <v>76730000</v>
      </c>
      <c r="L451" s="75">
        <f t="shared" si="13"/>
        <v>39615699000</v>
      </c>
    </row>
    <row r="452" spans="3:12" x14ac:dyDescent="0.25">
      <c r="C452" s="78">
        <v>44532</v>
      </c>
      <c r="D452" s="62">
        <v>516.29999999999995</v>
      </c>
      <c r="E452" s="62">
        <v>520.32000000000005</v>
      </c>
      <c r="F452" s="62">
        <v>0</v>
      </c>
      <c r="G452" s="62">
        <v>0</v>
      </c>
      <c r="H452" s="62">
        <f>AVERAGE(E452:G452)</f>
        <v>173.44000000000003</v>
      </c>
      <c r="I452" s="62">
        <v>0</v>
      </c>
      <c r="J452" s="62">
        <v>520.32000000000005</v>
      </c>
      <c r="K452" s="75">
        <f t="shared" si="12"/>
        <v>76730000</v>
      </c>
      <c r="L452" s="75">
        <f t="shared" si="13"/>
        <v>39615699000</v>
      </c>
    </row>
    <row r="453" spans="3:12" x14ac:dyDescent="0.25">
      <c r="C453" s="78">
        <v>44531</v>
      </c>
      <c r="D453" s="62">
        <v>520.32000000000005</v>
      </c>
      <c r="E453" s="62">
        <v>520.32000000000005</v>
      </c>
      <c r="F453" s="62">
        <v>520.32000000000005</v>
      </c>
      <c r="G453" s="62">
        <v>520.32000000000005</v>
      </c>
      <c r="H453" s="62">
        <f>AVERAGE(E453:G453)</f>
        <v>520.32000000000005</v>
      </c>
      <c r="I453" s="62">
        <v>100</v>
      </c>
      <c r="J453" s="62">
        <v>562.5</v>
      </c>
      <c r="K453" s="75">
        <f t="shared" si="12"/>
        <v>76730000</v>
      </c>
      <c r="L453" s="75">
        <f t="shared" si="13"/>
        <v>39924153600.000008</v>
      </c>
    </row>
    <row r="454" spans="3:12" x14ac:dyDescent="0.25">
      <c r="C454" s="78">
        <v>44530</v>
      </c>
      <c r="D454" s="62">
        <v>562.5</v>
      </c>
      <c r="E454" s="62">
        <v>562.5</v>
      </c>
      <c r="F454" s="62">
        <v>562.5</v>
      </c>
      <c r="G454" s="62">
        <v>562.5</v>
      </c>
      <c r="H454" s="62">
        <f>AVERAGE(E454:G454)</f>
        <v>562.5</v>
      </c>
      <c r="I454" s="62">
        <v>100</v>
      </c>
      <c r="J454" s="62">
        <v>532.79999999999995</v>
      </c>
      <c r="K454" s="75">
        <f t="shared" si="12"/>
        <v>76730000</v>
      </c>
      <c r="L454" s="75">
        <f t="shared" si="13"/>
        <v>43160625000</v>
      </c>
    </row>
    <row r="455" spans="3:12" x14ac:dyDescent="0.25">
      <c r="C455" s="78">
        <v>44529</v>
      </c>
      <c r="D455" s="62">
        <v>532.79999999999995</v>
      </c>
      <c r="E455" s="62">
        <v>532.79999999999995</v>
      </c>
      <c r="F455" s="62">
        <v>532.79999999999995</v>
      </c>
      <c r="G455" s="62">
        <v>532.79999999999995</v>
      </c>
      <c r="H455" s="62">
        <f>AVERAGE(E455:G455)</f>
        <v>532.79999999999995</v>
      </c>
      <c r="I455" s="62">
        <v>100</v>
      </c>
      <c r="J455" s="62">
        <v>576</v>
      </c>
      <c r="K455" s="75">
        <f t="shared" si="12"/>
        <v>76730000</v>
      </c>
      <c r="L455" s="75">
        <f t="shared" si="13"/>
        <v>40881744000</v>
      </c>
    </row>
    <row r="456" spans="3:12" x14ac:dyDescent="0.25">
      <c r="C456" s="78">
        <v>44526</v>
      </c>
      <c r="D456" s="62">
        <v>576</v>
      </c>
      <c r="E456" s="62">
        <v>576</v>
      </c>
      <c r="F456" s="62">
        <v>576</v>
      </c>
      <c r="G456" s="62">
        <v>576</v>
      </c>
      <c r="H456" s="62">
        <f>AVERAGE(E456:G456)</f>
        <v>576</v>
      </c>
      <c r="I456" s="62">
        <v>100</v>
      </c>
      <c r="J456" s="62">
        <v>543.99</v>
      </c>
      <c r="K456" s="75">
        <f t="shared" si="12"/>
        <v>76730000</v>
      </c>
      <c r="L456" s="75">
        <f t="shared" si="13"/>
        <v>44196480000</v>
      </c>
    </row>
    <row r="457" spans="3:12" x14ac:dyDescent="0.25">
      <c r="C457" s="78">
        <v>44525</v>
      </c>
      <c r="D457" s="62">
        <v>543.99</v>
      </c>
      <c r="E457" s="62">
        <v>587</v>
      </c>
      <c r="F457" s="62">
        <v>587</v>
      </c>
      <c r="G457" s="62">
        <v>505.61</v>
      </c>
      <c r="H457" s="62">
        <f>AVERAGE(E457:G457)</f>
        <v>559.87</v>
      </c>
      <c r="I457" s="62">
        <v>900</v>
      </c>
      <c r="J457" s="62">
        <v>546.6</v>
      </c>
      <c r="K457" s="75">
        <f t="shared" ref="K457:K520" si="14">76.73*1000000</f>
        <v>76730000</v>
      </c>
      <c r="L457" s="75">
        <f t="shared" ref="L457:L520" si="15">K457*D457</f>
        <v>41740352700</v>
      </c>
    </row>
    <row r="458" spans="3:12" x14ac:dyDescent="0.25">
      <c r="C458" s="78">
        <v>44524</v>
      </c>
      <c r="D458" s="62">
        <v>546.6</v>
      </c>
      <c r="E458" s="62">
        <v>546.6</v>
      </c>
      <c r="F458" s="62">
        <v>546.6</v>
      </c>
      <c r="G458" s="62">
        <v>546.6</v>
      </c>
      <c r="H458" s="62">
        <f>AVERAGE(E458:G458)</f>
        <v>546.6</v>
      </c>
      <c r="I458" s="62">
        <v>100</v>
      </c>
      <c r="J458" s="62">
        <v>508.47</v>
      </c>
      <c r="K458" s="75">
        <f t="shared" si="14"/>
        <v>76730000</v>
      </c>
      <c r="L458" s="75">
        <f t="shared" si="15"/>
        <v>41940618000</v>
      </c>
    </row>
    <row r="459" spans="3:12" x14ac:dyDescent="0.25">
      <c r="C459" s="78">
        <v>44523</v>
      </c>
      <c r="D459" s="62">
        <v>508.47</v>
      </c>
      <c r="E459" s="62">
        <v>508.47</v>
      </c>
      <c r="F459" s="62">
        <v>508.47</v>
      </c>
      <c r="G459" s="62">
        <v>508.47</v>
      </c>
      <c r="H459" s="62">
        <f>AVERAGE(E459:G459)</f>
        <v>508.47</v>
      </c>
      <c r="I459" s="62">
        <v>100</v>
      </c>
      <c r="J459" s="62">
        <v>473</v>
      </c>
      <c r="K459" s="75">
        <f t="shared" si="14"/>
        <v>76730000</v>
      </c>
      <c r="L459" s="75">
        <f t="shared" si="15"/>
        <v>39014903100</v>
      </c>
    </row>
    <row r="460" spans="3:12" x14ac:dyDescent="0.25">
      <c r="C460" s="78">
        <v>44522</v>
      </c>
      <c r="D460" s="62">
        <v>473</v>
      </c>
      <c r="E460" s="62">
        <v>470</v>
      </c>
      <c r="F460" s="62">
        <v>473</v>
      </c>
      <c r="G460" s="62">
        <v>470</v>
      </c>
      <c r="H460" s="62">
        <f>AVERAGE(E460:G460)</f>
        <v>471</v>
      </c>
      <c r="I460" s="62">
        <v>800</v>
      </c>
      <c r="J460" s="62">
        <v>440</v>
      </c>
      <c r="K460" s="75">
        <f t="shared" si="14"/>
        <v>76730000</v>
      </c>
      <c r="L460" s="75">
        <f t="shared" si="15"/>
        <v>36293290000</v>
      </c>
    </row>
    <row r="461" spans="3:12" x14ac:dyDescent="0.25">
      <c r="C461" s="78">
        <v>44519</v>
      </c>
      <c r="D461" s="62">
        <v>440</v>
      </c>
      <c r="E461" s="62">
        <v>440</v>
      </c>
      <c r="F461" s="62">
        <v>440</v>
      </c>
      <c r="G461" s="62">
        <v>440</v>
      </c>
      <c r="H461" s="62">
        <f>AVERAGE(E461:G461)</f>
        <v>440</v>
      </c>
      <c r="I461" s="62">
        <v>100</v>
      </c>
      <c r="J461" s="62">
        <v>475</v>
      </c>
      <c r="K461" s="75">
        <f t="shared" si="14"/>
        <v>76730000</v>
      </c>
      <c r="L461" s="75">
        <f t="shared" si="15"/>
        <v>33761200000</v>
      </c>
    </row>
    <row r="462" spans="3:12" x14ac:dyDescent="0.25">
      <c r="C462" s="78">
        <v>44518</v>
      </c>
      <c r="D462" s="62">
        <v>475</v>
      </c>
      <c r="E462" s="62">
        <v>456.08</v>
      </c>
      <c r="F462" s="62">
        <v>490.7</v>
      </c>
      <c r="G462" s="62">
        <v>456.08</v>
      </c>
      <c r="H462" s="62">
        <f>AVERAGE(E462:G462)</f>
        <v>467.61999999999995</v>
      </c>
      <c r="I462" s="62">
        <v>400</v>
      </c>
      <c r="J462" s="62">
        <v>490.07</v>
      </c>
      <c r="K462" s="75">
        <f t="shared" si="14"/>
        <v>76730000</v>
      </c>
      <c r="L462" s="75">
        <f t="shared" si="15"/>
        <v>36446750000</v>
      </c>
    </row>
    <row r="463" spans="3:12" x14ac:dyDescent="0.25">
      <c r="C463" s="78">
        <v>44517</v>
      </c>
      <c r="D463" s="62">
        <v>490.07</v>
      </c>
      <c r="E463" s="62">
        <v>490.07</v>
      </c>
      <c r="F463" s="62">
        <v>490.07</v>
      </c>
      <c r="G463" s="62">
        <v>490.07</v>
      </c>
      <c r="H463" s="62">
        <f>AVERAGE(E463:G463)</f>
        <v>490.07</v>
      </c>
      <c r="I463" s="62">
        <v>100</v>
      </c>
      <c r="J463" s="62">
        <v>529.79999999999995</v>
      </c>
      <c r="K463" s="75">
        <f t="shared" si="14"/>
        <v>76730000</v>
      </c>
      <c r="L463" s="75">
        <f t="shared" si="15"/>
        <v>37603071100</v>
      </c>
    </row>
    <row r="464" spans="3:12" x14ac:dyDescent="0.25">
      <c r="C464" s="78">
        <v>44516</v>
      </c>
      <c r="D464" s="62">
        <v>529.79999999999995</v>
      </c>
      <c r="E464" s="62">
        <v>529.79999999999995</v>
      </c>
      <c r="F464" s="62">
        <v>0</v>
      </c>
      <c r="G464" s="62">
        <v>0</v>
      </c>
      <c r="H464" s="62">
        <f>AVERAGE(E464:G464)</f>
        <v>176.6</v>
      </c>
      <c r="I464" s="62">
        <v>0</v>
      </c>
      <c r="J464" s="62">
        <v>529.79999999999995</v>
      </c>
      <c r="K464" s="75">
        <f t="shared" si="14"/>
        <v>76730000</v>
      </c>
      <c r="L464" s="75">
        <f t="shared" si="15"/>
        <v>40651554000</v>
      </c>
    </row>
    <row r="465" spans="3:12" x14ac:dyDescent="0.25">
      <c r="C465" s="78">
        <v>44515</v>
      </c>
      <c r="D465" s="62">
        <v>529.79999999999995</v>
      </c>
      <c r="E465" s="62">
        <v>529.79999999999995</v>
      </c>
      <c r="F465" s="62">
        <v>529.79999999999995</v>
      </c>
      <c r="G465" s="62">
        <v>529.79999999999995</v>
      </c>
      <c r="H465" s="62">
        <f>AVERAGE(E465:G465)</f>
        <v>529.79999999999995</v>
      </c>
      <c r="I465" s="62">
        <v>100</v>
      </c>
      <c r="J465" s="62">
        <v>516.15</v>
      </c>
      <c r="K465" s="75">
        <f t="shared" si="14"/>
        <v>76730000</v>
      </c>
      <c r="L465" s="75">
        <f t="shared" si="15"/>
        <v>40651554000</v>
      </c>
    </row>
    <row r="466" spans="3:12" x14ac:dyDescent="0.25">
      <c r="C466" s="78">
        <v>44512</v>
      </c>
      <c r="D466" s="62">
        <v>516.15</v>
      </c>
      <c r="E466" s="62">
        <v>516.15</v>
      </c>
      <c r="F466" s="62">
        <v>0</v>
      </c>
      <c r="G466" s="62">
        <v>0</v>
      </c>
      <c r="H466" s="62">
        <f>AVERAGE(E466:G466)</f>
        <v>172.04999999999998</v>
      </c>
      <c r="I466" s="62">
        <v>0</v>
      </c>
      <c r="J466" s="62">
        <v>516.15</v>
      </c>
      <c r="K466" s="75">
        <f t="shared" si="14"/>
        <v>76730000</v>
      </c>
      <c r="L466" s="75">
        <f t="shared" si="15"/>
        <v>39604189500</v>
      </c>
    </row>
    <row r="467" spans="3:12" x14ac:dyDescent="0.25">
      <c r="C467" s="78">
        <v>44511</v>
      </c>
      <c r="D467" s="62">
        <v>516.15</v>
      </c>
      <c r="E467" s="62">
        <v>516.15</v>
      </c>
      <c r="F467" s="62">
        <v>0</v>
      </c>
      <c r="G467" s="62">
        <v>0</v>
      </c>
      <c r="H467" s="62">
        <f>AVERAGE(E467:G467)</f>
        <v>172.04999999999998</v>
      </c>
      <c r="I467" s="62">
        <v>0</v>
      </c>
      <c r="J467" s="62">
        <v>516.15</v>
      </c>
      <c r="K467" s="75">
        <f t="shared" si="14"/>
        <v>76730000</v>
      </c>
      <c r="L467" s="75">
        <f t="shared" si="15"/>
        <v>39604189500</v>
      </c>
    </row>
    <row r="468" spans="3:12" x14ac:dyDescent="0.25">
      <c r="C468" s="78">
        <v>44510</v>
      </c>
      <c r="D468" s="62">
        <v>516.15</v>
      </c>
      <c r="E468" s="62">
        <v>599</v>
      </c>
      <c r="F468" s="62">
        <v>599</v>
      </c>
      <c r="G468" s="62">
        <v>516.15</v>
      </c>
      <c r="H468" s="62">
        <f>AVERAGE(E468:G468)</f>
        <v>571.38333333333333</v>
      </c>
      <c r="I468" s="62">
        <v>1100</v>
      </c>
      <c r="J468" s="62">
        <v>558</v>
      </c>
      <c r="K468" s="75">
        <f t="shared" si="14"/>
        <v>76730000</v>
      </c>
      <c r="L468" s="75">
        <f t="shared" si="15"/>
        <v>39604189500</v>
      </c>
    </row>
    <row r="469" spans="3:12" x14ac:dyDescent="0.25">
      <c r="C469" s="78">
        <v>44509</v>
      </c>
      <c r="D469" s="62">
        <v>558</v>
      </c>
      <c r="E469" s="62">
        <v>559</v>
      </c>
      <c r="F469" s="62">
        <v>559</v>
      </c>
      <c r="G469" s="62">
        <v>558</v>
      </c>
      <c r="H469" s="62">
        <f>AVERAGE(E469:G469)</f>
        <v>558.66666666666663</v>
      </c>
      <c r="I469" s="62">
        <v>200</v>
      </c>
      <c r="J469" s="62">
        <v>520</v>
      </c>
      <c r="K469" s="75">
        <f t="shared" si="14"/>
        <v>76730000</v>
      </c>
      <c r="L469" s="75">
        <f t="shared" si="15"/>
        <v>42815340000</v>
      </c>
    </row>
    <row r="470" spans="3:12" x14ac:dyDescent="0.25">
      <c r="C470" s="78">
        <v>44508</v>
      </c>
      <c r="D470" s="62">
        <v>520</v>
      </c>
      <c r="E470" s="62">
        <v>520</v>
      </c>
      <c r="F470" s="62">
        <v>520</v>
      </c>
      <c r="G470" s="62">
        <v>520</v>
      </c>
      <c r="H470" s="62">
        <f>AVERAGE(E470:G470)</f>
        <v>520</v>
      </c>
      <c r="I470" s="62">
        <v>100</v>
      </c>
      <c r="J470" s="62">
        <v>483.75</v>
      </c>
      <c r="K470" s="75">
        <f t="shared" si="14"/>
        <v>76730000</v>
      </c>
      <c r="L470" s="75">
        <f t="shared" si="15"/>
        <v>39899600000</v>
      </c>
    </row>
    <row r="471" spans="3:12" x14ac:dyDescent="0.25">
      <c r="C471" s="78">
        <v>44505</v>
      </c>
      <c r="D471" s="62">
        <v>483.75</v>
      </c>
      <c r="E471" s="62">
        <v>483.75</v>
      </c>
      <c r="F471" s="62">
        <v>483.75</v>
      </c>
      <c r="G471" s="62">
        <v>483.75</v>
      </c>
      <c r="H471" s="62">
        <f>AVERAGE(E471:G471)</f>
        <v>483.75</v>
      </c>
      <c r="I471" s="62">
        <v>300</v>
      </c>
      <c r="J471" s="62">
        <v>450</v>
      </c>
      <c r="K471" s="75">
        <f t="shared" si="14"/>
        <v>76730000</v>
      </c>
      <c r="L471" s="75">
        <f t="shared" si="15"/>
        <v>37118137500</v>
      </c>
    </row>
    <row r="472" spans="3:12" x14ac:dyDescent="0.25">
      <c r="C472" s="78">
        <v>44504</v>
      </c>
      <c r="D472" s="62">
        <v>450</v>
      </c>
      <c r="E472" s="62">
        <v>433</v>
      </c>
      <c r="F472" s="62">
        <v>450</v>
      </c>
      <c r="G472" s="62">
        <v>433</v>
      </c>
      <c r="H472" s="62">
        <f>AVERAGE(E472:G472)</f>
        <v>438.66666666666669</v>
      </c>
      <c r="I472" s="62">
        <v>200</v>
      </c>
      <c r="J472" s="62">
        <v>463.1</v>
      </c>
      <c r="K472" s="75">
        <f t="shared" si="14"/>
        <v>76730000</v>
      </c>
      <c r="L472" s="75">
        <f t="shared" si="15"/>
        <v>34528500000</v>
      </c>
    </row>
    <row r="473" spans="3:12" x14ac:dyDescent="0.25">
      <c r="C473" s="78">
        <v>44503</v>
      </c>
      <c r="D473" s="62">
        <v>463.1</v>
      </c>
      <c r="E473" s="62">
        <v>463.1</v>
      </c>
      <c r="F473" s="62">
        <v>463.1</v>
      </c>
      <c r="G473" s="62">
        <v>463.1</v>
      </c>
      <c r="H473" s="62">
        <f>AVERAGE(E473:G473)</f>
        <v>463.10000000000008</v>
      </c>
      <c r="I473" s="62">
        <v>100</v>
      </c>
      <c r="J473" s="62">
        <v>500.55</v>
      </c>
      <c r="K473" s="75">
        <f t="shared" si="14"/>
        <v>76730000</v>
      </c>
      <c r="L473" s="75">
        <f t="shared" si="15"/>
        <v>35533663000</v>
      </c>
    </row>
    <row r="474" spans="3:12" x14ac:dyDescent="0.25">
      <c r="C474" s="78">
        <v>44502</v>
      </c>
      <c r="D474" s="62">
        <v>500.55</v>
      </c>
      <c r="E474" s="62">
        <v>500.55</v>
      </c>
      <c r="F474" s="62">
        <v>500.55</v>
      </c>
      <c r="G474" s="62">
        <v>500.55</v>
      </c>
      <c r="H474" s="62">
        <f>AVERAGE(E474:G474)</f>
        <v>500.55</v>
      </c>
      <c r="I474" s="62">
        <v>100</v>
      </c>
      <c r="J474" s="62">
        <v>541.13</v>
      </c>
      <c r="K474" s="75">
        <f t="shared" si="14"/>
        <v>76730000</v>
      </c>
      <c r="L474" s="75">
        <f t="shared" si="15"/>
        <v>38407201500</v>
      </c>
    </row>
    <row r="475" spans="3:12" x14ac:dyDescent="0.25">
      <c r="C475" s="78">
        <v>44501</v>
      </c>
      <c r="D475" s="62">
        <v>541.13</v>
      </c>
      <c r="E475" s="62">
        <v>541.13</v>
      </c>
      <c r="F475" s="62">
        <v>0</v>
      </c>
      <c r="G475" s="62">
        <v>0</v>
      </c>
      <c r="H475" s="62">
        <f>AVERAGE(E475:G475)</f>
        <v>180.37666666666667</v>
      </c>
      <c r="I475" s="62">
        <v>0</v>
      </c>
      <c r="J475" s="62">
        <v>541.13</v>
      </c>
      <c r="K475" s="75">
        <f t="shared" si="14"/>
        <v>76730000</v>
      </c>
      <c r="L475" s="75">
        <f t="shared" si="15"/>
        <v>41520904900</v>
      </c>
    </row>
    <row r="476" spans="3:12" x14ac:dyDescent="0.25">
      <c r="C476" s="78">
        <v>44498</v>
      </c>
      <c r="D476" s="62">
        <v>541.13</v>
      </c>
      <c r="E476" s="62">
        <v>541.13</v>
      </c>
      <c r="F476" s="62">
        <v>0</v>
      </c>
      <c r="G476" s="62">
        <v>0</v>
      </c>
      <c r="H476" s="62">
        <f>AVERAGE(E476:G476)</f>
        <v>180.37666666666667</v>
      </c>
      <c r="I476" s="62">
        <v>0</v>
      </c>
      <c r="J476" s="62">
        <v>541.13</v>
      </c>
      <c r="K476" s="75">
        <f t="shared" si="14"/>
        <v>76730000</v>
      </c>
      <c r="L476" s="75">
        <f t="shared" si="15"/>
        <v>41520904900</v>
      </c>
    </row>
    <row r="477" spans="3:12" x14ac:dyDescent="0.25">
      <c r="C477" s="78">
        <v>44497</v>
      </c>
      <c r="D477" s="62">
        <v>541.13</v>
      </c>
      <c r="E477" s="62">
        <v>541.13</v>
      </c>
      <c r="F477" s="62">
        <v>0</v>
      </c>
      <c r="G477" s="62">
        <v>0</v>
      </c>
      <c r="H477" s="62">
        <f>AVERAGE(E477:G477)</f>
        <v>180.37666666666667</v>
      </c>
      <c r="I477" s="62">
        <v>0</v>
      </c>
      <c r="J477" s="62">
        <v>541.13</v>
      </c>
      <c r="K477" s="75">
        <f t="shared" si="14"/>
        <v>76730000</v>
      </c>
      <c r="L477" s="75">
        <f t="shared" si="15"/>
        <v>41520904900</v>
      </c>
    </row>
    <row r="478" spans="3:12" x14ac:dyDescent="0.25">
      <c r="C478" s="78">
        <v>44496</v>
      </c>
      <c r="D478" s="62">
        <v>541.13</v>
      </c>
      <c r="E478" s="62">
        <v>541.13</v>
      </c>
      <c r="F478" s="62">
        <v>0</v>
      </c>
      <c r="G478" s="62">
        <v>0</v>
      </c>
      <c r="H478" s="62">
        <f>AVERAGE(E478:G478)</f>
        <v>180.37666666666667</v>
      </c>
      <c r="I478" s="62">
        <v>0</v>
      </c>
      <c r="J478" s="62">
        <v>541.13</v>
      </c>
      <c r="K478" s="75">
        <f t="shared" si="14"/>
        <v>76730000</v>
      </c>
      <c r="L478" s="75">
        <f t="shared" si="15"/>
        <v>41520904900</v>
      </c>
    </row>
    <row r="479" spans="3:12" x14ac:dyDescent="0.25">
      <c r="C479" s="78">
        <v>44495</v>
      </c>
      <c r="D479" s="62">
        <v>541.13</v>
      </c>
      <c r="E479" s="62">
        <v>541.13</v>
      </c>
      <c r="F479" s="62">
        <v>0</v>
      </c>
      <c r="G479" s="62">
        <v>0</v>
      </c>
      <c r="H479" s="62">
        <f>AVERAGE(E479:G479)</f>
        <v>180.37666666666667</v>
      </c>
      <c r="I479" s="62">
        <v>0</v>
      </c>
      <c r="J479" s="62">
        <v>541.13</v>
      </c>
      <c r="K479" s="75">
        <f t="shared" si="14"/>
        <v>76730000</v>
      </c>
      <c r="L479" s="75">
        <f t="shared" si="15"/>
        <v>41520904900</v>
      </c>
    </row>
    <row r="480" spans="3:12" x14ac:dyDescent="0.25">
      <c r="C480" s="78">
        <v>44494</v>
      </c>
      <c r="D480" s="62">
        <v>541.13</v>
      </c>
      <c r="E480" s="62">
        <v>541.13</v>
      </c>
      <c r="F480" s="62">
        <v>585</v>
      </c>
      <c r="G480" s="62">
        <v>585</v>
      </c>
      <c r="H480" s="62">
        <f>AVERAGE(E480:G480)</f>
        <v>570.37666666666667</v>
      </c>
      <c r="I480" s="62">
        <v>100</v>
      </c>
      <c r="J480" s="62">
        <v>585</v>
      </c>
      <c r="K480" s="75">
        <f t="shared" si="14"/>
        <v>76730000</v>
      </c>
      <c r="L480" s="75">
        <f t="shared" si="15"/>
        <v>41520904900</v>
      </c>
    </row>
    <row r="481" spans="3:12" x14ac:dyDescent="0.25">
      <c r="C481" s="78">
        <v>44491</v>
      </c>
      <c r="D481" s="62">
        <v>585</v>
      </c>
      <c r="E481" s="62">
        <v>585</v>
      </c>
      <c r="F481" s="62">
        <v>585</v>
      </c>
      <c r="G481" s="62">
        <v>585</v>
      </c>
      <c r="H481" s="62">
        <f>AVERAGE(E481:G481)</f>
        <v>585</v>
      </c>
      <c r="I481" s="62">
        <v>300</v>
      </c>
      <c r="J481" s="62">
        <v>549.66</v>
      </c>
      <c r="K481" s="75">
        <f t="shared" si="14"/>
        <v>76730000</v>
      </c>
      <c r="L481" s="75">
        <f t="shared" si="15"/>
        <v>44887050000</v>
      </c>
    </row>
    <row r="482" spans="3:12" x14ac:dyDescent="0.25">
      <c r="C482" s="78">
        <v>44490</v>
      </c>
      <c r="D482" s="62">
        <v>549.66</v>
      </c>
      <c r="E482" s="62">
        <v>549</v>
      </c>
      <c r="F482" s="62">
        <v>549.66</v>
      </c>
      <c r="G482" s="62">
        <v>549</v>
      </c>
      <c r="H482" s="62">
        <f>AVERAGE(E482:G482)</f>
        <v>549.21999999999991</v>
      </c>
      <c r="I482" s="62">
        <v>200</v>
      </c>
      <c r="J482" s="62">
        <v>518.91999999999996</v>
      </c>
      <c r="K482" s="75">
        <f t="shared" si="14"/>
        <v>76730000</v>
      </c>
      <c r="L482" s="75">
        <f t="shared" si="15"/>
        <v>42175411800</v>
      </c>
    </row>
    <row r="483" spans="3:12" x14ac:dyDescent="0.25">
      <c r="C483" s="78">
        <v>44489</v>
      </c>
      <c r="D483" s="62">
        <v>518.91999999999996</v>
      </c>
      <c r="E483" s="62">
        <v>513.1</v>
      </c>
      <c r="F483" s="62">
        <v>548</v>
      </c>
      <c r="G483" s="62">
        <v>513.1</v>
      </c>
      <c r="H483" s="62">
        <f>AVERAGE(E483:G483)</f>
        <v>524.73333333333323</v>
      </c>
      <c r="I483" s="62">
        <v>600</v>
      </c>
      <c r="J483" s="62">
        <v>554.70000000000005</v>
      </c>
      <c r="K483" s="75">
        <f t="shared" si="14"/>
        <v>76730000</v>
      </c>
      <c r="L483" s="75">
        <f t="shared" si="15"/>
        <v>39816731600</v>
      </c>
    </row>
    <row r="484" spans="3:12" x14ac:dyDescent="0.25">
      <c r="C484" s="78">
        <v>44487</v>
      </c>
      <c r="D484" s="62">
        <v>554.70000000000005</v>
      </c>
      <c r="E484" s="62">
        <v>554.70000000000005</v>
      </c>
      <c r="F484" s="62">
        <v>0</v>
      </c>
      <c r="G484" s="62">
        <v>0</v>
      </c>
      <c r="H484" s="62">
        <f>AVERAGE(E484:G484)</f>
        <v>184.9</v>
      </c>
      <c r="I484" s="62">
        <v>0</v>
      </c>
      <c r="J484" s="62">
        <v>554.70000000000005</v>
      </c>
      <c r="K484" s="75">
        <f t="shared" si="14"/>
        <v>76730000</v>
      </c>
      <c r="L484" s="75">
        <f t="shared" si="15"/>
        <v>42562131000</v>
      </c>
    </row>
    <row r="485" spans="3:12" x14ac:dyDescent="0.25">
      <c r="C485" s="78">
        <v>44484</v>
      </c>
      <c r="D485" s="62">
        <v>554.70000000000005</v>
      </c>
      <c r="E485" s="62">
        <v>554.70000000000005</v>
      </c>
      <c r="F485" s="62">
        <v>0</v>
      </c>
      <c r="G485" s="62">
        <v>0</v>
      </c>
      <c r="H485" s="62">
        <f>AVERAGE(E485:G485)</f>
        <v>184.9</v>
      </c>
      <c r="I485" s="62">
        <v>0</v>
      </c>
      <c r="J485" s="62">
        <v>554.70000000000005</v>
      </c>
      <c r="K485" s="75">
        <f t="shared" si="14"/>
        <v>76730000</v>
      </c>
      <c r="L485" s="75">
        <f t="shared" si="15"/>
        <v>42562131000</v>
      </c>
    </row>
    <row r="486" spans="3:12" x14ac:dyDescent="0.25">
      <c r="C486" s="78">
        <v>44483</v>
      </c>
      <c r="D486" s="62">
        <v>554.70000000000005</v>
      </c>
      <c r="E486" s="62">
        <v>554.70000000000005</v>
      </c>
      <c r="F486" s="62">
        <v>554.70000000000005</v>
      </c>
      <c r="G486" s="62">
        <v>554.70000000000005</v>
      </c>
      <c r="H486" s="62">
        <f>AVERAGE(E486:G486)</f>
        <v>554.70000000000005</v>
      </c>
      <c r="I486" s="62">
        <v>100</v>
      </c>
      <c r="J486" s="62">
        <v>516</v>
      </c>
      <c r="K486" s="75">
        <f t="shared" si="14"/>
        <v>76730000</v>
      </c>
      <c r="L486" s="75">
        <f t="shared" si="15"/>
        <v>42562131000</v>
      </c>
    </row>
    <row r="487" spans="3:12" x14ac:dyDescent="0.25">
      <c r="C487" s="78">
        <v>44482</v>
      </c>
      <c r="D487" s="62">
        <v>516</v>
      </c>
      <c r="E487" s="62">
        <v>516</v>
      </c>
      <c r="F487" s="62">
        <v>0</v>
      </c>
      <c r="G487" s="62">
        <v>0</v>
      </c>
      <c r="H487" s="62">
        <f>AVERAGE(E487:G487)</f>
        <v>172</v>
      </c>
      <c r="I487" s="62">
        <v>0</v>
      </c>
      <c r="J487" s="62">
        <v>516</v>
      </c>
      <c r="K487" s="75">
        <f t="shared" si="14"/>
        <v>76730000</v>
      </c>
      <c r="L487" s="75">
        <f t="shared" si="15"/>
        <v>39592680000</v>
      </c>
    </row>
    <row r="488" spans="3:12" x14ac:dyDescent="0.25">
      <c r="C488" s="78">
        <v>44481</v>
      </c>
      <c r="D488" s="62">
        <v>516</v>
      </c>
      <c r="E488" s="62">
        <v>516</v>
      </c>
      <c r="F488" s="62">
        <v>0</v>
      </c>
      <c r="G488" s="62">
        <v>0</v>
      </c>
      <c r="H488" s="62">
        <f>AVERAGE(E488:G488)</f>
        <v>172</v>
      </c>
      <c r="I488" s="62">
        <v>0</v>
      </c>
      <c r="J488" s="62">
        <v>516</v>
      </c>
      <c r="K488" s="75">
        <f t="shared" si="14"/>
        <v>76730000</v>
      </c>
      <c r="L488" s="75">
        <f t="shared" si="15"/>
        <v>39592680000</v>
      </c>
    </row>
    <row r="489" spans="3:12" x14ac:dyDescent="0.25">
      <c r="C489" s="78">
        <v>44480</v>
      </c>
      <c r="D489" s="62">
        <v>516</v>
      </c>
      <c r="E489" s="62">
        <v>499.9</v>
      </c>
      <c r="F489" s="62">
        <v>516</v>
      </c>
      <c r="G489" s="62">
        <v>460</v>
      </c>
      <c r="H489" s="62">
        <f>AVERAGE(E489:G489)</f>
        <v>491.9666666666667</v>
      </c>
      <c r="I489" s="62">
        <v>300</v>
      </c>
      <c r="J489" s="62">
        <v>480</v>
      </c>
      <c r="K489" s="75">
        <f t="shared" si="14"/>
        <v>76730000</v>
      </c>
      <c r="L489" s="75">
        <f t="shared" si="15"/>
        <v>39592680000</v>
      </c>
    </row>
    <row r="490" spans="3:12" x14ac:dyDescent="0.25">
      <c r="C490" s="78">
        <v>44477</v>
      </c>
      <c r="D490" s="62">
        <v>480</v>
      </c>
      <c r="E490" s="62">
        <v>480</v>
      </c>
      <c r="F490" s="62">
        <v>0</v>
      </c>
      <c r="G490" s="62">
        <v>0</v>
      </c>
      <c r="H490" s="62">
        <f>AVERAGE(E490:G490)</f>
        <v>160</v>
      </c>
      <c r="I490" s="62">
        <v>0</v>
      </c>
      <c r="J490" s="62">
        <v>480</v>
      </c>
      <c r="K490" s="75">
        <f t="shared" si="14"/>
        <v>76730000</v>
      </c>
      <c r="L490" s="75">
        <f t="shared" si="15"/>
        <v>36830400000</v>
      </c>
    </row>
    <row r="491" spans="3:12" x14ac:dyDescent="0.25">
      <c r="C491" s="78">
        <v>44476</v>
      </c>
      <c r="D491" s="62">
        <v>480</v>
      </c>
      <c r="E491" s="62">
        <v>480</v>
      </c>
      <c r="F491" s="62">
        <v>480</v>
      </c>
      <c r="G491" s="62">
        <v>480</v>
      </c>
      <c r="H491" s="62">
        <f>AVERAGE(E491:G491)</f>
        <v>480</v>
      </c>
      <c r="I491" s="62">
        <v>100</v>
      </c>
      <c r="J491" s="62">
        <v>467.62</v>
      </c>
      <c r="K491" s="75">
        <f t="shared" si="14"/>
        <v>76730000</v>
      </c>
      <c r="L491" s="75">
        <f t="shared" si="15"/>
        <v>36830400000</v>
      </c>
    </row>
    <row r="492" spans="3:12" x14ac:dyDescent="0.25">
      <c r="C492" s="78">
        <v>44475</v>
      </c>
      <c r="D492" s="62">
        <v>467.62</v>
      </c>
      <c r="E492" s="62">
        <v>412</v>
      </c>
      <c r="F492" s="62">
        <v>467.62</v>
      </c>
      <c r="G492" s="62">
        <v>412</v>
      </c>
      <c r="H492" s="62">
        <f>AVERAGE(E492:G492)</f>
        <v>430.53999999999996</v>
      </c>
      <c r="I492" s="62">
        <v>300</v>
      </c>
      <c r="J492" s="62">
        <v>435</v>
      </c>
      <c r="K492" s="75">
        <f t="shared" si="14"/>
        <v>76730000</v>
      </c>
      <c r="L492" s="75">
        <f t="shared" si="15"/>
        <v>35880482600</v>
      </c>
    </row>
    <row r="493" spans="3:12" x14ac:dyDescent="0.25">
      <c r="C493" s="78">
        <v>44474</v>
      </c>
      <c r="D493" s="62">
        <v>435</v>
      </c>
      <c r="E493" s="62">
        <v>435</v>
      </c>
      <c r="F493" s="62">
        <v>435</v>
      </c>
      <c r="G493" s="62">
        <v>435</v>
      </c>
      <c r="H493" s="62">
        <f>AVERAGE(E493:G493)</f>
        <v>435</v>
      </c>
      <c r="I493" s="62">
        <v>100</v>
      </c>
      <c r="J493" s="62">
        <v>470</v>
      </c>
      <c r="K493" s="75">
        <f t="shared" si="14"/>
        <v>76730000</v>
      </c>
      <c r="L493" s="75">
        <f t="shared" si="15"/>
        <v>33377550000</v>
      </c>
    </row>
    <row r="494" spans="3:12" x14ac:dyDescent="0.25">
      <c r="C494" s="78">
        <v>44473</v>
      </c>
      <c r="D494" s="62">
        <v>470</v>
      </c>
      <c r="E494" s="62">
        <v>490</v>
      </c>
      <c r="F494" s="62">
        <v>505</v>
      </c>
      <c r="G494" s="62">
        <v>470</v>
      </c>
      <c r="H494" s="62">
        <f>AVERAGE(E494:G494)</f>
        <v>488.33333333333331</v>
      </c>
      <c r="I494" s="62">
        <v>400</v>
      </c>
      <c r="J494" s="62">
        <v>505</v>
      </c>
      <c r="K494" s="75">
        <f t="shared" si="14"/>
        <v>76730000</v>
      </c>
      <c r="L494" s="75">
        <f t="shared" si="15"/>
        <v>36063100000</v>
      </c>
    </row>
    <row r="495" spans="3:12" x14ac:dyDescent="0.25">
      <c r="C495" s="78">
        <v>44470</v>
      </c>
      <c r="D495" s="62">
        <v>505</v>
      </c>
      <c r="E495" s="62">
        <v>508</v>
      </c>
      <c r="F495" s="62">
        <v>508</v>
      </c>
      <c r="G495" s="62">
        <v>505</v>
      </c>
      <c r="H495" s="62">
        <f>AVERAGE(E495:G495)</f>
        <v>507</v>
      </c>
      <c r="I495" s="62">
        <v>200</v>
      </c>
      <c r="J495" s="62">
        <v>474.07</v>
      </c>
      <c r="K495" s="75">
        <f t="shared" si="14"/>
        <v>76730000</v>
      </c>
      <c r="L495" s="75">
        <f t="shared" si="15"/>
        <v>38748650000</v>
      </c>
    </row>
    <row r="496" spans="3:12" x14ac:dyDescent="0.25">
      <c r="C496" s="78">
        <v>44469</v>
      </c>
      <c r="D496" s="62">
        <v>474.07</v>
      </c>
      <c r="E496" s="62">
        <v>474.07</v>
      </c>
      <c r="F496" s="62">
        <v>474.07</v>
      </c>
      <c r="G496" s="62">
        <v>474.07</v>
      </c>
      <c r="H496" s="62">
        <f>AVERAGE(E496:G496)</f>
        <v>474.07</v>
      </c>
      <c r="I496" s="62">
        <v>100</v>
      </c>
      <c r="J496" s="62">
        <v>441</v>
      </c>
      <c r="K496" s="75">
        <f t="shared" si="14"/>
        <v>76730000</v>
      </c>
      <c r="L496" s="75">
        <f t="shared" si="15"/>
        <v>36375391100</v>
      </c>
    </row>
    <row r="497" spans="3:12" x14ac:dyDescent="0.25">
      <c r="C497" s="78">
        <v>44468</v>
      </c>
      <c r="D497" s="62">
        <v>441</v>
      </c>
      <c r="E497" s="62">
        <v>512</v>
      </c>
      <c r="F497" s="62">
        <v>512</v>
      </c>
      <c r="G497" s="62">
        <v>441</v>
      </c>
      <c r="H497" s="62">
        <f>AVERAGE(E497:G497)</f>
        <v>488.33333333333331</v>
      </c>
      <c r="I497" s="62">
        <v>200</v>
      </c>
      <c r="J497" s="62">
        <v>476.38</v>
      </c>
      <c r="K497" s="75">
        <f t="shared" si="14"/>
        <v>76730000</v>
      </c>
      <c r="L497" s="75">
        <f t="shared" si="15"/>
        <v>33837930000</v>
      </c>
    </row>
    <row r="498" spans="3:12" x14ac:dyDescent="0.25">
      <c r="C498" s="78">
        <v>44467</v>
      </c>
      <c r="D498" s="62">
        <v>476.38</v>
      </c>
      <c r="E498" s="62">
        <v>476.38</v>
      </c>
      <c r="F498" s="62">
        <v>0</v>
      </c>
      <c r="G498" s="62">
        <v>0</v>
      </c>
      <c r="H498" s="62">
        <f>AVERAGE(E498:G498)</f>
        <v>158.79333333333332</v>
      </c>
      <c r="I498" s="62">
        <v>0</v>
      </c>
      <c r="J498" s="62">
        <v>476.38</v>
      </c>
      <c r="K498" s="75">
        <f t="shared" si="14"/>
        <v>76730000</v>
      </c>
      <c r="L498" s="75">
        <f t="shared" si="15"/>
        <v>36552637400</v>
      </c>
    </row>
    <row r="499" spans="3:12" x14ac:dyDescent="0.25">
      <c r="C499" s="78">
        <v>44466</v>
      </c>
      <c r="D499" s="62">
        <v>476.38</v>
      </c>
      <c r="E499" s="62">
        <v>476.38</v>
      </c>
      <c r="F499" s="62">
        <v>0</v>
      </c>
      <c r="G499" s="62">
        <v>0</v>
      </c>
      <c r="H499" s="62">
        <f>AVERAGE(E499:G499)</f>
        <v>158.79333333333332</v>
      </c>
      <c r="I499" s="62">
        <v>0</v>
      </c>
      <c r="J499" s="62">
        <v>476.38</v>
      </c>
      <c r="K499" s="75">
        <f t="shared" si="14"/>
        <v>76730000</v>
      </c>
      <c r="L499" s="75">
        <f t="shared" si="15"/>
        <v>36552637400</v>
      </c>
    </row>
    <row r="500" spans="3:12" x14ac:dyDescent="0.25">
      <c r="C500" s="78">
        <v>44463</v>
      </c>
      <c r="D500" s="62">
        <v>476.38</v>
      </c>
      <c r="E500" s="62">
        <v>476.38</v>
      </c>
      <c r="F500" s="62">
        <v>0</v>
      </c>
      <c r="G500" s="62">
        <v>0</v>
      </c>
      <c r="H500" s="62">
        <f>AVERAGE(E500:G500)</f>
        <v>158.79333333333332</v>
      </c>
      <c r="I500" s="62">
        <v>0</v>
      </c>
      <c r="J500" s="62">
        <v>476.38</v>
      </c>
      <c r="K500" s="75">
        <f t="shared" si="14"/>
        <v>76730000</v>
      </c>
      <c r="L500" s="75">
        <f t="shared" si="15"/>
        <v>36552637400</v>
      </c>
    </row>
    <row r="501" spans="3:12" x14ac:dyDescent="0.25">
      <c r="C501" s="78">
        <v>44462</v>
      </c>
      <c r="D501" s="62">
        <v>476.38</v>
      </c>
      <c r="E501" s="62">
        <v>542</v>
      </c>
      <c r="F501" s="62">
        <v>542</v>
      </c>
      <c r="G501" s="62">
        <v>476.38</v>
      </c>
      <c r="H501" s="62">
        <f>AVERAGE(E501:G501)</f>
        <v>520.12666666666667</v>
      </c>
      <c r="I501" s="62">
        <v>200</v>
      </c>
      <c r="J501" s="62">
        <v>515</v>
      </c>
      <c r="K501" s="75">
        <f t="shared" si="14"/>
        <v>76730000</v>
      </c>
      <c r="L501" s="75">
        <f t="shared" si="15"/>
        <v>36552637400</v>
      </c>
    </row>
    <row r="502" spans="3:12" x14ac:dyDescent="0.25">
      <c r="C502" s="78">
        <v>44461</v>
      </c>
      <c r="D502" s="62">
        <v>515</v>
      </c>
      <c r="E502" s="62">
        <v>515</v>
      </c>
      <c r="F502" s="62">
        <v>515</v>
      </c>
      <c r="G502" s="62">
        <v>515</v>
      </c>
      <c r="H502" s="62">
        <f>AVERAGE(E502:G502)</f>
        <v>515</v>
      </c>
      <c r="I502" s="62">
        <v>100</v>
      </c>
      <c r="J502" s="62">
        <v>480.01</v>
      </c>
      <c r="K502" s="75">
        <f t="shared" si="14"/>
        <v>76730000</v>
      </c>
      <c r="L502" s="75">
        <f t="shared" si="15"/>
        <v>39515950000</v>
      </c>
    </row>
    <row r="503" spans="3:12" x14ac:dyDescent="0.25">
      <c r="C503" s="78">
        <v>44460</v>
      </c>
      <c r="D503" s="62">
        <v>480.01</v>
      </c>
      <c r="E503" s="62">
        <v>480.01</v>
      </c>
      <c r="F503" s="62">
        <v>480.01</v>
      </c>
      <c r="G503" s="62">
        <v>480.01</v>
      </c>
      <c r="H503" s="62">
        <f>AVERAGE(E503:G503)</f>
        <v>480.01</v>
      </c>
      <c r="I503" s="62">
        <v>100</v>
      </c>
      <c r="J503" s="62">
        <v>513</v>
      </c>
      <c r="K503" s="75">
        <f t="shared" si="14"/>
        <v>76730000</v>
      </c>
      <c r="L503" s="75">
        <f t="shared" si="15"/>
        <v>36831167300</v>
      </c>
    </row>
    <row r="504" spans="3:12" x14ac:dyDescent="0.25">
      <c r="C504" s="78">
        <v>44459</v>
      </c>
      <c r="D504" s="62">
        <v>513</v>
      </c>
      <c r="E504" s="62">
        <v>498</v>
      </c>
      <c r="F504" s="62">
        <v>527</v>
      </c>
      <c r="G504" s="62">
        <v>498</v>
      </c>
      <c r="H504" s="62">
        <f>AVERAGE(E504:G504)</f>
        <v>507.66666666666669</v>
      </c>
      <c r="I504" s="62">
        <v>800</v>
      </c>
      <c r="J504" s="62">
        <v>527.5</v>
      </c>
      <c r="K504" s="75">
        <f t="shared" si="14"/>
        <v>76730000</v>
      </c>
      <c r="L504" s="75">
        <f t="shared" si="15"/>
        <v>39362490000</v>
      </c>
    </row>
    <row r="505" spans="3:12" x14ac:dyDescent="0.25">
      <c r="C505" s="78">
        <v>44456</v>
      </c>
      <c r="D505" s="62">
        <v>527.5</v>
      </c>
      <c r="E505" s="62">
        <v>527.5</v>
      </c>
      <c r="F505" s="62">
        <v>527.5</v>
      </c>
      <c r="G505" s="62">
        <v>527.5</v>
      </c>
      <c r="H505" s="62">
        <f>AVERAGE(E505:G505)</f>
        <v>527.5</v>
      </c>
      <c r="I505" s="62">
        <v>100</v>
      </c>
      <c r="J505" s="62">
        <v>491.18</v>
      </c>
      <c r="K505" s="75">
        <f t="shared" si="14"/>
        <v>76730000</v>
      </c>
      <c r="L505" s="75">
        <f t="shared" si="15"/>
        <v>40475075000</v>
      </c>
    </row>
    <row r="506" spans="3:12" x14ac:dyDescent="0.25">
      <c r="C506" s="78">
        <v>44455</v>
      </c>
      <c r="D506" s="62">
        <v>491.18</v>
      </c>
      <c r="E506" s="62">
        <v>491.18</v>
      </c>
      <c r="F506" s="62">
        <v>0</v>
      </c>
      <c r="G506" s="62">
        <v>0</v>
      </c>
      <c r="H506" s="62">
        <f>AVERAGE(E506:G506)</f>
        <v>163.72666666666666</v>
      </c>
      <c r="I506" s="62">
        <v>0</v>
      </c>
      <c r="J506" s="62">
        <v>491.18</v>
      </c>
      <c r="K506" s="75">
        <f t="shared" si="14"/>
        <v>76730000</v>
      </c>
      <c r="L506" s="75">
        <f t="shared" si="15"/>
        <v>37688241400</v>
      </c>
    </row>
    <row r="507" spans="3:12" x14ac:dyDescent="0.25">
      <c r="C507" s="78">
        <v>44454</v>
      </c>
      <c r="D507" s="62">
        <v>491.18</v>
      </c>
      <c r="E507" s="62">
        <v>491.18</v>
      </c>
      <c r="F507" s="62">
        <v>0</v>
      </c>
      <c r="G507" s="62">
        <v>0</v>
      </c>
      <c r="H507" s="62">
        <f>AVERAGE(E507:G507)</f>
        <v>163.72666666666666</v>
      </c>
      <c r="I507" s="62">
        <v>0</v>
      </c>
      <c r="J507" s="62">
        <v>491.18</v>
      </c>
      <c r="K507" s="75">
        <f t="shared" si="14"/>
        <v>76730000</v>
      </c>
      <c r="L507" s="75">
        <f t="shared" si="15"/>
        <v>37688241400</v>
      </c>
    </row>
    <row r="508" spans="3:12" x14ac:dyDescent="0.25">
      <c r="C508" s="78">
        <v>44453</v>
      </c>
      <c r="D508" s="62">
        <v>491.18</v>
      </c>
      <c r="E508" s="62">
        <v>491.18</v>
      </c>
      <c r="F508" s="62">
        <v>491.18</v>
      </c>
      <c r="G508" s="62">
        <v>491.18</v>
      </c>
      <c r="H508" s="62">
        <f>AVERAGE(E508:G508)</f>
        <v>491.18</v>
      </c>
      <c r="I508" s="62">
        <v>100</v>
      </c>
      <c r="J508" s="62">
        <v>531</v>
      </c>
      <c r="K508" s="75">
        <f t="shared" si="14"/>
        <v>76730000</v>
      </c>
      <c r="L508" s="75">
        <f t="shared" si="15"/>
        <v>37688241400</v>
      </c>
    </row>
    <row r="509" spans="3:12" x14ac:dyDescent="0.25">
      <c r="C509" s="78">
        <v>44452</v>
      </c>
      <c r="D509" s="62">
        <v>531</v>
      </c>
      <c r="E509" s="62">
        <v>531</v>
      </c>
      <c r="F509" s="62">
        <v>531</v>
      </c>
      <c r="G509" s="62">
        <v>531</v>
      </c>
      <c r="H509" s="62">
        <f>AVERAGE(E509:G509)</f>
        <v>531</v>
      </c>
      <c r="I509" s="62">
        <v>100</v>
      </c>
      <c r="J509" s="62">
        <v>498</v>
      </c>
      <c r="K509" s="75">
        <f t="shared" si="14"/>
        <v>76730000</v>
      </c>
      <c r="L509" s="75">
        <f t="shared" si="15"/>
        <v>40743630000</v>
      </c>
    </row>
    <row r="510" spans="3:12" x14ac:dyDescent="0.25">
      <c r="C510" s="78">
        <v>44449</v>
      </c>
      <c r="D510" s="62">
        <v>498</v>
      </c>
      <c r="E510" s="62">
        <v>445.01</v>
      </c>
      <c r="F510" s="62">
        <v>498</v>
      </c>
      <c r="G510" s="62">
        <v>445.01</v>
      </c>
      <c r="H510" s="62">
        <f>AVERAGE(E510:G510)</f>
        <v>462.67333333333335</v>
      </c>
      <c r="I510" s="62">
        <v>200</v>
      </c>
      <c r="J510" s="62">
        <v>480.01</v>
      </c>
      <c r="K510" s="75">
        <f t="shared" si="14"/>
        <v>76730000</v>
      </c>
      <c r="L510" s="75">
        <f t="shared" si="15"/>
        <v>38211540000</v>
      </c>
    </row>
    <row r="511" spans="3:12" x14ac:dyDescent="0.25">
      <c r="C511" s="78">
        <v>44448</v>
      </c>
      <c r="D511" s="62">
        <v>480.01</v>
      </c>
      <c r="E511" s="62">
        <v>539</v>
      </c>
      <c r="F511" s="62">
        <v>539</v>
      </c>
      <c r="G511" s="62">
        <v>480.01</v>
      </c>
      <c r="H511" s="62">
        <f>AVERAGE(E511:G511)</f>
        <v>519.3366666666667</v>
      </c>
      <c r="I511" s="62">
        <v>200</v>
      </c>
      <c r="J511" s="62">
        <v>518.9</v>
      </c>
      <c r="K511" s="75">
        <f t="shared" si="14"/>
        <v>76730000</v>
      </c>
      <c r="L511" s="75">
        <f t="shared" si="15"/>
        <v>36831167300</v>
      </c>
    </row>
    <row r="512" spans="3:12" x14ac:dyDescent="0.25">
      <c r="C512" s="78">
        <v>44447</v>
      </c>
      <c r="D512" s="62">
        <v>518.9</v>
      </c>
      <c r="E512" s="62">
        <v>477.01</v>
      </c>
      <c r="F512" s="62">
        <v>518.9</v>
      </c>
      <c r="G512" s="62">
        <v>477.01</v>
      </c>
      <c r="H512" s="62">
        <f>AVERAGE(E512:G512)</f>
        <v>490.97333333333336</v>
      </c>
      <c r="I512" s="62">
        <v>200</v>
      </c>
      <c r="J512" s="62">
        <v>514</v>
      </c>
      <c r="K512" s="75">
        <f t="shared" si="14"/>
        <v>76730000</v>
      </c>
      <c r="L512" s="75">
        <f t="shared" si="15"/>
        <v>39815197000</v>
      </c>
    </row>
    <row r="513" spans="3:12" x14ac:dyDescent="0.25">
      <c r="C513" s="78">
        <v>44446</v>
      </c>
      <c r="D513" s="62">
        <v>514</v>
      </c>
      <c r="E513" s="62">
        <v>480</v>
      </c>
      <c r="F513" s="62">
        <v>514</v>
      </c>
      <c r="G513" s="62">
        <v>477.52</v>
      </c>
      <c r="H513" s="62">
        <f>AVERAGE(E513:G513)</f>
        <v>490.50666666666666</v>
      </c>
      <c r="I513" s="62">
        <v>300</v>
      </c>
      <c r="J513" s="62">
        <v>516.22</v>
      </c>
      <c r="K513" s="75">
        <f t="shared" si="14"/>
        <v>76730000</v>
      </c>
      <c r="L513" s="75">
        <f t="shared" si="15"/>
        <v>39439220000</v>
      </c>
    </row>
    <row r="514" spans="3:12" x14ac:dyDescent="0.25">
      <c r="C514" s="78">
        <v>44445</v>
      </c>
      <c r="D514" s="62">
        <v>516.22</v>
      </c>
      <c r="E514" s="62">
        <v>516.05999999999995</v>
      </c>
      <c r="F514" s="62">
        <v>595</v>
      </c>
      <c r="G514" s="62">
        <v>516.05999999999995</v>
      </c>
      <c r="H514" s="62">
        <f>AVERAGE(E514:G514)</f>
        <v>542.37333333333333</v>
      </c>
      <c r="I514" s="62">
        <v>5500</v>
      </c>
      <c r="J514" s="62">
        <v>557.9</v>
      </c>
      <c r="K514" s="75">
        <f t="shared" si="14"/>
        <v>76730000</v>
      </c>
      <c r="L514" s="75">
        <f t="shared" si="15"/>
        <v>39609560600</v>
      </c>
    </row>
    <row r="515" spans="3:12" x14ac:dyDescent="0.25">
      <c r="C515" s="78">
        <v>44442</v>
      </c>
      <c r="D515" s="62">
        <v>557.9</v>
      </c>
      <c r="E515" s="62">
        <v>558</v>
      </c>
      <c r="F515" s="62">
        <v>558</v>
      </c>
      <c r="G515" s="62">
        <v>557.9</v>
      </c>
      <c r="H515" s="62">
        <f>AVERAGE(E515:G515)</f>
        <v>557.9666666666667</v>
      </c>
      <c r="I515" s="62">
        <v>200</v>
      </c>
      <c r="J515" s="62">
        <v>520</v>
      </c>
      <c r="K515" s="75">
        <f t="shared" si="14"/>
        <v>76730000</v>
      </c>
      <c r="L515" s="75">
        <f t="shared" si="15"/>
        <v>42807667000</v>
      </c>
    </row>
    <row r="516" spans="3:12" x14ac:dyDescent="0.25">
      <c r="C516" s="78">
        <v>44441</v>
      </c>
      <c r="D516" s="62">
        <v>520</v>
      </c>
      <c r="E516" s="62">
        <v>520</v>
      </c>
      <c r="F516" s="62">
        <v>520</v>
      </c>
      <c r="G516" s="62">
        <v>520</v>
      </c>
      <c r="H516" s="62">
        <f>AVERAGE(E516:G516)</f>
        <v>520</v>
      </c>
      <c r="I516" s="62">
        <v>100</v>
      </c>
      <c r="J516" s="62">
        <v>519.99</v>
      </c>
      <c r="K516" s="75">
        <f t="shared" si="14"/>
        <v>76730000</v>
      </c>
      <c r="L516" s="75">
        <f t="shared" si="15"/>
        <v>39899600000</v>
      </c>
    </row>
    <row r="517" spans="3:12" x14ac:dyDescent="0.25">
      <c r="C517" s="78">
        <v>44440</v>
      </c>
      <c r="D517" s="62">
        <v>519.99</v>
      </c>
      <c r="E517" s="62">
        <v>519.99</v>
      </c>
      <c r="F517" s="62">
        <v>0</v>
      </c>
      <c r="G517" s="62">
        <v>0</v>
      </c>
      <c r="H517" s="62">
        <f>AVERAGE(E517:G517)</f>
        <v>173.33</v>
      </c>
      <c r="I517" s="62">
        <v>0</v>
      </c>
      <c r="J517" s="62">
        <v>519.99</v>
      </c>
      <c r="K517" s="75">
        <f t="shared" si="14"/>
        <v>76730000</v>
      </c>
      <c r="L517" s="75">
        <f t="shared" si="15"/>
        <v>39898832700</v>
      </c>
    </row>
    <row r="518" spans="3:12" x14ac:dyDescent="0.25">
      <c r="C518" s="78">
        <v>44439</v>
      </c>
      <c r="D518" s="62">
        <v>519.99</v>
      </c>
      <c r="E518" s="62">
        <v>500</v>
      </c>
      <c r="F518" s="62">
        <v>519.99</v>
      </c>
      <c r="G518" s="62">
        <v>500</v>
      </c>
      <c r="H518" s="62">
        <f>AVERAGE(E518:G518)</f>
        <v>506.66333333333336</v>
      </c>
      <c r="I518" s="62">
        <v>300</v>
      </c>
      <c r="J518" s="62">
        <v>500</v>
      </c>
      <c r="K518" s="75">
        <f t="shared" si="14"/>
        <v>76730000</v>
      </c>
      <c r="L518" s="75">
        <f t="shared" si="15"/>
        <v>39898832700</v>
      </c>
    </row>
    <row r="519" spans="3:12" x14ac:dyDescent="0.25">
      <c r="C519" s="78">
        <v>44438</v>
      </c>
      <c r="D519" s="62">
        <v>500</v>
      </c>
      <c r="E519" s="62">
        <v>523</v>
      </c>
      <c r="F519" s="62">
        <v>523</v>
      </c>
      <c r="G519" s="62">
        <v>500</v>
      </c>
      <c r="H519" s="62">
        <f>AVERAGE(E519:G519)</f>
        <v>515.33333333333337</v>
      </c>
      <c r="I519" s="62">
        <v>200</v>
      </c>
      <c r="J519" s="62">
        <v>490</v>
      </c>
      <c r="K519" s="75">
        <f t="shared" si="14"/>
        <v>76730000</v>
      </c>
      <c r="L519" s="75">
        <f t="shared" si="15"/>
        <v>38365000000</v>
      </c>
    </row>
    <row r="520" spans="3:12" x14ac:dyDescent="0.25">
      <c r="C520" s="78">
        <v>44435</v>
      </c>
      <c r="D520" s="62">
        <v>490</v>
      </c>
      <c r="E520" s="62">
        <v>490</v>
      </c>
      <c r="F520" s="62">
        <v>0</v>
      </c>
      <c r="G520" s="62">
        <v>0</v>
      </c>
      <c r="H520" s="62">
        <f>AVERAGE(E520:G520)</f>
        <v>163.33333333333334</v>
      </c>
      <c r="I520" s="62">
        <v>0</v>
      </c>
      <c r="J520" s="62">
        <v>490</v>
      </c>
      <c r="K520" s="75">
        <f t="shared" si="14"/>
        <v>76730000</v>
      </c>
      <c r="L520" s="75">
        <f t="shared" si="15"/>
        <v>37597700000</v>
      </c>
    </row>
    <row r="521" spans="3:12" x14ac:dyDescent="0.25">
      <c r="C521" s="78">
        <v>44434</v>
      </c>
      <c r="D521" s="62">
        <v>490</v>
      </c>
      <c r="E521" s="62">
        <v>476</v>
      </c>
      <c r="F521" s="62">
        <v>490</v>
      </c>
      <c r="G521" s="62">
        <v>476</v>
      </c>
      <c r="H521" s="62">
        <f>AVERAGE(E521:G521)</f>
        <v>480.66666666666669</v>
      </c>
      <c r="I521" s="62">
        <v>300</v>
      </c>
      <c r="J521" s="62">
        <v>514</v>
      </c>
      <c r="K521" s="75">
        <f t="shared" ref="K521:K584" si="16">76.73*1000000</f>
        <v>76730000</v>
      </c>
      <c r="L521" s="75">
        <f t="shared" ref="L521:L584" si="17">K521*D521</f>
        <v>37597700000</v>
      </c>
    </row>
    <row r="522" spans="3:12" x14ac:dyDescent="0.25">
      <c r="C522" s="78">
        <v>44433</v>
      </c>
      <c r="D522" s="62">
        <v>514</v>
      </c>
      <c r="E522" s="62">
        <v>514.99</v>
      </c>
      <c r="F522" s="62">
        <v>514.99</v>
      </c>
      <c r="G522" s="62">
        <v>514</v>
      </c>
      <c r="H522" s="62">
        <f>AVERAGE(E522:G522)</f>
        <v>514.66</v>
      </c>
      <c r="I522" s="62">
        <v>200</v>
      </c>
      <c r="J522" s="62">
        <v>484.1</v>
      </c>
      <c r="K522" s="75">
        <f t="shared" si="16"/>
        <v>76730000</v>
      </c>
      <c r="L522" s="75">
        <f t="shared" si="17"/>
        <v>39439220000</v>
      </c>
    </row>
    <row r="523" spans="3:12" x14ac:dyDescent="0.25">
      <c r="C523" s="78">
        <v>44432</v>
      </c>
      <c r="D523" s="62">
        <v>484.1</v>
      </c>
      <c r="E523" s="62">
        <v>484.1</v>
      </c>
      <c r="F523" s="62">
        <v>0</v>
      </c>
      <c r="G523" s="62">
        <v>0</v>
      </c>
      <c r="H523" s="62">
        <f>AVERAGE(E523:G523)</f>
        <v>161.36666666666667</v>
      </c>
      <c r="I523" s="62">
        <v>0</v>
      </c>
      <c r="J523" s="62">
        <v>484.1</v>
      </c>
      <c r="K523" s="75">
        <f t="shared" si="16"/>
        <v>76730000</v>
      </c>
      <c r="L523" s="75">
        <f t="shared" si="17"/>
        <v>37144993000</v>
      </c>
    </row>
    <row r="524" spans="3:12" x14ac:dyDescent="0.25">
      <c r="C524" s="78">
        <v>44431</v>
      </c>
      <c r="D524" s="62">
        <v>484.1</v>
      </c>
      <c r="E524" s="62">
        <v>484.1</v>
      </c>
      <c r="F524" s="62">
        <v>0</v>
      </c>
      <c r="G524" s="62">
        <v>0</v>
      </c>
      <c r="H524" s="62">
        <f>AVERAGE(E524:G524)</f>
        <v>161.36666666666667</v>
      </c>
      <c r="I524" s="62">
        <v>0</v>
      </c>
      <c r="J524" s="62">
        <v>484.1</v>
      </c>
      <c r="K524" s="75">
        <f t="shared" si="16"/>
        <v>76730000</v>
      </c>
      <c r="L524" s="75">
        <f t="shared" si="17"/>
        <v>37144993000</v>
      </c>
    </row>
    <row r="525" spans="3:12" x14ac:dyDescent="0.25">
      <c r="C525" s="78">
        <v>44428</v>
      </c>
      <c r="D525" s="62">
        <v>484.1</v>
      </c>
      <c r="E525" s="62">
        <v>419</v>
      </c>
      <c r="F525" s="62">
        <v>484.1</v>
      </c>
      <c r="G525" s="62">
        <v>419</v>
      </c>
      <c r="H525" s="62">
        <f>AVERAGE(E525:G525)</f>
        <v>440.7</v>
      </c>
      <c r="I525" s="62">
        <v>600</v>
      </c>
      <c r="J525" s="62">
        <v>450.33</v>
      </c>
      <c r="K525" s="75">
        <f t="shared" si="16"/>
        <v>76730000</v>
      </c>
      <c r="L525" s="75">
        <f t="shared" si="17"/>
        <v>37144993000</v>
      </c>
    </row>
    <row r="526" spans="3:12" x14ac:dyDescent="0.25">
      <c r="C526" s="78">
        <v>44425</v>
      </c>
      <c r="D526" s="62">
        <v>450.33</v>
      </c>
      <c r="E526" s="62">
        <v>450.33</v>
      </c>
      <c r="F526" s="62">
        <v>0</v>
      </c>
      <c r="G526" s="62">
        <v>0</v>
      </c>
      <c r="H526" s="62">
        <f>AVERAGE(E526:G526)</f>
        <v>150.10999999999999</v>
      </c>
      <c r="I526" s="62">
        <v>0</v>
      </c>
      <c r="J526" s="62">
        <v>450.33</v>
      </c>
      <c r="K526" s="75">
        <f t="shared" si="16"/>
        <v>76730000</v>
      </c>
      <c r="L526" s="75">
        <f t="shared" si="17"/>
        <v>34553820900</v>
      </c>
    </row>
    <row r="527" spans="3:12" x14ac:dyDescent="0.25">
      <c r="C527" s="78">
        <v>44424</v>
      </c>
      <c r="D527" s="62">
        <v>450.33</v>
      </c>
      <c r="E527" s="62">
        <v>448</v>
      </c>
      <c r="F527" s="62">
        <v>0</v>
      </c>
      <c r="G527" s="62">
        <v>0</v>
      </c>
      <c r="H527" s="62">
        <f>AVERAGE(E527:G527)</f>
        <v>149.33333333333334</v>
      </c>
      <c r="I527" s="62">
        <v>0</v>
      </c>
      <c r="J527" s="62">
        <v>448</v>
      </c>
      <c r="K527" s="75">
        <f t="shared" si="16"/>
        <v>76730000</v>
      </c>
      <c r="L527" s="75">
        <f t="shared" si="17"/>
        <v>34553820900</v>
      </c>
    </row>
    <row r="528" spans="3:12" x14ac:dyDescent="0.25">
      <c r="C528" s="78">
        <v>44421</v>
      </c>
      <c r="D528" s="62">
        <v>448</v>
      </c>
      <c r="E528" s="62">
        <v>448</v>
      </c>
      <c r="F528" s="62">
        <v>448</v>
      </c>
      <c r="G528" s="62">
        <v>448</v>
      </c>
      <c r="H528" s="62">
        <f>AVERAGE(E528:G528)</f>
        <v>448</v>
      </c>
      <c r="I528" s="62">
        <v>100</v>
      </c>
      <c r="J528" s="62">
        <v>483.5</v>
      </c>
      <c r="K528" s="75">
        <f t="shared" si="16"/>
        <v>76730000</v>
      </c>
      <c r="L528" s="75">
        <f t="shared" si="17"/>
        <v>34375040000</v>
      </c>
    </row>
    <row r="529" spans="3:12" x14ac:dyDescent="0.25">
      <c r="C529" s="78">
        <v>44420</v>
      </c>
      <c r="D529" s="62">
        <v>483.5</v>
      </c>
      <c r="E529" s="62">
        <v>483.5</v>
      </c>
      <c r="F529" s="62">
        <v>0</v>
      </c>
      <c r="G529" s="62">
        <v>0</v>
      </c>
      <c r="H529" s="62">
        <f>AVERAGE(E529:G529)</f>
        <v>161.16666666666666</v>
      </c>
      <c r="I529" s="62">
        <v>0</v>
      </c>
      <c r="J529" s="62">
        <v>483.5</v>
      </c>
      <c r="K529" s="75">
        <f t="shared" si="16"/>
        <v>76730000</v>
      </c>
      <c r="L529" s="75">
        <f t="shared" si="17"/>
        <v>37098955000</v>
      </c>
    </row>
    <row r="530" spans="3:12" x14ac:dyDescent="0.25">
      <c r="C530" s="78">
        <v>44419</v>
      </c>
      <c r="D530" s="62">
        <v>483.5</v>
      </c>
      <c r="E530" s="62">
        <v>483.5</v>
      </c>
      <c r="F530" s="62">
        <v>0</v>
      </c>
      <c r="G530" s="62">
        <v>0</v>
      </c>
      <c r="H530" s="62">
        <f>AVERAGE(E530:G530)</f>
        <v>161.16666666666666</v>
      </c>
      <c r="I530" s="62">
        <v>0</v>
      </c>
      <c r="J530" s="62">
        <v>483.5</v>
      </c>
      <c r="K530" s="75">
        <f t="shared" si="16"/>
        <v>76730000</v>
      </c>
      <c r="L530" s="75">
        <f t="shared" si="17"/>
        <v>37098955000</v>
      </c>
    </row>
    <row r="531" spans="3:12" x14ac:dyDescent="0.25">
      <c r="C531" s="78">
        <v>44418</v>
      </c>
      <c r="D531" s="62">
        <v>483.5</v>
      </c>
      <c r="E531" s="62">
        <v>483.5</v>
      </c>
      <c r="F531" s="62">
        <v>0</v>
      </c>
      <c r="G531" s="62">
        <v>0</v>
      </c>
      <c r="H531" s="62">
        <f>AVERAGE(E531:G531)</f>
        <v>161.16666666666666</v>
      </c>
      <c r="I531" s="62">
        <v>0</v>
      </c>
      <c r="J531" s="62">
        <v>483.5</v>
      </c>
      <c r="K531" s="75">
        <f t="shared" si="16"/>
        <v>76730000</v>
      </c>
      <c r="L531" s="75">
        <f t="shared" si="17"/>
        <v>37098955000</v>
      </c>
    </row>
    <row r="532" spans="3:12" x14ac:dyDescent="0.25">
      <c r="C532" s="78">
        <v>44417</v>
      </c>
      <c r="D532" s="62">
        <v>483.5</v>
      </c>
      <c r="E532" s="62">
        <v>483.5</v>
      </c>
      <c r="F532" s="62">
        <v>0</v>
      </c>
      <c r="G532" s="62">
        <v>0</v>
      </c>
      <c r="H532" s="62">
        <f>AVERAGE(E532:G532)</f>
        <v>161.16666666666666</v>
      </c>
      <c r="I532" s="62">
        <v>0</v>
      </c>
      <c r="J532" s="62">
        <v>483.5</v>
      </c>
      <c r="K532" s="75">
        <f t="shared" si="16"/>
        <v>76730000</v>
      </c>
      <c r="L532" s="75">
        <f t="shared" si="17"/>
        <v>37098955000</v>
      </c>
    </row>
    <row r="533" spans="3:12" x14ac:dyDescent="0.25">
      <c r="C533" s="78">
        <v>44414</v>
      </c>
      <c r="D533" s="62">
        <v>483.5</v>
      </c>
      <c r="E533" s="62">
        <v>482</v>
      </c>
      <c r="F533" s="62">
        <v>483.5</v>
      </c>
      <c r="G533" s="62">
        <v>482</v>
      </c>
      <c r="H533" s="62">
        <f>AVERAGE(E533:G533)</f>
        <v>482.5</v>
      </c>
      <c r="I533" s="62">
        <v>200</v>
      </c>
      <c r="J533" s="62">
        <v>521</v>
      </c>
      <c r="K533" s="75">
        <f t="shared" si="16"/>
        <v>76730000</v>
      </c>
      <c r="L533" s="75">
        <f t="shared" si="17"/>
        <v>37098955000</v>
      </c>
    </row>
    <row r="534" spans="3:12" x14ac:dyDescent="0.25">
      <c r="C534" s="78">
        <v>44413</v>
      </c>
      <c r="D534" s="62">
        <v>521</v>
      </c>
      <c r="E534" s="62">
        <v>520</v>
      </c>
      <c r="F534" s="62">
        <v>521</v>
      </c>
      <c r="G534" s="62">
        <v>520</v>
      </c>
      <c r="H534" s="62">
        <f>AVERAGE(E534:G534)</f>
        <v>520.33333333333337</v>
      </c>
      <c r="I534" s="62">
        <v>200</v>
      </c>
      <c r="J534" s="62">
        <v>520</v>
      </c>
      <c r="K534" s="75">
        <f t="shared" si="16"/>
        <v>76730000</v>
      </c>
      <c r="L534" s="75">
        <f t="shared" si="17"/>
        <v>39976330000</v>
      </c>
    </row>
    <row r="535" spans="3:12" x14ac:dyDescent="0.25">
      <c r="C535" s="78">
        <v>44412</v>
      </c>
      <c r="D535" s="62">
        <v>520</v>
      </c>
      <c r="E535" s="62">
        <v>524.63</v>
      </c>
      <c r="F535" s="62">
        <v>524.63</v>
      </c>
      <c r="G535" s="62">
        <v>510</v>
      </c>
      <c r="H535" s="62">
        <f>AVERAGE(E535:G535)</f>
        <v>519.75333333333333</v>
      </c>
      <c r="I535" s="62">
        <v>400</v>
      </c>
      <c r="J535" s="62">
        <v>488.04</v>
      </c>
      <c r="K535" s="75">
        <f t="shared" si="16"/>
        <v>76730000</v>
      </c>
      <c r="L535" s="75">
        <f t="shared" si="17"/>
        <v>39899600000</v>
      </c>
    </row>
    <row r="536" spans="3:12" x14ac:dyDescent="0.25">
      <c r="C536" s="78">
        <v>44411</v>
      </c>
      <c r="D536" s="62">
        <v>488.04</v>
      </c>
      <c r="E536" s="62">
        <v>488.04</v>
      </c>
      <c r="F536" s="62">
        <v>488.04</v>
      </c>
      <c r="G536" s="62">
        <v>488.04</v>
      </c>
      <c r="H536" s="62">
        <f>AVERAGE(E536:G536)</f>
        <v>488.04</v>
      </c>
      <c r="I536" s="62">
        <v>100</v>
      </c>
      <c r="J536" s="62">
        <v>454</v>
      </c>
      <c r="K536" s="75">
        <f t="shared" si="16"/>
        <v>76730000</v>
      </c>
      <c r="L536" s="75">
        <f t="shared" si="17"/>
        <v>37447309200</v>
      </c>
    </row>
    <row r="537" spans="3:12" x14ac:dyDescent="0.25">
      <c r="C537" s="78">
        <v>44410</v>
      </c>
      <c r="D537" s="62">
        <v>454</v>
      </c>
      <c r="E537" s="62">
        <v>454</v>
      </c>
      <c r="F537" s="62">
        <v>454</v>
      </c>
      <c r="G537" s="62">
        <v>454</v>
      </c>
      <c r="H537" s="62">
        <f>AVERAGE(E537:G537)</f>
        <v>454</v>
      </c>
      <c r="I537" s="62">
        <v>100</v>
      </c>
      <c r="J537" s="62">
        <v>490.01</v>
      </c>
      <c r="K537" s="75">
        <f t="shared" si="16"/>
        <v>76730000</v>
      </c>
      <c r="L537" s="75">
        <f t="shared" si="17"/>
        <v>34835420000</v>
      </c>
    </row>
    <row r="538" spans="3:12" x14ac:dyDescent="0.25">
      <c r="C538" s="78">
        <v>44407</v>
      </c>
      <c r="D538" s="62">
        <v>490.01</v>
      </c>
      <c r="E538" s="62">
        <v>490.01</v>
      </c>
      <c r="F538" s="62">
        <v>490.01</v>
      </c>
      <c r="G538" s="62">
        <v>490.01</v>
      </c>
      <c r="H538" s="62">
        <f>AVERAGE(E538:G538)</f>
        <v>490.01</v>
      </c>
      <c r="I538" s="62">
        <v>100</v>
      </c>
      <c r="J538" s="62">
        <v>520.78</v>
      </c>
      <c r="K538" s="75">
        <f t="shared" si="16"/>
        <v>76730000</v>
      </c>
      <c r="L538" s="75">
        <f t="shared" si="17"/>
        <v>37598467300</v>
      </c>
    </row>
    <row r="539" spans="3:12" x14ac:dyDescent="0.25">
      <c r="C539" s="78">
        <v>44406</v>
      </c>
      <c r="D539" s="62">
        <v>520.78</v>
      </c>
      <c r="E539" s="62">
        <v>520.78</v>
      </c>
      <c r="F539" s="62">
        <v>520.78</v>
      </c>
      <c r="G539" s="62">
        <v>520.78</v>
      </c>
      <c r="H539" s="62">
        <f>AVERAGE(E539:G539)</f>
        <v>520.78</v>
      </c>
      <c r="I539" s="62">
        <v>700</v>
      </c>
      <c r="J539" s="62">
        <v>563</v>
      </c>
      <c r="K539" s="75">
        <f t="shared" si="16"/>
        <v>76730000</v>
      </c>
      <c r="L539" s="75">
        <f t="shared" si="17"/>
        <v>39959449400</v>
      </c>
    </row>
    <row r="540" spans="3:12" x14ac:dyDescent="0.25">
      <c r="C540" s="78">
        <v>44405</v>
      </c>
      <c r="D540" s="62">
        <v>563</v>
      </c>
      <c r="E540" s="62">
        <v>563</v>
      </c>
      <c r="F540" s="62">
        <v>563</v>
      </c>
      <c r="G540" s="62">
        <v>563</v>
      </c>
      <c r="H540" s="62">
        <f>AVERAGE(E540:G540)</f>
        <v>563</v>
      </c>
      <c r="I540" s="62">
        <v>100</v>
      </c>
      <c r="J540" s="62">
        <v>527.5</v>
      </c>
      <c r="K540" s="75">
        <f t="shared" si="16"/>
        <v>76730000</v>
      </c>
      <c r="L540" s="75">
        <f t="shared" si="17"/>
        <v>43198990000</v>
      </c>
    </row>
    <row r="541" spans="3:12" x14ac:dyDescent="0.25">
      <c r="C541" s="78">
        <v>44404</v>
      </c>
      <c r="D541" s="62">
        <v>527.5</v>
      </c>
      <c r="E541" s="62">
        <v>455</v>
      </c>
      <c r="F541" s="62">
        <v>527.5</v>
      </c>
      <c r="G541" s="62">
        <v>455</v>
      </c>
      <c r="H541" s="62">
        <f>AVERAGE(E541:G541)</f>
        <v>479.16666666666669</v>
      </c>
      <c r="I541" s="62">
        <v>200</v>
      </c>
      <c r="J541" s="62">
        <v>490.7</v>
      </c>
      <c r="K541" s="75">
        <f t="shared" si="16"/>
        <v>76730000</v>
      </c>
      <c r="L541" s="75">
        <f t="shared" si="17"/>
        <v>40475075000</v>
      </c>
    </row>
    <row r="542" spans="3:12" x14ac:dyDescent="0.25">
      <c r="C542" s="78">
        <v>44403</v>
      </c>
      <c r="D542" s="62">
        <v>490.7</v>
      </c>
      <c r="E542" s="62">
        <v>490.7</v>
      </c>
      <c r="F542" s="62">
        <v>0</v>
      </c>
      <c r="G542" s="62">
        <v>0</v>
      </c>
      <c r="H542" s="62">
        <f>AVERAGE(E542:G542)</f>
        <v>163.56666666666666</v>
      </c>
      <c r="I542" s="62">
        <v>0</v>
      </c>
      <c r="J542" s="62">
        <v>490.7</v>
      </c>
      <c r="K542" s="75">
        <f t="shared" si="16"/>
        <v>76730000</v>
      </c>
      <c r="L542" s="75">
        <f t="shared" si="17"/>
        <v>37651411000</v>
      </c>
    </row>
    <row r="543" spans="3:12" x14ac:dyDescent="0.25">
      <c r="C543" s="78">
        <v>44400</v>
      </c>
      <c r="D543" s="62">
        <v>490.7</v>
      </c>
      <c r="E543" s="62">
        <v>490.7</v>
      </c>
      <c r="F543" s="62">
        <v>490.7</v>
      </c>
      <c r="G543" s="62">
        <v>490.7</v>
      </c>
      <c r="H543" s="62">
        <f>AVERAGE(E543:G543)</f>
        <v>490.7</v>
      </c>
      <c r="I543" s="62">
        <v>100</v>
      </c>
      <c r="J543" s="62">
        <v>456.47</v>
      </c>
      <c r="K543" s="75">
        <f t="shared" si="16"/>
        <v>76730000</v>
      </c>
      <c r="L543" s="75">
        <f t="shared" si="17"/>
        <v>37651411000</v>
      </c>
    </row>
    <row r="544" spans="3:12" x14ac:dyDescent="0.25">
      <c r="C544" s="78">
        <v>44396</v>
      </c>
      <c r="D544" s="62">
        <v>456.47</v>
      </c>
      <c r="E544" s="62">
        <v>456.47</v>
      </c>
      <c r="F544" s="62">
        <v>0</v>
      </c>
      <c r="G544" s="62">
        <v>0</v>
      </c>
      <c r="H544" s="62">
        <f>AVERAGE(E544:G544)</f>
        <v>152.15666666666667</v>
      </c>
      <c r="I544" s="62">
        <v>0</v>
      </c>
      <c r="J544" s="62">
        <v>456.47</v>
      </c>
      <c r="K544" s="75">
        <f t="shared" si="16"/>
        <v>76730000</v>
      </c>
      <c r="L544" s="75">
        <f t="shared" si="17"/>
        <v>35024943100</v>
      </c>
    </row>
    <row r="545" spans="3:12" x14ac:dyDescent="0.25">
      <c r="C545" s="78">
        <v>44393</v>
      </c>
      <c r="D545" s="62">
        <v>456.47</v>
      </c>
      <c r="E545" s="62">
        <v>456.47</v>
      </c>
      <c r="F545" s="62">
        <v>0</v>
      </c>
      <c r="G545" s="62">
        <v>0</v>
      </c>
      <c r="H545" s="62">
        <f>AVERAGE(E545:G545)</f>
        <v>152.15666666666667</v>
      </c>
      <c r="I545" s="62">
        <v>0</v>
      </c>
      <c r="J545" s="62">
        <v>456.47</v>
      </c>
      <c r="K545" s="75">
        <f t="shared" si="16"/>
        <v>76730000</v>
      </c>
      <c r="L545" s="75">
        <f t="shared" si="17"/>
        <v>35024943100</v>
      </c>
    </row>
    <row r="546" spans="3:12" x14ac:dyDescent="0.25">
      <c r="C546" s="78">
        <v>44392</v>
      </c>
      <c r="D546" s="62">
        <v>456.47</v>
      </c>
      <c r="E546" s="62">
        <v>451.1</v>
      </c>
      <c r="F546" s="62">
        <v>0</v>
      </c>
      <c r="G546" s="62">
        <v>0</v>
      </c>
      <c r="H546" s="62">
        <f>AVERAGE(E546:G546)</f>
        <v>150.36666666666667</v>
      </c>
      <c r="I546" s="62">
        <v>0</v>
      </c>
      <c r="J546" s="62">
        <v>451.1</v>
      </c>
      <c r="K546" s="75">
        <f t="shared" si="16"/>
        <v>76730000</v>
      </c>
      <c r="L546" s="75">
        <f t="shared" si="17"/>
        <v>35024943100</v>
      </c>
    </row>
    <row r="547" spans="3:12" x14ac:dyDescent="0.25">
      <c r="C547" s="78">
        <v>44391</v>
      </c>
      <c r="D547" s="62">
        <v>451.1</v>
      </c>
      <c r="E547" s="62">
        <v>491.63</v>
      </c>
      <c r="F547" s="62">
        <v>491.63</v>
      </c>
      <c r="G547" s="62">
        <v>451.1</v>
      </c>
      <c r="H547" s="62">
        <f>AVERAGE(E547:G547)</f>
        <v>478.12000000000006</v>
      </c>
      <c r="I547" s="62">
        <v>300</v>
      </c>
      <c r="J547" s="62">
        <v>457.34</v>
      </c>
      <c r="K547" s="75">
        <f t="shared" si="16"/>
        <v>76730000</v>
      </c>
      <c r="L547" s="75">
        <f t="shared" si="17"/>
        <v>34612903000</v>
      </c>
    </row>
    <row r="548" spans="3:12" x14ac:dyDescent="0.25">
      <c r="C548" s="78">
        <v>44390</v>
      </c>
      <c r="D548" s="62">
        <v>457.34</v>
      </c>
      <c r="E548" s="62">
        <v>445</v>
      </c>
      <c r="F548" s="62">
        <v>0</v>
      </c>
      <c r="G548" s="62">
        <v>0</v>
      </c>
      <c r="H548" s="62">
        <f>AVERAGE(E548:G548)</f>
        <v>148.33333333333334</v>
      </c>
      <c r="I548" s="62">
        <v>0</v>
      </c>
      <c r="J548" s="62">
        <v>445</v>
      </c>
      <c r="K548" s="75">
        <f t="shared" si="16"/>
        <v>76730000</v>
      </c>
      <c r="L548" s="75">
        <f t="shared" si="17"/>
        <v>35091698200</v>
      </c>
    </row>
    <row r="549" spans="3:12" x14ac:dyDescent="0.25">
      <c r="C549" s="78">
        <v>44389</v>
      </c>
      <c r="D549" s="62">
        <v>445</v>
      </c>
      <c r="E549" s="62">
        <v>445</v>
      </c>
      <c r="F549" s="62">
        <v>445</v>
      </c>
      <c r="G549" s="62">
        <v>445</v>
      </c>
      <c r="H549" s="62">
        <f>AVERAGE(E549:G549)</f>
        <v>445</v>
      </c>
      <c r="I549" s="62">
        <v>100</v>
      </c>
      <c r="J549" s="62">
        <v>473.1</v>
      </c>
      <c r="K549" s="75">
        <f t="shared" si="16"/>
        <v>76730000</v>
      </c>
      <c r="L549" s="75">
        <f t="shared" si="17"/>
        <v>34144850000</v>
      </c>
    </row>
    <row r="550" spans="3:12" x14ac:dyDescent="0.25">
      <c r="C550" s="78">
        <v>44386</v>
      </c>
      <c r="D550" s="62">
        <v>473.1</v>
      </c>
      <c r="E550" s="62">
        <v>473.1</v>
      </c>
      <c r="F550" s="62">
        <v>473.1</v>
      </c>
      <c r="G550" s="62">
        <v>473.1</v>
      </c>
      <c r="H550" s="62">
        <f>AVERAGE(E550:G550)</f>
        <v>473.10000000000008</v>
      </c>
      <c r="I550" s="62">
        <v>100</v>
      </c>
      <c r="J550" s="62">
        <v>510.78</v>
      </c>
      <c r="K550" s="75">
        <f t="shared" si="16"/>
        <v>76730000</v>
      </c>
      <c r="L550" s="75">
        <f t="shared" si="17"/>
        <v>36300963000</v>
      </c>
    </row>
    <row r="551" spans="3:12" x14ac:dyDescent="0.25">
      <c r="C551" s="78">
        <v>44385</v>
      </c>
      <c r="D551" s="62">
        <v>510.78</v>
      </c>
      <c r="E551" s="62">
        <v>510.78</v>
      </c>
      <c r="F551" s="62">
        <v>510.78</v>
      </c>
      <c r="G551" s="62">
        <v>510.78</v>
      </c>
      <c r="H551" s="62">
        <f>AVERAGE(E551:G551)</f>
        <v>510.78</v>
      </c>
      <c r="I551" s="62">
        <v>100</v>
      </c>
      <c r="J551" s="62">
        <v>475.15</v>
      </c>
      <c r="K551" s="75">
        <f t="shared" si="16"/>
        <v>76730000</v>
      </c>
      <c r="L551" s="75">
        <f t="shared" si="17"/>
        <v>39192149400</v>
      </c>
    </row>
    <row r="552" spans="3:12" x14ac:dyDescent="0.25">
      <c r="C552" s="78">
        <v>44384</v>
      </c>
      <c r="D552" s="62">
        <v>475.15</v>
      </c>
      <c r="E552" s="62">
        <v>475.15</v>
      </c>
      <c r="F552" s="62">
        <v>475.15</v>
      </c>
      <c r="G552" s="62">
        <v>475.15</v>
      </c>
      <c r="H552" s="62">
        <f>AVERAGE(E552:G552)</f>
        <v>475.14999999999992</v>
      </c>
      <c r="I552" s="62">
        <v>100</v>
      </c>
      <c r="J552" s="62">
        <v>442</v>
      </c>
      <c r="K552" s="75">
        <f t="shared" si="16"/>
        <v>76730000</v>
      </c>
      <c r="L552" s="75">
        <f t="shared" si="17"/>
        <v>36458259500</v>
      </c>
    </row>
    <row r="553" spans="3:12" x14ac:dyDescent="0.25">
      <c r="C553" s="78">
        <v>44383</v>
      </c>
      <c r="D553" s="62">
        <v>442</v>
      </c>
      <c r="E553" s="62">
        <v>442</v>
      </c>
      <c r="F553" s="62">
        <v>0</v>
      </c>
      <c r="G553" s="62">
        <v>0</v>
      </c>
      <c r="H553" s="62">
        <f>AVERAGE(E553:G553)</f>
        <v>147.33333333333334</v>
      </c>
      <c r="I553" s="62">
        <v>0</v>
      </c>
      <c r="J553" s="62">
        <v>442</v>
      </c>
      <c r="K553" s="75">
        <f t="shared" si="16"/>
        <v>76730000</v>
      </c>
      <c r="L553" s="75">
        <f t="shared" si="17"/>
        <v>33914660000</v>
      </c>
    </row>
    <row r="554" spans="3:12" x14ac:dyDescent="0.25">
      <c r="C554" s="78">
        <v>44382</v>
      </c>
      <c r="D554" s="62">
        <v>442</v>
      </c>
      <c r="E554" s="62">
        <v>442</v>
      </c>
      <c r="F554" s="62">
        <v>0</v>
      </c>
      <c r="G554" s="62">
        <v>0</v>
      </c>
      <c r="H554" s="62">
        <f>AVERAGE(E554:G554)</f>
        <v>147.33333333333334</v>
      </c>
      <c r="I554" s="62">
        <v>0</v>
      </c>
      <c r="J554" s="62">
        <v>442</v>
      </c>
      <c r="K554" s="75">
        <f t="shared" si="16"/>
        <v>76730000</v>
      </c>
      <c r="L554" s="75">
        <f t="shared" si="17"/>
        <v>33914660000</v>
      </c>
    </row>
    <row r="555" spans="3:12" x14ac:dyDescent="0.25">
      <c r="C555" s="78">
        <v>44379</v>
      </c>
      <c r="D555" s="62">
        <v>442</v>
      </c>
      <c r="E555" s="62">
        <v>442</v>
      </c>
      <c r="F555" s="62">
        <v>442</v>
      </c>
      <c r="G555" s="62">
        <v>442</v>
      </c>
      <c r="H555" s="62">
        <f>AVERAGE(E555:G555)</f>
        <v>442</v>
      </c>
      <c r="I555" s="62">
        <v>100</v>
      </c>
      <c r="J555" s="62">
        <v>475.2</v>
      </c>
      <c r="K555" s="75">
        <f t="shared" si="16"/>
        <v>76730000</v>
      </c>
      <c r="L555" s="75">
        <f t="shared" si="17"/>
        <v>33914660000</v>
      </c>
    </row>
    <row r="556" spans="3:12" x14ac:dyDescent="0.25">
      <c r="C556" s="78">
        <v>44378</v>
      </c>
      <c r="D556" s="62">
        <v>475.2</v>
      </c>
      <c r="E556" s="62">
        <v>475.2</v>
      </c>
      <c r="F556" s="62">
        <v>0</v>
      </c>
      <c r="G556" s="62">
        <v>0</v>
      </c>
      <c r="H556" s="62">
        <f>AVERAGE(E556:G556)</f>
        <v>158.4</v>
      </c>
      <c r="I556" s="62">
        <v>0</v>
      </c>
      <c r="J556" s="62">
        <v>475.2</v>
      </c>
      <c r="K556" s="75">
        <f t="shared" si="16"/>
        <v>76730000</v>
      </c>
      <c r="L556" s="75">
        <f t="shared" si="17"/>
        <v>36462096000</v>
      </c>
    </row>
    <row r="557" spans="3:12" x14ac:dyDescent="0.25">
      <c r="C557" s="78">
        <v>44377</v>
      </c>
      <c r="D557" s="62">
        <v>475.2</v>
      </c>
      <c r="E557" s="62">
        <v>501.11</v>
      </c>
      <c r="F557" s="62">
        <v>501.11</v>
      </c>
      <c r="G557" s="62">
        <v>475.2</v>
      </c>
      <c r="H557" s="62">
        <f>AVERAGE(E557:G557)</f>
        <v>492.47333333333336</v>
      </c>
      <c r="I557" s="62">
        <v>200</v>
      </c>
      <c r="J557" s="62">
        <v>501.1</v>
      </c>
      <c r="K557" s="75">
        <f t="shared" si="16"/>
        <v>76730000</v>
      </c>
      <c r="L557" s="75">
        <f t="shared" si="17"/>
        <v>36462096000</v>
      </c>
    </row>
    <row r="558" spans="3:12" x14ac:dyDescent="0.25">
      <c r="C558" s="78">
        <v>44376</v>
      </c>
      <c r="D558" s="62">
        <v>501.1</v>
      </c>
      <c r="E558" s="62">
        <v>540</v>
      </c>
      <c r="F558" s="62">
        <v>540</v>
      </c>
      <c r="G558" s="62">
        <v>501.1</v>
      </c>
      <c r="H558" s="62">
        <f>AVERAGE(E558:G558)</f>
        <v>527.0333333333333</v>
      </c>
      <c r="I558" s="62">
        <v>150</v>
      </c>
      <c r="J558" s="62">
        <v>536.5</v>
      </c>
      <c r="K558" s="75">
        <f t="shared" si="16"/>
        <v>76730000</v>
      </c>
      <c r="L558" s="75">
        <f t="shared" si="17"/>
        <v>38449403000</v>
      </c>
    </row>
    <row r="559" spans="3:12" x14ac:dyDescent="0.25">
      <c r="C559" s="78">
        <v>44375</v>
      </c>
      <c r="D559" s="62">
        <v>536.5</v>
      </c>
      <c r="E559" s="62">
        <v>550</v>
      </c>
      <c r="F559" s="62">
        <v>550</v>
      </c>
      <c r="G559" s="62">
        <v>536.5</v>
      </c>
      <c r="H559" s="62">
        <f>AVERAGE(E559:G559)</f>
        <v>545.5</v>
      </c>
      <c r="I559" s="62">
        <v>450</v>
      </c>
      <c r="J559" s="62">
        <v>580</v>
      </c>
      <c r="K559" s="75">
        <f t="shared" si="16"/>
        <v>76730000</v>
      </c>
      <c r="L559" s="75">
        <f t="shared" si="17"/>
        <v>41165645000</v>
      </c>
    </row>
    <row r="560" spans="3:12" x14ac:dyDescent="0.25">
      <c r="C560" s="78">
        <v>44372</v>
      </c>
      <c r="D560" s="62">
        <v>580</v>
      </c>
      <c r="E560" s="62">
        <v>580</v>
      </c>
      <c r="F560" s="62">
        <v>580</v>
      </c>
      <c r="G560" s="62">
        <v>580</v>
      </c>
      <c r="H560" s="62">
        <f>AVERAGE(E560:G560)</f>
        <v>580</v>
      </c>
      <c r="I560" s="62">
        <v>50</v>
      </c>
      <c r="J560" s="62">
        <v>539.99</v>
      </c>
      <c r="K560" s="75">
        <f t="shared" si="16"/>
        <v>76730000</v>
      </c>
      <c r="L560" s="75">
        <f t="shared" si="17"/>
        <v>44503400000</v>
      </c>
    </row>
    <row r="561" spans="3:12" x14ac:dyDescent="0.25">
      <c r="C561" s="78">
        <v>44371</v>
      </c>
      <c r="D561" s="62">
        <v>539.99</v>
      </c>
      <c r="E561" s="62">
        <v>574.9</v>
      </c>
      <c r="F561" s="62">
        <v>574.9</v>
      </c>
      <c r="G561" s="62">
        <v>521</v>
      </c>
      <c r="H561" s="62">
        <f>AVERAGE(E561:G561)</f>
        <v>556.93333333333328</v>
      </c>
      <c r="I561" s="62">
        <v>500</v>
      </c>
      <c r="J561" s="62">
        <v>539.98</v>
      </c>
      <c r="K561" s="75">
        <f t="shared" si="16"/>
        <v>76730000</v>
      </c>
      <c r="L561" s="75">
        <f t="shared" si="17"/>
        <v>41433432700</v>
      </c>
    </row>
    <row r="562" spans="3:12" x14ac:dyDescent="0.25">
      <c r="C562" s="78">
        <v>44370</v>
      </c>
      <c r="D562" s="62">
        <v>539.98</v>
      </c>
      <c r="E562" s="62">
        <v>584</v>
      </c>
      <c r="F562" s="62">
        <v>584</v>
      </c>
      <c r="G562" s="62">
        <v>515.5</v>
      </c>
      <c r="H562" s="62">
        <f>AVERAGE(E562:G562)</f>
        <v>561.16666666666663</v>
      </c>
      <c r="I562" s="62">
        <v>250</v>
      </c>
      <c r="J562" s="62">
        <v>545</v>
      </c>
      <c r="K562" s="75">
        <f t="shared" si="16"/>
        <v>76730000</v>
      </c>
      <c r="L562" s="75">
        <f t="shared" si="17"/>
        <v>41432665400</v>
      </c>
    </row>
    <row r="563" spans="3:12" x14ac:dyDescent="0.25">
      <c r="C563" s="78">
        <v>44369</v>
      </c>
      <c r="D563" s="62">
        <v>545</v>
      </c>
      <c r="E563" s="62">
        <v>558</v>
      </c>
      <c r="F563" s="62">
        <v>558</v>
      </c>
      <c r="G563" s="62">
        <v>545</v>
      </c>
      <c r="H563" s="62">
        <f>AVERAGE(E563:G563)</f>
        <v>553.66666666666663</v>
      </c>
      <c r="I563" s="62">
        <v>100</v>
      </c>
      <c r="J563" s="62">
        <v>520</v>
      </c>
      <c r="K563" s="75">
        <f t="shared" si="16"/>
        <v>76730000</v>
      </c>
      <c r="L563" s="75">
        <f t="shared" si="17"/>
        <v>41817850000</v>
      </c>
    </row>
    <row r="564" spans="3:12" x14ac:dyDescent="0.25">
      <c r="C564" s="78">
        <v>44368</v>
      </c>
      <c r="D564" s="62">
        <v>520</v>
      </c>
      <c r="E564" s="62">
        <v>520</v>
      </c>
      <c r="F564" s="62">
        <v>0</v>
      </c>
      <c r="G564" s="62">
        <v>0</v>
      </c>
      <c r="H564" s="62">
        <f>AVERAGE(E564:G564)</f>
        <v>173.33333333333334</v>
      </c>
      <c r="I564" s="62">
        <v>0</v>
      </c>
      <c r="J564" s="62">
        <v>520</v>
      </c>
      <c r="K564" s="75">
        <f t="shared" si="16"/>
        <v>76730000</v>
      </c>
      <c r="L564" s="75">
        <f t="shared" si="17"/>
        <v>39899600000</v>
      </c>
    </row>
    <row r="565" spans="3:12" x14ac:dyDescent="0.25">
      <c r="C565" s="78">
        <v>44365</v>
      </c>
      <c r="D565" s="62">
        <v>520</v>
      </c>
      <c r="E565" s="62">
        <v>520</v>
      </c>
      <c r="F565" s="62">
        <v>520</v>
      </c>
      <c r="G565" s="62">
        <v>520</v>
      </c>
      <c r="H565" s="62">
        <f>AVERAGE(E565:G565)</f>
        <v>520</v>
      </c>
      <c r="I565" s="62">
        <v>200</v>
      </c>
      <c r="J565" s="62">
        <v>560.99</v>
      </c>
      <c r="K565" s="75">
        <f t="shared" si="16"/>
        <v>76730000</v>
      </c>
      <c r="L565" s="75">
        <f t="shared" si="17"/>
        <v>39899600000</v>
      </c>
    </row>
    <row r="566" spans="3:12" x14ac:dyDescent="0.25">
      <c r="C566" s="78">
        <v>44364</v>
      </c>
      <c r="D566" s="62">
        <v>560.99</v>
      </c>
      <c r="E566" s="62">
        <v>560.99</v>
      </c>
      <c r="F566" s="62">
        <v>0</v>
      </c>
      <c r="G566" s="62">
        <v>0</v>
      </c>
      <c r="H566" s="62">
        <f>AVERAGE(E566:G566)</f>
        <v>186.99666666666667</v>
      </c>
      <c r="I566" s="62">
        <v>0</v>
      </c>
      <c r="J566" s="62">
        <v>560.99</v>
      </c>
      <c r="K566" s="75">
        <f t="shared" si="16"/>
        <v>76730000</v>
      </c>
      <c r="L566" s="75">
        <f t="shared" si="17"/>
        <v>43044762700</v>
      </c>
    </row>
    <row r="567" spans="3:12" x14ac:dyDescent="0.25">
      <c r="C567" s="78">
        <v>44363</v>
      </c>
      <c r="D567" s="62">
        <v>560.99</v>
      </c>
      <c r="E567" s="62">
        <v>560.99</v>
      </c>
      <c r="F567" s="62">
        <v>0</v>
      </c>
      <c r="G567" s="62">
        <v>0</v>
      </c>
      <c r="H567" s="62">
        <f>AVERAGE(E567:G567)</f>
        <v>186.99666666666667</v>
      </c>
      <c r="I567" s="62">
        <v>0</v>
      </c>
      <c r="J567" s="62">
        <v>560.99</v>
      </c>
      <c r="K567" s="75">
        <f t="shared" si="16"/>
        <v>76730000</v>
      </c>
      <c r="L567" s="75">
        <f t="shared" si="17"/>
        <v>43044762700</v>
      </c>
    </row>
    <row r="568" spans="3:12" x14ac:dyDescent="0.25">
      <c r="C568" s="78">
        <v>44362</v>
      </c>
      <c r="D568" s="62">
        <v>560.99</v>
      </c>
      <c r="E568" s="62">
        <v>560.99</v>
      </c>
      <c r="F568" s="62">
        <v>0</v>
      </c>
      <c r="G568" s="62">
        <v>0</v>
      </c>
      <c r="H568" s="62">
        <f>AVERAGE(E568:G568)</f>
        <v>186.99666666666667</v>
      </c>
      <c r="I568" s="62">
        <v>0</v>
      </c>
      <c r="J568" s="62">
        <v>560.99</v>
      </c>
      <c r="K568" s="75">
        <f t="shared" si="16"/>
        <v>76730000</v>
      </c>
      <c r="L568" s="75">
        <f t="shared" si="17"/>
        <v>43044762700</v>
      </c>
    </row>
    <row r="569" spans="3:12" x14ac:dyDescent="0.25">
      <c r="C569" s="78">
        <v>44361</v>
      </c>
      <c r="D569" s="62">
        <v>560.99</v>
      </c>
      <c r="E569" s="62">
        <v>560.99</v>
      </c>
      <c r="F569" s="62">
        <v>560.99</v>
      </c>
      <c r="G569" s="62">
        <v>560.99</v>
      </c>
      <c r="H569" s="62">
        <f>AVERAGE(E569:G569)</f>
        <v>560.99</v>
      </c>
      <c r="I569" s="62">
        <v>100</v>
      </c>
      <c r="J569" s="62">
        <v>522.22</v>
      </c>
      <c r="K569" s="75">
        <f t="shared" si="16"/>
        <v>76730000</v>
      </c>
      <c r="L569" s="75">
        <f t="shared" si="17"/>
        <v>43044762700</v>
      </c>
    </row>
    <row r="570" spans="3:12" x14ac:dyDescent="0.25">
      <c r="C570" s="78">
        <v>44358</v>
      </c>
      <c r="D570" s="62">
        <v>522.22</v>
      </c>
      <c r="E570" s="62">
        <v>450.01</v>
      </c>
      <c r="F570" s="62">
        <v>522.22</v>
      </c>
      <c r="G570" s="62">
        <v>450.01</v>
      </c>
      <c r="H570" s="62">
        <f>AVERAGE(E570:G570)</f>
        <v>474.08</v>
      </c>
      <c r="I570" s="62">
        <v>150</v>
      </c>
      <c r="J570" s="62">
        <v>485.9</v>
      </c>
      <c r="K570" s="75">
        <f t="shared" si="16"/>
        <v>76730000</v>
      </c>
      <c r="L570" s="75">
        <f t="shared" si="17"/>
        <v>40069940600</v>
      </c>
    </row>
    <row r="571" spans="3:12" x14ac:dyDescent="0.25">
      <c r="C571" s="78">
        <v>44357</v>
      </c>
      <c r="D571" s="62">
        <v>485.9</v>
      </c>
      <c r="E571" s="62">
        <v>485.9</v>
      </c>
      <c r="F571" s="62">
        <v>485.9</v>
      </c>
      <c r="G571" s="62">
        <v>485.9</v>
      </c>
      <c r="H571" s="62">
        <f>AVERAGE(E571:G571)</f>
        <v>485.89999999999992</v>
      </c>
      <c r="I571" s="62">
        <v>500</v>
      </c>
      <c r="J571" s="62">
        <v>485.9</v>
      </c>
      <c r="K571" s="75">
        <f t="shared" si="16"/>
        <v>76730000</v>
      </c>
      <c r="L571" s="75">
        <f t="shared" si="17"/>
        <v>37283107000</v>
      </c>
    </row>
    <row r="572" spans="3:12" x14ac:dyDescent="0.25">
      <c r="C572" s="78">
        <v>44356</v>
      </c>
      <c r="D572" s="62">
        <v>485.9</v>
      </c>
      <c r="E572" s="62">
        <v>485.9</v>
      </c>
      <c r="F572" s="62">
        <v>0</v>
      </c>
      <c r="G572" s="62">
        <v>0</v>
      </c>
      <c r="H572" s="62">
        <f>AVERAGE(E572:G572)</f>
        <v>161.96666666666667</v>
      </c>
      <c r="I572" s="62">
        <v>0</v>
      </c>
      <c r="J572" s="62">
        <v>485.9</v>
      </c>
      <c r="K572" s="75">
        <f t="shared" si="16"/>
        <v>76730000</v>
      </c>
      <c r="L572" s="75">
        <f t="shared" si="17"/>
        <v>37283107000</v>
      </c>
    </row>
    <row r="573" spans="3:12" x14ac:dyDescent="0.25">
      <c r="C573" s="78">
        <v>44355</v>
      </c>
      <c r="D573" s="62">
        <v>485.9</v>
      </c>
      <c r="E573" s="62">
        <v>485.9</v>
      </c>
      <c r="F573" s="62">
        <v>0</v>
      </c>
      <c r="G573" s="62">
        <v>0</v>
      </c>
      <c r="H573" s="62">
        <f>AVERAGE(E573:G573)</f>
        <v>161.96666666666667</v>
      </c>
      <c r="I573" s="62">
        <v>0</v>
      </c>
      <c r="J573" s="62">
        <v>485.9</v>
      </c>
      <c r="K573" s="75">
        <f t="shared" si="16"/>
        <v>76730000</v>
      </c>
      <c r="L573" s="75">
        <f t="shared" si="17"/>
        <v>37283107000</v>
      </c>
    </row>
    <row r="574" spans="3:12" x14ac:dyDescent="0.25">
      <c r="C574" s="78">
        <v>44354</v>
      </c>
      <c r="D574" s="62">
        <v>485.9</v>
      </c>
      <c r="E574" s="62">
        <v>485.9</v>
      </c>
      <c r="F574" s="62">
        <v>485.9</v>
      </c>
      <c r="G574" s="62">
        <v>485.9</v>
      </c>
      <c r="H574" s="62">
        <f>AVERAGE(E574:G574)</f>
        <v>485.89999999999992</v>
      </c>
      <c r="I574" s="62">
        <v>100</v>
      </c>
      <c r="J574" s="62">
        <v>452</v>
      </c>
      <c r="K574" s="75">
        <f t="shared" si="16"/>
        <v>76730000</v>
      </c>
      <c r="L574" s="75">
        <f t="shared" si="17"/>
        <v>37283107000</v>
      </c>
    </row>
    <row r="575" spans="3:12" x14ac:dyDescent="0.25">
      <c r="C575" s="78">
        <v>44351</v>
      </c>
      <c r="D575" s="62">
        <v>452</v>
      </c>
      <c r="E575" s="62">
        <v>452</v>
      </c>
      <c r="F575" s="62">
        <v>0</v>
      </c>
      <c r="G575" s="62">
        <v>0</v>
      </c>
      <c r="H575" s="62">
        <f>AVERAGE(E575:G575)</f>
        <v>150.66666666666666</v>
      </c>
      <c r="I575" s="62">
        <v>0</v>
      </c>
      <c r="J575" s="62">
        <v>452</v>
      </c>
      <c r="K575" s="75">
        <f t="shared" si="16"/>
        <v>76730000</v>
      </c>
      <c r="L575" s="75">
        <f t="shared" si="17"/>
        <v>34681960000</v>
      </c>
    </row>
    <row r="576" spans="3:12" x14ac:dyDescent="0.25">
      <c r="C576" s="78">
        <v>44350</v>
      </c>
      <c r="D576" s="62">
        <v>452</v>
      </c>
      <c r="E576" s="62">
        <v>475</v>
      </c>
      <c r="F576" s="62">
        <v>475</v>
      </c>
      <c r="G576" s="62">
        <v>475</v>
      </c>
      <c r="H576" s="62">
        <f>AVERAGE(E576:G576)</f>
        <v>475</v>
      </c>
      <c r="I576" s="62">
        <v>50</v>
      </c>
      <c r="J576" s="62">
        <v>452</v>
      </c>
      <c r="K576" s="75">
        <f t="shared" si="16"/>
        <v>76730000</v>
      </c>
      <c r="L576" s="75">
        <f t="shared" si="17"/>
        <v>34681960000</v>
      </c>
    </row>
    <row r="577" spans="3:12" x14ac:dyDescent="0.25">
      <c r="C577" s="78">
        <v>44349</v>
      </c>
      <c r="D577" s="62">
        <v>452</v>
      </c>
      <c r="E577" s="62">
        <v>452</v>
      </c>
      <c r="F577" s="62">
        <v>0</v>
      </c>
      <c r="G577" s="62">
        <v>0</v>
      </c>
      <c r="H577" s="62">
        <f>AVERAGE(E577:G577)</f>
        <v>150.66666666666666</v>
      </c>
      <c r="I577" s="62">
        <v>0</v>
      </c>
      <c r="J577" s="62">
        <v>452</v>
      </c>
      <c r="K577" s="75">
        <f t="shared" si="16"/>
        <v>76730000</v>
      </c>
      <c r="L577" s="75">
        <f t="shared" si="17"/>
        <v>34681960000</v>
      </c>
    </row>
    <row r="578" spans="3:12" x14ac:dyDescent="0.25">
      <c r="C578" s="78">
        <v>44348</v>
      </c>
      <c r="D578" s="62">
        <v>452</v>
      </c>
      <c r="E578" s="62">
        <v>452</v>
      </c>
      <c r="F578" s="62">
        <v>452</v>
      </c>
      <c r="G578" s="62">
        <v>452</v>
      </c>
      <c r="H578" s="62">
        <f>AVERAGE(E578:G578)</f>
        <v>452</v>
      </c>
      <c r="I578" s="62">
        <v>100</v>
      </c>
      <c r="J578" s="62">
        <v>486.5</v>
      </c>
      <c r="K578" s="75">
        <f t="shared" si="16"/>
        <v>76730000</v>
      </c>
      <c r="L578" s="75">
        <f t="shared" si="17"/>
        <v>34681960000</v>
      </c>
    </row>
    <row r="579" spans="3:12" x14ac:dyDescent="0.25">
      <c r="C579" s="78">
        <v>44347</v>
      </c>
      <c r="D579" s="62">
        <v>486.5</v>
      </c>
      <c r="E579" s="62">
        <v>484</v>
      </c>
      <c r="F579" s="62">
        <v>486.99</v>
      </c>
      <c r="G579" s="62">
        <v>484</v>
      </c>
      <c r="H579" s="62">
        <f>AVERAGE(E579:G579)</f>
        <v>484.99666666666667</v>
      </c>
      <c r="I579" s="62">
        <v>250</v>
      </c>
      <c r="J579" s="62">
        <v>453.02</v>
      </c>
      <c r="K579" s="75">
        <f t="shared" si="16"/>
        <v>76730000</v>
      </c>
      <c r="L579" s="75">
        <f t="shared" si="17"/>
        <v>37329145000</v>
      </c>
    </row>
    <row r="580" spans="3:12" x14ac:dyDescent="0.25">
      <c r="C580" s="78">
        <v>44344</v>
      </c>
      <c r="D580" s="62">
        <v>453.02</v>
      </c>
      <c r="E580" s="62">
        <v>444.53</v>
      </c>
      <c r="F580" s="62">
        <v>470</v>
      </c>
      <c r="G580" s="62">
        <v>444.53</v>
      </c>
      <c r="H580" s="62">
        <f>AVERAGE(E580:G580)</f>
        <v>453.02</v>
      </c>
      <c r="I580" s="62">
        <v>150</v>
      </c>
      <c r="J580" s="62">
        <v>480.56</v>
      </c>
      <c r="K580" s="75">
        <f t="shared" si="16"/>
        <v>76730000</v>
      </c>
      <c r="L580" s="75">
        <f t="shared" si="17"/>
        <v>34760224600</v>
      </c>
    </row>
    <row r="581" spans="3:12" x14ac:dyDescent="0.25">
      <c r="C581" s="78">
        <v>44343</v>
      </c>
      <c r="D581" s="62">
        <v>480.56</v>
      </c>
      <c r="E581" s="62">
        <v>480.56</v>
      </c>
      <c r="F581" s="62">
        <v>480.56</v>
      </c>
      <c r="G581" s="62">
        <v>480.56</v>
      </c>
      <c r="H581" s="62">
        <f>AVERAGE(E581:G581)</f>
        <v>480.56</v>
      </c>
      <c r="I581" s="62">
        <v>100</v>
      </c>
      <c r="J581" s="62">
        <v>447.04</v>
      </c>
      <c r="K581" s="75">
        <f t="shared" si="16"/>
        <v>76730000</v>
      </c>
      <c r="L581" s="75">
        <f t="shared" si="17"/>
        <v>36873368800</v>
      </c>
    </row>
    <row r="582" spans="3:12" x14ac:dyDescent="0.25">
      <c r="C582" s="78">
        <v>44342</v>
      </c>
      <c r="D582" s="62">
        <v>447.04</v>
      </c>
      <c r="E582" s="62">
        <v>437.98</v>
      </c>
      <c r="F582" s="62">
        <v>0</v>
      </c>
      <c r="G582" s="62">
        <v>0</v>
      </c>
      <c r="H582" s="62">
        <f>AVERAGE(E582:G582)</f>
        <v>145.99333333333334</v>
      </c>
      <c r="I582" s="62">
        <v>0</v>
      </c>
      <c r="J582" s="62">
        <v>437.98</v>
      </c>
      <c r="K582" s="75">
        <f t="shared" si="16"/>
        <v>76730000</v>
      </c>
      <c r="L582" s="75">
        <f t="shared" si="17"/>
        <v>34301379200</v>
      </c>
    </row>
    <row r="583" spans="3:12" x14ac:dyDescent="0.25">
      <c r="C583" s="78">
        <v>44341</v>
      </c>
      <c r="D583" s="62">
        <v>437.98</v>
      </c>
      <c r="E583" s="62">
        <v>437.98</v>
      </c>
      <c r="F583" s="62">
        <v>0</v>
      </c>
      <c r="G583" s="62">
        <v>0</v>
      </c>
      <c r="H583" s="62">
        <f>AVERAGE(E583:G583)</f>
        <v>145.99333333333334</v>
      </c>
      <c r="I583" s="62">
        <v>0</v>
      </c>
      <c r="J583" s="62">
        <v>437.98</v>
      </c>
      <c r="K583" s="75">
        <f t="shared" si="16"/>
        <v>76730000</v>
      </c>
      <c r="L583" s="75">
        <f t="shared" si="17"/>
        <v>33606205400</v>
      </c>
    </row>
    <row r="584" spans="3:12" x14ac:dyDescent="0.25">
      <c r="C584" s="78">
        <v>44340</v>
      </c>
      <c r="D584" s="62">
        <v>437.98</v>
      </c>
      <c r="E584" s="62">
        <v>457.41</v>
      </c>
      <c r="F584" s="62">
        <v>457.41</v>
      </c>
      <c r="G584" s="62">
        <v>457.41</v>
      </c>
      <c r="H584" s="62">
        <f>AVERAGE(E584:G584)</f>
        <v>457.41</v>
      </c>
      <c r="I584" s="62">
        <v>50</v>
      </c>
      <c r="J584" s="62">
        <v>425.5</v>
      </c>
      <c r="K584" s="75">
        <f t="shared" si="16"/>
        <v>76730000</v>
      </c>
      <c r="L584" s="75">
        <f t="shared" si="17"/>
        <v>33606205400</v>
      </c>
    </row>
    <row r="585" spans="3:12" x14ac:dyDescent="0.25">
      <c r="C585" s="78">
        <v>44337</v>
      </c>
      <c r="D585" s="62">
        <v>425.5</v>
      </c>
      <c r="E585" s="62">
        <v>457.41</v>
      </c>
      <c r="F585" s="62">
        <v>457.41</v>
      </c>
      <c r="G585" s="62">
        <v>457.41</v>
      </c>
      <c r="H585" s="62">
        <f>AVERAGE(E585:G585)</f>
        <v>457.41</v>
      </c>
      <c r="I585" s="62">
        <v>50</v>
      </c>
      <c r="J585" s="62">
        <v>425.5</v>
      </c>
      <c r="K585" s="75">
        <f t="shared" ref="K585:K648" si="18">76.73*1000000</f>
        <v>76730000</v>
      </c>
      <c r="L585" s="75">
        <f t="shared" ref="L585:L648" si="19">K585*D585</f>
        <v>32648615000</v>
      </c>
    </row>
    <row r="586" spans="3:12" x14ac:dyDescent="0.25">
      <c r="C586" s="78">
        <v>44336</v>
      </c>
      <c r="D586" s="62">
        <v>425.5</v>
      </c>
      <c r="E586" s="62">
        <v>425.5</v>
      </c>
      <c r="F586" s="62">
        <v>425.5</v>
      </c>
      <c r="G586" s="62">
        <v>425.5</v>
      </c>
      <c r="H586" s="62">
        <f>AVERAGE(E586:G586)</f>
        <v>425.5</v>
      </c>
      <c r="I586" s="62">
        <v>100</v>
      </c>
      <c r="J586" s="62">
        <v>456.17</v>
      </c>
      <c r="K586" s="75">
        <f t="shared" si="18"/>
        <v>76730000</v>
      </c>
      <c r="L586" s="75">
        <f t="shared" si="19"/>
        <v>32648615000</v>
      </c>
    </row>
    <row r="587" spans="3:12" x14ac:dyDescent="0.25">
      <c r="C587" s="78">
        <v>44335</v>
      </c>
      <c r="D587" s="62">
        <v>456.17</v>
      </c>
      <c r="E587" s="62">
        <v>456.17</v>
      </c>
      <c r="F587" s="62">
        <v>0</v>
      </c>
      <c r="G587" s="62">
        <v>0</v>
      </c>
      <c r="H587" s="62">
        <f>AVERAGE(E587:G587)</f>
        <v>152.05666666666667</v>
      </c>
      <c r="I587" s="62">
        <v>0</v>
      </c>
      <c r="J587" s="62">
        <v>456.17</v>
      </c>
      <c r="K587" s="75">
        <f t="shared" si="18"/>
        <v>76730000</v>
      </c>
      <c r="L587" s="75">
        <f t="shared" si="19"/>
        <v>35001924100</v>
      </c>
    </row>
    <row r="588" spans="3:12" x14ac:dyDescent="0.25">
      <c r="C588" s="78">
        <v>44334</v>
      </c>
      <c r="D588" s="62">
        <v>456.17</v>
      </c>
      <c r="E588" s="62">
        <v>455.5</v>
      </c>
      <c r="F588" s="62">
        <v>457.5</v>
      </c>
      <c r="G588" s="62">
        <v>455.5</v>
      </c>
      <c r="H588" s="62">
        <f>AVERAGE(E588:G588)</f>
        <v>456.16666666666669</v>
      </c>
      <c r="I588" s="62">
        <v>150</v>
      </c>
      <c r="J588" s="62">
        <v>475.02</v>
      </c>
      <c r="K588" s="75">
        <f t="shared" si="18"/>
        <v>76730000</v>
      </c>
      <c r="L588" s="75">
        <f t="shared" si="19"/>
        <v>35001924100</v>
      </c>
    </row>
    <row r="589" spans="3:12" x14ac:dyDescent="0.25">
      <c r="C589" s="78">
        <v>44333</v>
      </c>
      <c r="D589" s="62">
        <v>475.02</v>
      </c>
      <c r="E589" s="62">
        <v>475.02</v>
      </c>
      <c r="F589" s="62">
        <v>475.02</v>
      </c>
      <c r="G589" s="62">
        <v>475.02</v>
      </c>
      <c r="H589" s="62">
        <f>AVERAGE(E589:G589)</f>
        <v>475.02</v>
      </c>
      <c r="I589" s="62">
        <v>100</v>
      </c>
      <c r="J589" s="62">
        <v>511.75</v>
      </c>
      <c r="K589" s="75">
        <f t="shared" si="18"/>
        <v>76730000</v>
      </c>
      <c r="L589" s="75">
        <f t="shared" si="19"/>
        <v>36448284600</v>
      </c>
    </row>
    <row r="590" spans="3:12" x14ac:dyDescent="0.25">
      <c r="C590" s="78">
        <v>44322</v>
      </c>
      <c r="D590" s="62">
        <v>511.75</v>
      </c>
      <c r="E590" s="62">
        <v>500.1</v>
      </c>
      <c r="F590" s="62">
        <v>538.1</v>
      </c>
      <c r="G590" s="62">
        <v>498.58</v>
      </c>
      <c r="H590" s="62">
        <f>AVERAGE(E590:G590)</f>
        <v>512.26</v>
      </c>
      <c r="I590" s="62">
        <v>250</v>
      </c>
      <c r="J590" s="62">
        <v>539</v>
      </c>
      <c r="K590" s="75">
        <f t="shared" si="18"/>
        <v>76730000</v>
      </c>
      <c r="L590" s="75">
        <f t="shared" si="19"/>
        <v>39266577500</v>
      </c>
    </row>
    <row r="591" spans="3:12" x14ac:dyDescent="0.25">
      <c r="C591" s="78">
        <v>44321</v>
      </c>
      <c r="D591" s="62">
        <v>539</v>
      </c>
      <c r="E591" s="62">
        <v>490</v>
      </c>
      <c r="F591" s="62">
        <v>539</v>
      </c>
      <c r="G591" s="62">
        <v>488.6</v>
      </c>
      <c r="H591" s="62">
        <f>AVERAGE(E591:G591)</f>
        <v>505.86666666666662</v>
      </c>
      <c r="I591" s="62">
        <v>350</v>
      </c>
      <c r="J591" s="62">
        <v>528</v>
      </c>
      <c r="K591" s="75">
        <f t="shared" si="18"/>
        <v>76730000</v>
      </c>
      <c r="L591" s="75">
        <f t="shared" si="19"/>
        <v>41357470000</v>
      </c>
    </row>
    <row r="592" spans="3:12" x14ac:dyDescent="0.25">
      <c r="C592" s="78">
        <v>44320</v>
      </c>
      <c r="D592" s="62">
        <v>528</v>
      </c>
      <c r="E592" s="62">
        <v>528</v>
      </c>
      <c r="F592" s="62">
        <v>528</v>
      </c>
      <c r="G592" s="62">
        <v>528</v>
      </c>
      <c r="H592" s="62">
        <f>AVERAGE(E592:G592)</f>
        <v>528</v>
      </c>
      <c r="I592" s="62">
        <v>50</v>
      </c>
      <c r="J592" s="62">
        <v>570</v>
      </c>
      <c r="K592" s="75">
        <f t="shared" si="18"/>
        <v>76730000</v>
      </c>
      <c r="L592" s="75">
        <f t="shared" si="19"/>
        <v>40513440000</v>
      </c>
    </row>
    <row r="593" spans="3:12" x14ac:dyDescent="0.25">
      <c r="C593" s="78">
        <v>44319</v>
      </c>
      <c r="D593" s="62">
        <v>570</v>
      </c>
      <c r="E593" s="62">
        <v>570</v>
      </c>
      <c r="F593" s="62">
        <v>570</v>
      </c>
      <c r="G593" s="62">
        <v>570</v>
      </c>
      <c r="H593" s="62">
        <f>AVERAGE(E593:G593)</f>
        <v>570</v>
      </c>
      <c r="I593" s="62">
        <v>100</v>
      </c>
      <c r="J593" s="62">
        <v>539</v>
      </c>
      <c r="K593" s="75">
        <f t="shared" si="18"/>
        <v>76730000</v>
      </c>
      <c r="L593" s="75">
        <f t="shared" si="19"/>
        <v>43736100000</v>
      </c>
    </row>
    <row r="594" spans="3:12" x14ac:dyDescent="0.25">
      <c r="C594" s="78">
        <v>44316</v>
      </c>
      <c r="D594" s="62">
        <v>539</v>
      </c>
      <c r="E594" s="62">
        <v>471</v>
      </c>
      <c r="F594" s="62">
        <v>539</v>
      </c>
      <c r="G594" s="62">
        <v>471</v>
      </c>
      <c r="H594" s="62">
        <f>AVERAGE(E594:G594)</f>
        <v>493.66666666666669</v>
      </c>
      <c r="I594" s="62">
        <v>200</v>
      </c>
      <c r="J594" s="62">
        <v>509</v>
      </c>
      <c r="K594" s="75">
        <f t="shared" si="18"/>
        <v>76730000</v>
      </c>
      <c r="L594" s="75">
        <f t="shared" si="19"/>
        <v>41357470000</v>
      </c>
    </row>
    <row r="595" spans="3:12" x14ac:dyDescent="0.25">
      <c r="C595" s="78">
        <v>44315</v>
      </c>
      <c r="D595" s="62">
        <v>509</v>
      </c>
      <c r="E595" s="62">
        <v>441</v>
      </c>
      <c r="F595" s="62">
        <v>509</v>
      </c>
      <c r="G595" s="62">
        <v>441</v>
      </c>
      <c r="H595" s="62">
        <f>AVERAGE(E595:G595)</f>
        <v>463.66666666666669</v>
      </c>
      <c r="I595" s="62">
        <v>150</v>
      </c>
      <c r="J595" s="62">
        <v>475.5</v>
      </c>
      <c r="K595" s="75">
        <f t="shared" si="18"/>
        <v>76730000</v>
      </c>
      <c r="L595" s="75">
        <f t="shared" si="19"/>
        <v>39055570000</v>
      </c>
    </row>
    <row r="596" spans="3:12" x14ac:dyDescent="0.25">
      <c r="C596" s="78">
        <v>44314</v>
      </c>
      <c r="D596" s="62">
        <v>475.5</v>
      </c>
      <c r="E596" s="62">
        <v>450.2</v>
      </c>
      <c r="F596" s="62">
        <v>499</v>
      </c>
      <c r="G596" s="62">
        <v>450.2</v>
      </c>
      <c r="H596" s="62">
        <f>AVERAGE(E596:G596)</f>
        <v>466.4666666666667</v>
      </c>
      <c r="I596" s="62">
        <v>300</v>
      </c>
      <c r="J596" s="62">
        <v>467.5</v>
      </c>
      <c r="K596" s="75">
        <f t="shared" si="18"/>
        <v>76730000</v>
      </c>
      <c r="L596" s="75">
        <f t="shared" si="19"/>
        <v>36485115000</v>
      </c>
    </row>
    <row r="597" spans="3:12" x14ac:dyDescent="0.25">
      <c r="C597" s="78">
        <v>44313</v>
      </c>
      <c r="D597" s="62">
        <v>467.5</v>
      </c>
      <c r="E597" s="62">
        <v>450.15</v>
      </c>
      <c r="F597" s="62">
        <v>510</v>
      </c>
      <c r="G597" s="62">
        <v>450.15</v>
      </c>
      <c r="H597" s="62">
        <f>AVERAGE(E597:G597)</f>
        <v>470.09999999999997</v>
      </c>
      <c r="I597" s="62">
        <v>350</v>
      </c>
      <c r="J597" s="62">
        <v>475.01</v>
      </c>
      <c r="K597" s="75">
        <f t="shared" si="18"/>
        <v>76730000</v>
      </c>
      <c r="L597" s="75">
        <f t="shared" si="19"/>
        <v>35871275000</v>
      </c>
    </row>
    <row r="598" spans="3:12" x14ac:dyDescent="0.25">
      <c r="C598" s="78">
        <v>44312</v>
      </c>
      <c r="D598" s="62">
        <v>475.01</v>
      </c>
      <c r="E598" s="62">
        <v>443</v>
      </c>
      <c r="F598" s="62">
        <v>510</v>
      </c>
      <c r="G598" s="62">
        <v>443</v>
      </c>
      <c r="H598" s="62">
        <f>AVERAGE(E598:G598)</f>
        <v>465.33333333333331</v>
      </c>
      <c r="I598" s="62">
        <v>350</v>
      </c>
      <c r="J598" s="62">
        <v>478.08</v>
      </c>
      <c r="K598" s="75">
        <f t="shared" si="18"/>
        <v>76730000</v>
      </c>
      <c r="L598" s="75">
        <f t="shared" si="19"/>
        <v>36447517300</v>
      </c>
    </row>
    <row r="599" spans="3:12" x14ac:dyDescent="0.25">
      <c r="C599" s="78">
        <v>44309</v>
      </c>
      <c r="D599" s="62">
        <v>478.08</v>
      </c>
      <c r="E599" s="62">
        <v>412</v>
      </c>
      <c r="F599" s="62">
        <v>478.08</v>
      </c>
      <c r="G599" s="62">
        <v>412</v>
      </c>
      <c r="H599" s="62">
        <f>AVERAGE(E599:G599)</f>
        <v>434.02666666666664</v>
      </c>
      <c r="I599" s="62">
        <v>300</v>
      </c>
      <c r="J599" s="62">
        <v>444.73</v>
      </c>
      <c r="K599" s="75">
        <f t="shared" si="18"/>
        <v>76730000</v>
      </c>
      <c r="L599" s="75">
        <f t="shared" si="19"/>
        <v>36683078400</v>
      </c>
    </row>
    <row r="600" spans="3:12" x14ac:dyDescent="0.25">
      <c r="C600" s="78">
        <v>44308</v>
      </c>
      <c r="D600" s="62">
        <v>444.73</v>
      </c>
      <c r="E600" s="62">
        <v>437.1</v>
      </c>
      <c r="F600" s="62">
        <v>460</v>
      </c>
      <c r="G600" s="62">
        <v>437.1</v>
      </c>
      <c r="H600" s="62">
        <f>AVERAGE(E600:G600)</f>
        <v>444.73333333333335</v>
      </c>
      <c r="I600" s="62">
        <v>150</v>
      </c>
      <c r="J600" s="62">
        <v>469.95</v>
      </c>
      <c r="K600" s="75">
        <f t="shared" si="18"/>
        <v>76730000</v>
      </c>
      <c r="L600" s="75">
        <f t="shared" si="19"/>
        <v>34124132900</v>
      </c>
    </row>
    <row r="601" spans="3:12" x14ac:dyDescent="0.25">
      <c r="C601" s="78">
        <v>44307</v>
      </c>
      <c r="D601" s="62">
        <v>469.95</v>
      </c>
      <c r="E601" s="62">
        <v>469.9</v>
      </c>
      <c r="F601" s="62">
        <v>470</v>
      </c>
      <c r="G601" s="62">
        <v>469.9</v>
      </c>
      <c r="H601" s="62">
        <f>AVERAGE(E601:G601)</f>
        <v>469.93333333333334</v>
      </c>
      <c r="I601" s="62">
        <v>100</v>
      </c>
      <c r="J601" s="62">
        <v>441.01</v>
      </c>
      <c r="K601" s="75">
        <f t="shared" si="18"/>
        <v>76730000</v>
      </c>
      <c r="L601" s="75">
        <f t="shared" si="19"/>
        <v>36059263500</v>
      </c>
    </row>
    <row r="602" spans="3:12" x14ac:dyDescent="0.25">
      <c r="C602" s="78">
        <v>44306</v>
      </c>
      <c r="D602" s="62">
        <v>441.01</v>
      </c>
      <c r="E602" s="62">
        <v>441.01</v>
      </c>
      <c r="F602" s="62">
        <v>0</v>
      </c>
      <c r="G602" s="62">
        <v>0</v>
      </c>
      <c r="H602" s="62">
        <f>AVERAGE(E602:G602)</f>
        <v>147.00333333333333</v>
      </c>
      <c r="I602" s="62">
        <v>0</v>
      </c>
      <c r="J602" s="62">
        <v>441.01</v>
      </c>
      <c r="K602" s="75">
        <f t="shared" si="18"/>
        <v>76730000</v>
      </c>
      <c r="L602" s="75">
        <f t="shared" si="19"/>
        <v>33838697300</v>
      </c>
    </row>
    <row r="603" spans="3:12" x14ac:dyDescent="0.25">
      <c r="C603" s="78">
        <v>44305</v>
      </c>
      <c r="D603" s="62">
        <v>441.01</v>
      </c>
      <c r="E603" s="62">
        <v>511.7</v>
      </c>
      <c r="F603" s="62">
        <v>511.7</v>
      </c>
      <c r="G603" s="62">
        <v>441</v>
      </c>
      <c r="H603" s="62">
        <f>AVERAGE(E603:G603)</f>
        <v>488.13333333333338</v>
      </c>
      <c r="I603" s="62">
        <v>700</v>
      </c>
      <c r="J603" s="62">
        <v>476</v>
      </c>
      <c r="K603" s="75">
        <f t="shared" si="18"/>
        <v>76730000</v>
      </c>
      <c r="L603" s="75">
        <f t="shared" si="19"/>
        <v>33838697300</v>
      </c>
    </row>
    <row r="604" spans="3:12" x14ac:dyDescent="0.25">
      <c r="C604" s="78">
        <v>44302</v>
      </c>
      <c r="D604" s="62">
        <v>476</v>
      </c>
      <c r="E604" s="62">
        <v>476</v>
      </c>
      <c r="F604" s="62">
        <v>0</v>
      </c>
      <c r="G604" s="62">
        <v>0</v>
      </c>
      <c r="H604" s="62">
        <f>AVERAGE(E604:G604)</f>
        <v>158.66666666666666</v>
      </c>
      <c r="I604" s="62">
        <v>0</v>
      </c>
      <c r="J604" s="62">
        <v>476</v>
      </c>
      <c r="K604" s="75">
        <f t="shared" si="18"/>
        <v>76730000</v>
      </c>
      <c r="L604" s="75">
        <f t="shared" si="19"/>
        <v>36523480000</v>
      </c>
    </row>
    <row r="605" spans="3:12" x14ac:dyDescent="0.25">
      <c r="C605" s="78">
        <v>44301</v>
      </c>
      <c r="D605" s="62">
        <v>476</v>
      </c>
      <c r="E605" s="62">
        <v>476</v>
      </c>
      <c r="F605" s="62">
        <v>0</v>
      </c>
      <c r="G605" s="62">
        <v>0</v>
      </c>
      <c r="H605" s="62">
        <f>AVERAGE(E605:G605)</f>
        <v>158.66666666666666</v>
      </c>
      <c r="I605" s="62">
        <v>0</v>
      </c>
      <c r="J605" s="62">
        <v>476</v>
      </c>
      <c r="K605" s="75">
        <f t="shared" si="18"/>
        <v>76730000</v>
      </c>
      <c r="L605" s="75">
        <f t="shared" si="19"/>
        <v>36523480000</v>
      </c>
    </row>
    <row r="606" spans="3:12" x14ac:dyDescent="0.25">
      <c r="C606" s="78">
        <v>44300</v>
      </c>
      <c r="D606" s="62">
        <v>476</v>
      </c>
      <c r="E606" s="62">
        <v>476</v>
      </c>
      <c r="F606" s="62">
        <v>476</v>
      </c>
      <c r="G606" s="62">
        <v>476</v>
      </c>
      <c r="H606" s="62">
        <f>AVERAGE(E606:G606)</f>
        <v>476</v>
      </c>
      <c r="I606" s="62">
        <v>100</v>
      </c>
      <c r="J606" s="62">
        <v>512.41999999999996</v>
      </c>
      <c r="K606" s="75">
        <f t="shared" si="18"/>
        <v>76730000</v>
      </c>
      <c r="L606" s="75">
        <f t="shared" si="19"/>
        <v>36523480000</v>
      </c>
    </row>
    <row r="607" spans="3:12" x14ac:dyDescent="0.25">
      <c r="C607" s="78">
        <v>44299</v>
      </c>
      <c r="D607" s="62">
        <v>512.41999999999996</v>
      </c>
      <c r="E607" s="62">
        <v>513</v>
      </c>
      <c r="F607" s="62">
        <v>513</v>
      </c>
      <c r="G607" s="62">
        <v>512.41999999999996</v>
      </c>
      <c r="H607" s="62">
        <f>AVERAGE(E607:G607)</f>
        <v>512.80666666666673</v>
      </c>
      <c r="I607" s="62">
        <v>250</v>
      </c>
      <c r="J607" s="62">
        <v>553.96</v>
      </c>
      <c r="K607" s="75">
        <f t="shared" si="18"/>
        <v>76730000</v>
      </c>
      <c r="L607" s="75">
        <f t="shared" si="19"/>
        <v>39317986600</v>
      </c>
    </row>
    <row r="608" spans="3:12" x14ac:dyDescent="0.25">
      <c r="C608" s="78">
        <v>44298</v>
      </c>
      <c r="D608" s="62">
        <v>553.96</v>
      </c>
      <c r="E608" s="62">
        <v>531.91999999999996</v>
      </c>
      <c r="F608" s="62">
        <v>573.99</v>
      </c>
      <c r="G608" s="62">
        <v>531.91999999999996</v>
      </c>
      <c r="H608" s="62">
        <f>AVERAGE(E608:G608)</f>
        <v>545.94333333333327</v>
      </c>
      <c r="I608" s="62">
        <v>1300</v>
      </c>
      <c r="J608" s="62">
        <v>575.04</v>
      </c>
      <c r="K608" s="75">
        <f t="shared" si="18"/>
        <v>76730000</v>
      </c>
      <c r="L608" s="75">
        <f t="shared" si="19"/>
        <v>42505350800</v>
      </c>
    </row>
    <row r="609" spans="3:12" x14ac:dyDescent="0.25">
      <c r="C609" s="78">
        <v>44295</v>
      </c>
      <c r="D609" s="62">
        <v>575.04</v>
      </c>
      <c r="E609" s="62">
        <v>575.04</v>
      </c>
      <c r="F609" s="62">
        <v>0</v>
      </c>
      <c r="G609" s="62">
        <v>0</v>
      </c>
      <c r="H609" s="62">
        <f>AVERAGE(E609:G609)</f>
        <v>191.67999999999998</v>
      </c>
      <c r="I609" s="62">
        <v>0</v>
      </c>
      <c r="J609" s="62">
        <v>575.04</v>
      </c>
      <c r="K609" s="75">
        <f t="shared" si="18"/>
        <v>76730000</v>
      </c>
      <c r="L609" s="75">
        <f t="shared" si="19"/>
        <v>44122819200</v>
      </c>
    </row>
    <row r="610" spans="3:12" x14ac:dyDescent="0.25">
      <c r="C610" s="78">
        <v>44294</v>
      </c>
      <c r="D610" s="62">
        <v>575.04</v>
      </c>
      <c r="E610" s="62">
        <v>582</v>
      </c>
      <c r="F610" s="62">
        <v>0</v>
      </c>
      <c r="G610" s="62">
        <v>0</v>
      </c>
      <c r="H610" s="62">
        <f>AVERAGE(E610:G610)</f>
        <v>194</v>
      </c>
      <c r="I610" s="62">
        <v>0</v>
      </c>
      <c r="J610" s="62">
        <v>582</v>
      </c>
      <c r="K610" s="75">
        <f t="shared" si="18"/>
        <v>76730000</v>
      </c>
      <c r="L610" s="75">
        <f t="shared" si="19"/>
        <v>44122819200</v>
      </c>
    </row>
    <row r="611" spans="3:12" x14ac:dyDescent="0.25">
      <c r="C611" s="78">
        <v>44293</v>
      </c>
      <c r="D611" s="62">
        <v>582</v>
      </c>
      <c r="E611" s="62">
        <v>582</v>
      </c>
      <c r="F611" s="62">
        <v>582</v>
      </c>
      <c r="G611" s="62">
        <v>582</v>
      </c>
      <c r="H611" s="62">
        <f>AVERAGE(E611:G611)</f>
        <v>582</v>
      </c>
      <c r="I611" s="62">
        <v>50</v>
      </c>
      <c r="J611" s="62">
        <v>572.37</v>
      </c>
      <c r="K611" s="75">
        <f t="shared" si="18"/>
        <v>76730000</v>
      </c>
      <c r="L611" s="75">
        <f t="shared" si="19"/>
        <v>44656860000</v>
      </c>
    </row>
    <row r="612" spans="3:12" x14ac:dyDescent="0.25">
      <c r="C612" s="78">
        <v>44292</v>
      </c>
      <c r="D612" s="62">
        <v>572.37</v>
      </c>
      <c r="E612" s="62">
        <v>579.99</v>
      </c>
      <c r="F612" s="62">
        <v>0</v>
      </c>
      <c r="G612" s="62">
        <v>0</v>
      </c>
      <c r="H612" s="62">
        <f>AVERAGE(E612:G612)</f>
        <v>193.33</v>
      </c>
      <c r="I612" s="62">
        <v>0</v>
      </c>
      <c r="J612" s="62">
        <v>579.99</v>
      </c>
      <c r="K612" s="75">
        <f t="shared" si="18"/>
        <v>76730000</v>
      </c>
      <c r="L612" s="75">
        <f t="shared" si="19"/>
        <v>43917950100</v>
      </c>
    </row>
    <row r="613" spans="3:12" x14ac:dyDescent="0.25">
      <c r="C613" s="78">
        <v>44291</v>
      </c>
      <c r="D613" s="62">
        <v>579.99</v>
      </c>
      <c r="E613" s="62">
        <v>579.99</v>
      </c>
      <c r="F613" s="62">
        <v>0</v>
      </c>
      <c r="G613" s="62">
        <v>0</v>
      </c>
      <c r="H613" s="62">
        <f>AVERAGE(E613:G613)</f>
        <v>193.33</v>
      </c>
      <c r="I613" s="62">
        <v>0</v>
      </c>
      <c r="J613" s="62">
        <v>579.99</v>
      </c>
      <c r="K613" s="75">
        <f t="shared" si="18"/>
        <v>76730000</v>
      </c>
      <c r="L613" s="75">
        <f t="shared" si="19"/>
        <v>44502632700</v>
      </c>
    </row>
    <row r="614" spans="3:12" x14ac:dyDescent="0.25">
      <c r="C614" s="78">
        <v>44288</v>
      </c>
      <c r="D614" s="62">
        <v>579.99</v>
      </c>
      <c r="E614" s="62">
        <v>579.99</v>
      </c>
      <c r="F614" s="62">
        <v>0</v>
      </c>
      <c r="G614" s="62">
        <v>0</v>
      </c>
      <c r="H614" s="62">
        <f>AVERAGE(E614:G614)</f>
        <v>193.33</v>
      </c>
      <c r="I614" s="62">
        <v>0</v>
      </c>
      <c r="J614" s="62">
        <v>579.99</v>
      </c>
      <c r="K614" s="75">
        <f t="shared" si="18"/>
        <v>76730000</v>
      </c>
      <c r="L614" s="75">
        <f t="shared" si="19"/>
        <v>44502632700</v>
      </c>
    </row>
    <row r="615" spans="3:12" x14ac:dyDescent="0.25">
      <c r="C615" s="78">
        <v>44287</v>
      </c>
      <c r="D615" s="62">
        <v>579.99</v>
      </c>
      <c r="E615" s="62">
        <v>579.99</v>
      </c>
      <c r="F615" s="62">
        <v>579.99</v>
      </c>
      <c r="G615" s="62">
        <v>549.99</v>
      </c>
      <c r="H615" s="62">
        <f>AVERAGE(E615:G615)</f>
        <v>569.99</v>
      </c>
      <c r="I615" s="62">
        <v>50</v>
      </c>
      <c r="J615" s="62">
        <v>549.99</v>
      </c>
      <c r="K615" s="75">
        <f t="shared" si="18"/>
        <v>76730000</v>
      </c>
      <c r="L615" s="75">
        <f t="shared" si="19"/>
        <v>44502632700</v>
      </c>
    </row>
    <row r="616" spans="3:12" x14ac:dyDescent="0.25">
      <c r="C616" s="78">
        <v>44286</v>
      </c>
      <c r="D616" s="62">
        <v>549.99</v>
      </c>
      <c r="E616" s="62">
        <v>549.99</v>
      </c>
      <c r="F616" s="62">
        <v>549.99</v>
      </c>
      <c r="G616" s="62">
        <v>549.99</v>
      </c>
      <c r="H616" s="62">
        <f>AVERAGE(E616:G616)</f>
        <v>549.99</v>
      </c>
      <c r="I616" s="62">
        <v>50</v>
      </c>
      <c r="J616" s="62">
        <v>537.51</v>
      </c>
      <c r="K616" s="75">
        <f t="shared" si="18"/>
        <v>76730000</v>
      </c>
      <c r="L616" s="75">
        <f t="shared" si="19"/>
        <v>42200732700</v>
      </c>
    </row>
    <row r="617" spans="3:12" x14ac:dyDescent="0.25">
      <c r="C617" s="78">
        <v>44285</v>
      </c>
      <c r="D617" s="62">
        <v>537.51</v>
      </c>
      <c r="E617" s="62">
        <v>500</v>
      </c>
      <c r="F617" s="62">
        <v>537.51</v>
      </c>
      <c r="G617" s="62">
        <v>500</v>
      </c>
      <c r="H617" s="62">
        <f>AVERAGE(E617:G617)</f>
        <v>512.50333333333333</v>
      </c>
      <c r="I617" s="62">
        <v>450</v>
      </c>
      <c r="J617" s="62">
        <v>500.01</v>
      </c>
      <c r="K617" s="75">
        <f t="shared" si="18"/>
        <v>76730000</v>
      </c>
      <c r="L617" s="75">
        <f t="shared" si="19"/>
        <v>41243142300</v>
      </c>
    </row>
    <row r="618" spans="3:12" x14ac:dyDescent="0.25">
      <c r="C618" s="78">
        <v>44284</v>
      </c>
      <c r="D618" s="62">
        <v>500.01</v>
      </c>
      <c r="E618" s="62">
        <v>500.01</v>
      </c>
      <c r="F618" s="62">
        <v>500.01</v>
      </c>
      <c r="G618" s="62">
        <v>500.01</v>
      </c>
      <c r="H618" s="62">
        <f>AVERAGE(E618:G618)</f>
        <v>500.01</v>
      </c>
      <c r="I618" s="62">
        <v>50</v>
      </c>
      <c r="J618" s="62">
        <v>539</v>
      </c>
      <c r="K618" s="75">
        <f t="shared" si="18"/>
        <v>76730000</v>
      </c>
      <c r="L618" s="75">
        <f t="shared" si="19"/>
        <v>38365767300</v>
      </c>
    </row>
    <row r="619" spans="3:12" x14ac:dyDescent="0.25">
      <c r="C619" s="78">
        <v>44281</v>
      </c>
      <c r="D619" s="62">
        <v>539</v>
      </c>
      <c r="E619" s="62">
        <v>539</v>
      </c>
      <c r="F619" s="62">
        <v>0</v>
      </c>
      <c r="G619" s="62">
        <v>0</v>
      </c>
      <c r="H619" s="62">
        <f>AVERAGE(E619:G619)</f>
        <v>179.66666666666666</v>
      </c>
      <c r="I619" s="62">
        <v>0</v>
      </c>
      <c r="J619" s="62">
        <v>539</v>
      </c>
      <c r="K619" s="75">
        <f t="shared" si="18"/>
        <v>76730000</v>
      </c>
      <c r="L619" s="75">
        <f t="shared" si="19"/>
        <v>41357470000</v>
      </c>
    </row>
    <row r="620" spans="3:12" x14ac:dyDescent="0.25">
      <c r="C620" s="78">
        <v>44280</v>
      </c>
      <c r="D620" s="62">
        <v>539</v>
      </c>
      <c r="E620" s="62">
        <v>539</v>
      </c>
      <c r="F620" s="62">
        <v>0</v>
      </c>
      <c r="G620" s="62">
        <v>0</v>
      </c>
      <c r="H620" s="62">
        <f>AVERAGE(E620:G620)</f>
        <v>179.66666666666666</v>
      </c>
      <c r="I620" s="62">
        <v>0</v>
      </c>
      <c r="J620" s="62">
        <v>539</v>
      </c>
      <c r="K620" s="75">
        <f t="shared" si="18"/>
        <v>76730000</v>
      </c>
      <c r="L620" s="75">
        <f t="shared" si="19"/>
        <v>41357470000</v>
      </c>
    </row>
    <row r="621" spans="3:12" x14ac:dyDescent="0.25">
      <c r="C621" s="78">
        <v>44279</v>
      </c>
      <c r="D621" s="62">
        <v>539</v>
      </c>
      <c r="E621" s="62">
        <v>539</v>
      </c>
      <c r="F621" s="62">
        <v>539</v>
      </c>
      <c r="G621" s="62">
        <v>539</v>
      </c>
      <c r="H621" s="62">
        <f>AVERAGE(E621:G621)</f>
        <v>539</v>
      </c>
      <c r="I621" s="62">
        <v>50</v>
      </c>
      <c r="J621" s="62">
        <v>501.67</v>
      </c>
      <c r="K621" s="75">
        <f t="shared" si="18"/>
        <v>76730000</v>
      </c>
      <c r="L621" s="75">
        <f t="shared" si="19"/>
        <v>41357470000</v>
      </c>
    </row>
    <row r="622" spans="3:12" x14ac:dyDescent="0.25">
      <c r="C622" s="78">
        <v>44277</v>
      </c>
      <c r="D622" s="62">
        <v>501.67</v>
      </c>
      <c r="E622" s="62">
        <v>501.67</v>
      </c>
      <c r="F622" s="62">
        <v>501.67</v>
      </c>
      <c r="G622" s="62">
        <v>501.67</v>
      </c>
      <c r="H622" s="62">
        <f>AVERAGE(E622:G622)</f>
        <v>501.67</v>
      </c>
      <c r="I622" s="62">
        <v>100</v>
      </c>
      <c r="J622" s="62">
        <v>501.67</v>
      </c>
      <c r="K622" s="75">
        <f t="shared" si="18"/>
        <v>76730000</v>
      </c>
      <c r="L622" s="75">
        <f t="shared" si="19"/>
        <v>38493139100</v>
      </c>
    </row>
    <row r="623" spans="3:12" x14ac:dyDescent="0.25">
      <c r="C623" s="78">
        <v>44274</v>
      </c>
      <c r="D623" s="62">
        <v>501.67</v>
      </c>
      <c r="E623" s="62">
        <v>501.67</v>
      </c>
      <c r="F623" s="62">
        <v>0</v>
      </c>
      <c r="G623" s="62">
        <v>0</v>
      </c>
      <c r="H623" s="62">
        <f>AVERAGE(E623:G623)</f>
        <v>167.22333333333333</v>
      </c>
      <c r="I623" s="62">
        <v>0</v>
      </c>
      <c r="J623" s="62">
        <v>501.67</v>
      </c>
      <c r="K623" s="75">
        <f t="shared" si="18"/>
        <v>76730000</v>
      </c>
      <c r="L623" s="75">
        <f t="shared" si="19"/>
        <v>38493139100</v>
      </c>
    </row>
    <row r="624" spans="3:12" x14ac:dyDescent="0.25">
      <c r="C624" s="78">
        <v>44273</v>
      </c>
      <c r="D624" s="62">
        <v>501.67</v>
      </c>
      <c r="E624" s="62">
        <v>500</v>
      </c>
      <c r="F624" s="62">
        <v>0</v>
      </c>
      <c r="G624" s="62">
        <v>0</v>
      </c>
      <c r="H624" s="62">
        <f>AVERAGE(E624:G624)</f>
        <v>166.66666666666666</v>
      </c>
      <c r="I624" s="62">
        <v>0</v>
      </c>
      <c r="J624" s="62">
        <v>500</v>
      </c>
      <c r="K624" s="75">
        <f t="shared" si="18"/>
        <v>76730000</v>
      </c>
      <c r="L624" s="75">
        <f t="shared" si="19"/>
        <v>38493139100</v>
      </c>
    </row>
    <row r="625" spans="3:12" x14ac:dyDescent="0.25">
      <c r="C625" s="78">
        <v>44272</v>
      </c>
      <c r="D625" s="62">
        <v>500</v>
      </c>
      <c r="E625" s="62">
        <v>500</v>
      </c>
      <c r="F625" s="62">
        <v>550</v>
      </c>
      <c r="G625" s="62">
        <v>485</v>
      </c>
      <c r="H625" s="62">
        <f>AVERAGE(E625:G625)</f>
        <v>511.66666666666669</v>
      </c>
      <c r="I625" s="62">
        <v>300</v>
      </c>
      <c r="J625" s="62">
        <v>516</v>
      </c>
      <c r="K625" s="75">
        <f t="shared" si="18"/>
        <v>76730000</v>
      </c>
      <c r="L625" s="75">
        <f t="shared" si="19"/>
        <v>38365000000</v>
      </c>
    </row>
    <row r="626" spans="3:12" x14ac:dyDescent="0.25">
      <c r="C626" s="78">
        <v>44271</v>
      </c>
      <c r="D626" s="62">
        <v>516</v>
      </c>
      <c r="E626" s="62">
        <v>478</v>
      </c>
      <c r="F626" s="62">
        <v>478</v>
      </c>
      <c r="G626" s="62">
        <v>478</v>
      </c>
      <c r="H626" s="62">
        <f>AVERAGE(E626:G626)</f>
        <v>478</v>
      </c>
      <c r="I626" s="62">
        <v>50</v>
      </c>
      <c r="J626" s="62">
        <v>516</v>
      </c>
      <c r="K626" s="75">
        <f t="shared" si="18"/>
        <v>76730000</v>
      </c>
      <c r="L626" s="75">
        <f t="shared" si="19"/>
        <v>39592680000</v>
      </c>
    </row>
    <row r="627" spans="3:12" x14ac:dyDescent="0.25">
      <c r="C627" s="78">
        <v>44270</v>
      </c>
      <c r="D627" s="62">
        <v>516</v>
      </c>
      <c r="E627" s="62">
        <v>516</v>
      </c>
      <c r="F627" s="62">
        <v>516</v>
      </c>
      <c r="G627" s="62">
        <v>516</v>
      </c>
      <c r="H627" s="62">
        <f>AVERAGE(E627:G627)</f>
        <v>516</v>
      </c>
      <c r="I627" s="62">
        <v>50</v>
      </c>
      <c r="J627" s="62">
        <v>480</v>
      </c>
      <c r="K627" s="75">
        <f t="shared" si="18"/>
        <v>76730000</v>
      </c>
      <c r="L627" s="75">
        <f t="shared" si="19"/>
        <v>39592680000</v>
      </c>
    </row>
    <row r="628" spans="3:12" x14ac:dyDescent="0.25">
      <c r="C628" s="78">
        <v>44267</v>
      </c>
      <c r="D628" s="62">
        <v>480</v>
      </c>
      <c r="E628" s="62">
        <v>480</v>
      </c>
      <c r="F628" s="62">
        <v>480</v>
      </c>
      <c r="G628" s="62">
        <v>480</v>
      </c>
      <c r="H628" s="62">
        <f>AVERAGE(E628:G628)</f>
        <v>480</v>
      </c>
      <c r="I628" s="62">
        <v>100</v>
      </c>
      <c r="J628" s="62">
        <v>506</v>
      </c>
      <c r="K628" s="75">
        <f t="shared" si="18"/>
        <v>76730000</v>
      </c>
      <c r="L628" s="75">
        <f t="shared" si="19"/>
        <v>36830400000</v>
      </c>
    </row>
    <row r="629" spans="3:12" x14ac:dyDescent="0.25">
      <c r="C629" s="78">
        <v>44266</v>
      </c>
      <c r="D629" s="62">
        <v>506</v>
      </c>
      <c r="E629" s="62">
        <v>539</v>
      </c>
      <c r="F629" s="62">
        <v>539</v>
      </c>
      <c r="G629" s="62">
        <v>473</v>
      </c>
      <c r="H629" s="62">
        <f>AVERAGE(E629:G629)</f>
        <v>517</v>
      </c>
      <c r="I629" s="62">
        <v>100</v>
      </c>
      <c r="J629" s="62">
        <v>503.88</v>
      </c>
      <c r="K629" s="75">
        <f t="shared" si="18"/>
        <v>76730000</v>
      </c>
      <c r="L629" s="75">
        <f t="shared" si="19"/>
        <v>38825380000</v>
      </c>
    </row>
    <row r="630" spans="3:12" x14ac:dyDescent="0.25">
      <c r="C630" s="78">
        <v>44265</v>
      </c>
      <c r="D630" s="62">
        <v>503.88</v>
      </c>
      <c r="E630" s="62">
        <v>503.88</v>
      </c>
      <c r="F630" s="62">
        <v>0</v>
      </c>
      <c r="G630" s="62">
        <v>0</v>
      </c>
      <c r="H630" s="62">
        <f>AVERAGE(E630:G630)</f>
        <v>167.96</v>
      </c>
      <c r="I630" s="62">
        <v>0</v>
      </c>
      <c r="J630" s="62">
        <v>503.88</v>
      </c>
      <c r="K630" s="75">
        <f t="shared" si="18"/>
        <v>76730000</v>
      </c>
      <c r="L630" s="75">
        <f t="shared" si="19"/>
        <v>38662712400</v>
      </c>
    </row>
    <row r="631" spans="3:12" x14ac:dyDescent="0.25">
      <c r="C631" s="78">
        <v>44264</v>
      </c>
      <c r="D631" s="62">
        <v>503.88</v>
      </c>
      <c r="E631" s="62">
        <v>504</v>
      </c>
      <c r="F631" s="62">
        <v>504</v>
      </c>
      <c r="G631" s="62">
        <v>503.88</v>
      </c>
      <c r="H631" s="62">
        <f>AVERAGE(E631:G631)</f>
        <v>503.96000000000004</v>
      </c>
      <c r="I631" s="62">
        <v>300</v>
      </c>
      <c r="J631" s="62">
        <v>544.73</v>
      </c>
      <c r="K631" s="75">
        <f t="shared" si="18"/>
        <v>76730000</v>
      </c>
      <c r="L631" s="75">
        <f t="shared" si="19"/>
        <v>38662712400</v>
      </c>
    </row>
    <row r="632" spans="3:12" x14ac:dyDescent="0.25">
      <c r="C632" s="78">
        <v>44263</v>
      </c>
      <c r="D632" s="62">
        <v>544.73</v>
      </c>
      <c r="E632" s="62">
        <v>544.73</v>
      </c>
      <c r="F632" s="62">
        <v>568</v>
      </c>
      <c r="G632" s="62">
        <v>544.73</v>
      </c>
      <c r="H632" s="62">
        <f>AVERAGE(E632:G632)</f>
        <v>552.48666666666668</v>
      </c>
      <c r="I632" s="62">
        <v>850</v>
      </c>
      <c r="J632" s="62">
        <v>588.89</v>
      </c>
      <c r="K632" s="75">
        <f t="shared" si="18"/>
        <v>76730000</v>
      </c>
      <c r="L632" s="75">
        <f t="shared" si="19"/>
        <v>41797132900</v>
      </c>
    </row>
    <row r="633" spans="3:12" x14ac:dyDescent="0.25">
      <c r="C633" s="78">
        <v>44260</v>
      </c>
      <c r="D633" s="62">
        <v>588.89</v>
      </c>
      <c r="E633" s="62">
        <v>589.99</v>
      </c>
      <c r="F633" s="62">
        <v>0</v>
      </c>
      <c r="G633" s="62">
        <v>0</v>
      </c>
      <c r="H633" s="62">
        <f>AVERAGE(E633:G633)</f>
        <v>196.66333333333333</v>
      </c>
      <c r="I633" s="62">
        <v>0</v>
      </c>
      <c r="J633" s="62">
        <v>589.99</v>
      </c>
      <c r="K633" s="75">
        <f t="shared" si="18"/>
        <v>76730000</v>
      </c>
      <c r="L633" s="75">
        <f t="shared" si="19"/>
        <v>45185529700</v>
      </c>
    </row>
    <row r="634" spans="3:12" x14ac:dyDescent="0.25">
      <c r="C634" s="78">
        <v>44259</v>
      </c>
      <c r="D634" s="62">
        <v>589.99</v>
      </c>
      <c r="E634" s="62">
        <v>589.99</v>
      </c>
      <c r="F634" s="62">
        <v>589.99</v>
      </c>
      <c r="G634" s="62">
        <v>589.99</v>
      </c>
      <c r="H634" s="62">
        <f>AVERAGE(E634:G634)</f>
        <v>589.99</v>
      </c>
      <c r="I634" s="62">
        <v>50</v>
      </c>
      <c r="J634" s="62">
        <v>550</v>
      </c>
      <c r="K634" s="75">
        <f t="shared" si="18"/>
        <v>76730000</v>
      </c>
      <c r="L634" s="75">
        <f t="shared" si="19"/>
        <v>45269932700</v>
      </c>
    </row>
    <row r="635" spans="3:12" x14ac:dyDescent="0.25">
      <c r="C635" s="78">
        <v>44258</v>
      </c>
      <c r="D635" s="62">
        <v>550</v>
      </c>
      <c r="E635" s="62">
        <v>574</v>
      </c>
      <c r="F635" s="62">
        <v>574</v>
      </c>
      <c r="G635" s="62">
        <v>550</v>
      </c>
      <c r="H635" s="62">
        <f>AVERAGE(E635:G635)</f>
        <v>566</v>
      </c>
      <c r="I635" s="62">
        <v>150</v>
      </c>
      <c r="J635" s="62">
        <v>545.75</v>
      </c>
      <c r="K635" s="75">
        <f t="shared" si="18"/>
        <v>76730000</v>
      </c>
      <c r="L635" s="75">
        <f t="shared" si="19"/>
        <v>42201500000</v>
      </c>
    </row>
    <row r="636" spans="3:12" x14ac:dyDescent="0.25">
      <c r="C636" s="78">
        <v>44257</v>
      </c>
      <c r="D636" s="62">
        <v>545.75</v>
      </c>
      <c r="E636" s="62">
        <v>545.75</v>
      </c>
      <c r="F636" s="62">
        <v>545.75</v>
      </c>
      <c r="G636" s="62">
        <v>545.75</v>
      </c>
      <c r="H636" s="62">
        <f>AVERAGE(E636:G636)</f>
        <v>545.75</v>
      </c>
      <c r="I636" s="62">
        <v>300</v>
      </c>
      <c r="J636" s="62">
        <v>589.99</v>
      </c>
      <c r="K636" s="75">
        <f t="shared" si="18"/>
        <v>76730000</v>
      </c>
      <c r="L636" s="75">
        <f t="shared" si="19"/>
        <v>41875397500</v>
      </c>
    </row>
    <row r="637" spans="3:12" x14ac:dyDescent="0.25">
      <c r="C637" s="78">
        <v>44256</v>
      </c>
      <c r="D637" s="62">
        <v>589.99</v>
      </c>
      <c r="E637" s="62">
        <v>589.99</v>
      </c>
      <c r="F637" s="62">
        <v>589.99</v>
      </c>
      <c r="G637" s="62">
        <v>589.99</v>
      </c>
      <c r="H637" s="62">
        <f>AVERAGE(E637:G637)</f>
        <v>589.99</v>
      </c>
      <c r="I637" s="62">
        <v>50</v>
      </c>
      <c r="J637" s="62">
        <v>550</v>
      </c>
      <c r="K637" s="75">
        <f t="shared" si="18"/>
        <v>76730000</v>
      </c>
      <c r="L637" s="75">
        <f t="shared" si="19"/>
        <v>45269932700</v>
      </c>
    </row>
    <row r="638" spans="3:12" x14ac:dyDescent="0.25">
      <c r="C638" s="78">
        <v>44253</v>
      </c>
      <c r="D638" s="62">
        <v>550</v>
      </c>
      <c r="E638" s="62">
        <v>550</v>
      </c>
      <c r="F638" s="62">
        <v>550</v>
      </c>
      <c r="G638" s="62">
        <v>550</v>
      </c>
      <c r="H638" s="62">
        <f>AVERAGE(E638:G638)</f>
        <v>550</v>
      </c>
      <c r="I638" s="62">
        <v>100</v>
      </c>
      <c r="J638" s="62">
        <v>564.99</v>
      </c>
      <c r="K638" s="75">
        <f t="shared" si="18"/>
        <v>76730000</v>
      </c>
      <c r="L638" s="75">
        <f t="shared" si="19"/>
        <v>42201500000</v>
      </c>
    </row>
    <row r="639" spans="3:12" x14ac:dyDescent="0.25">
      <c r="C639" s="78">
        <v>44252</v>
      </c>
      <c r="D639" s="62">
        <v>564.99</v>
      </c>
      <c r="E639" s="62">
        <v>564.99</v>
      </c>
      <c r="F639" s="62">
        <v>564.99</v>
      </c>
      <c r="G639" s="62">
        <v>564.99</v>
      </c>
      <c r="H639" s="62">
        <f>AVERAGE(E639:G639)</f>
        <v>564.99</v>
      </c>
      <c r="I639" s="62">
        <v>50</v>
      </c>
      <c r="J639" s="62">
        <v>532.5</v>
      </c>
      <c r="K639" s="75">
        <f t="shared" si="18"/>
        <v>76730000</v>
      </c>
      <c r="L639" s="75">
        <f t="shared" si="19"/>
        <v>43351682700</v>
      </c>
    </row>
    <row r="640" spans="3:12" x14ac:dyDescent="0.25">
      <c r="C640" s="78">
        <v>44251</v>
      </c>
      <c r="D640" s="62">
        <v>532.5</v>
      </c>
      <c r="E640" s="62">
        <v>532</v>
      </c>
      <c r="F640" s="62">
        <v>532.5</v>
      </c>
      <c r="G640" s="62">
        <v>532</v>
      </c>
      <c r="H640" s="62">
        <f>AVERAGE(E640:G640)</f>
        <v>532.16666666666663</v>
      </c>
      <c r="I640" s="62">
        <v>300</v>
      </c>
      <c r="J640" s="62">
        <v>574.89</v>
      </c>
      <c r="K640" s="75">
        <f t="shared" si="18"/>
        <v>76730000</v>
      </c>
      <c r="L640" s="75">
        <f t="shared" si="19"/>
        <v>40858725000</v>
      </c>
    </row>
    <row r="641" spans="3:12" x14ac:dyDescent="0.25">
      <c r="C641" s="78">
        <v>44250</v>
      </c>
      <c r="D641" s="62">
        <v>574.89</v>
      </c>
      <c r="E641" s="62">
        <v>598.5</v>
      </c>
      <c r="F641" s="62">
        <v>598.5</v>
      </c>
      <c r="G641" s="62">
        <v>532</v>
      </c>
      <c r="H641" s="62">
        <f>AVERAGE(E641:G641)</f>
        <v>576.33333333333337</v>
      </c>
      <c r="I641" s="62">
        <v>200</v>
      </c>
      <c r="J641" s="62">
        <v>573.5</v>
      </c>
      <c r="K641" s="75">
        <f t="shared" si="18"/>
        <v>76730000</v>
      </c>
      <c r="L641" s="75">
        <f t="shared" si="19"/>
        <v>44111309700</v>
      </c>
    </row>
    <row r="642" spans="3:12" x14ac:dyDescent="0.25">
      <c r="C642" s="78">
        <v>44249</v>
      </c>
      <c r="D642" s="62">
        <v>573.5</v>
      </c>
      <c r="E642" s="62">
        <v>575</v>
      </c>
      <c r="F642" s="62">
        <v>575</v>
      </c>
      <c r="G642" s="62">
        <v>573.5</v>
      </c>
      <c r="H642" s="62">
        <f>AVERAGE(E642:G642)</f>
        <v>574.5</v>
      </c>
      <c r="I642" s="62">
        <v>300</v>
      </c>
      <c r="J642" s="62">
        <v>619.99</v>
      </c>
      <c r="K642" s="75">
        <f t="shared" si="18"/>
        <v>76730000</v>
      </c>
      <c r="L642" s="75">
        <f t="shared" si="19"/>
        <v>44004655000</v>
      </c>
    </row>
    <row r="643" spans="3:12" x14ac:dyDescent="0.25">
      <c r="C643" s="78">
        <v>44246</v>
      </c>
      <c r="D643" s="62">
        <v>619.99</v>
      </c>
      <c r="E643" s="62">
        <v>619.99</v>
      </c>
      <c r="F643" s="62">
        <v>0</v>
      </c>
      <c r="G643" s="62">
        <v>0</v>
      </c>
      <c r="H643" s="62">
        <f>AVERAGE(E643:G643)</f>
        <v>206.66333333333333</v>
      </c>
      <c r="I643" s="62">
        <v>0</v>
      </c>
      <c r="J643" s="62">
        <v>619.99</v>
      </c>
      <c r="K643" s="75">
        <f t="shared" si="18"/>
        <v>76730000</v>
      </c>
      <c r="L643" s="75">
        <f t="shared" si="19"/>
        <v>47571832700</v>
      </c>
    </row>
    <row r="644" spans="3:12" x14ac:dyDescent="0.25">
      <c r="C644" s="78">
        <v>44245</v>
      </c>
      <c r="D644" s="62">
        <v>619.99</v>
      </c>
      <c r="E644" s="62">
        <v>619.99</v>
      </c>
      <c r="F644" s="62">
        <v>0</v>
      </c>
      <c r="G644" s="62">
        <v>0</v>
      </c>
      <c r="H644" s="62">
        <f>AVERAGE(E644:G644)</f>
        <v>206.66333333333333</v>
      </c>
      <c r="I644" s="62">
        <v>0</v>
      </c>
      <c r="J644" s="62">
        <v>619.99</v>
      </c>
      <c r="K644" s="75">
        <f t="shared" si="18"/>
        <v>76730000</v>
      </c>
      <c r="L644" s="75">
        <f t="shared" si="19"/>
        <v>47571832700</v>
      </c>
    </row>
    <row r="645" spans="3:12" x14ac:dyDescent="0.25">
      <c r="C645" s="78">
        <v>44244</v>
      </c>
      <c r="D645" s="62">
        <v>619.99</v>
      </c>
      <c r="E645" s="62">
        <v>619.99</v>
      </c>
      <c r="F645" s="62">
        <v>619.99</v>
      </c>
      <c r="G645" s="62">
        <v>619.99</v>
      </c>
      <c r="H645" s="62">
        <f>AVERAGE(E645:G645)</f>
        <v>619.99</v>
      </c>
      <c r="I645" s="62">
        <v>50</v>
      </c>
      <c r="J645" s="62">
        <v>600</v>
      </c>
      <c r="K645" s="75">
        <f t="shared" si="18"/>
        <v>76730000</v>
      </c>
      <c r="L645" s="75">
        <f t="shared" si="19"/>
        <v>47571832700</v>
      </c>
    </row>
    <row r="646" spans="3:12" x14ac:dyDescent="0.25">
      <c r="C646" s="78">
        <v>44243</v>
      </c>
      <c r="D646" s="62">
        <v>600</v>
      </c>
      <c r="E646" s="62">
        <v>616.99</v>
      </c>
      <c r="F646" s="62">
        <v>616.99</v>
      </c>
      <c r="G646" s="62">
        <v>600</v>
      </c>
      <c r="H646" s="62">
        <f>AVERAGE(E646:G646)</f>
        <v>611.32666666666671</v>
      </c>
      <c r="I646" s="62">
        <v>100</v>
      </c>
      <c r="J646" s="62">
        <v>574</v>
      </c>
      <c r="K646" s="75">
        <f t="shared" si="18"/>
        <v>76730000</v>
      </c>
      <c r="L646" s="75">
        <f t="shared" si="19"/>
        <v>46038000000</v>
      </c>
    </row>
    <row r="647" spans="3:12" x14ac:dyDescent="0.25">
      <c r="C647" s="78">
        <v>44242</v>
      </c>
      <c r="D647" s="62">
        <v>574</v>
      </c>
      <c r="E647" s="62">
        <v>572</v>
      </c>
      <c r="F647" s="62">
        <v>574.66999999999996</v>
      </c>
      <c r="G647" s="62">
        <v>572</v>
      </c>
      <c r="H647" s="62">
        <f>AVERAGE(E647:G647)</f>
        <v>572.89</v>
      </c>
      <c r="I647" s="62">
        <v>200</v>
      </c>
      <c r="J647" s="62">
        <v>534.58000000000004</v>
      </c>
      <c r="K647" s="75">
        <f t="shared" si="18"/>
        <v>76730000</v>
      </c>
      <c r="L647" s="75">
        <f t="shared" si="19"/>
        <v>44043020000</v>
      </c>
    </row>
    <row r="648" spans="3:12" x14ac:dyDescent="0.25">
      <c r="C648" s="78">
        <v>44239</v>
      </c>
      <c r="D648" s="62">
        <v>534.58000000000004</v>
      </c>
      <c r="E648" s="62">
        <v>515</v>
      </c>
      <c r="F648" s="62">
        <v>537.6</v>
      </c>
      <c r="G648" s="62">
        <v>515</v>
      </c>
      <c r="H648" s="62">
        <f>AVERAGE(E648:G648)</f>
        <v>522.5333333333333</v>
      </c>
      <c r="I648" s="62">
        <v>500</v>
      </c>
      <c r="J648" s="62">
        <v>500.1</v>
      </c>
      <c r="K648" s="75">
        <f t="shared" si="18"/>
        <v>76730000</v>
      </c>
      <c r="L648" s="75">
        <f t="shared" si="19"/>
        <v>41018323400</v>
      </c>
    </row>
    <row r="649" spans="3:12" x14ac:dyDescent="0.25">
      <c r="C649" s="78">
        <v>44238</v>
      </c>
      <c r="D649" s="62">
        <v>500.1</v>
      </c>
      <c r="E649" s="62">
        <v>500.1</v>
      </c>
      <c r="F649" s="62">
        <v>0</v>
      </c>
      <c r="G649" s="62">
        <v>0</v>
      </c>
      <c r="H649" s="62">
        <f>AVERAGE(E649:G649)</f>
        <v>166.70000000000002</v>
      </c>
      <c r="I649" s="62">
        <v>0</v>
      </c>
      <c r="J649" s="62">
        <v>500.1</v>
      </c>
      <c r="K649" s="75">
        <f t="shared" ref="K649:K712" si="20">76.73*1000000</f>
        <v>76730000</v>
      </c>
      <c r="L649" s="75">
        <f t="shared" ref="L649:L712" si="21">K649*D649</f>
        <v>38372673000</v>
      </c>
    </row>
    <row r="650" spans="3:12" x14ac:dyDescent="0.25">
      <c r="C650" s="78">
        <v>44237</v>
      </c>
      <c r="D650" s="62">
        <v>500.1</v>
      </c>
      <c r="E650" s="62">
        <v>500.1</v>
      </c>
      <c r="F650" s="62">
        <v>0</v>
      </c>
      <c r="G650" s="62">
        <v>0</v>
      </c>
      <c r="H650" s="62">
        <f>AVERAGE(E650:G650)</f>
        <v>166.70000000000002</v>
      </c>
      <c r="I650" s="62">
        <v>0</v>
      </c>
      <c r="J650" s="62">
        <v>500.1</v>
      </c>
      <c r="K650" s="75">
        <f t="shared" si="20"/>
        <v>76730000</v>
      </c>
      <c r="L650" s="75">
        <f t="shared" si="21"/>
        <v>38372673000</v>
      </c>
    </row>
    <row r="651" spans="3:12" x14ac:dyDescent="0.25">
      <c r="C651" s="78">
        <v>44236</v>
      </c>
      <c r="D651" s="62">
        <v>500.1</v>
      </c>
      <c r="E651" s="62">
        <v>500.1</v>
      </c>
      <c r="F651" s="62">
        <v>500.1</v>
      </c>
      <c r="G651" s="62">
        <v>500.1</v>
      </c>
      <c r="H651" s="62">
        <f>AVERAGE(E651:G651)</f>
        <v>500.10000000000008</v>
      </c>
      <c r="I651" s="62">
        <v>50</v>
      </c>
      <c r="J651" s="62">
        <v>537.51</v>
      </c>
      <c r="K651" s="75">
        <f t="shared" si="20"/>
        <v>76730000</v>
      </c>
      <c r="L651" s="75">
        <f t="shared" si="21"/>
        <v>38372673000</v>
      </c>
    </row>
    <row r="652" spans="3:12" x14ac:dyDescent="0.25">
      <c r="C652" s="78">
        <v>44235</v>
      </c>
      <c r="D652" s="62">
        <v>537.51</v>
      </c>
      <c r="E652" s="62">
        <v>537.51</v>
      </c>
      <c r="F652" s="62">
        <v>537.51</v>
      </c>
      <c r="G652" s="62">
        <v>537.51</v>
      </c>
      <c r="H652" s="62">
        <f>AVERAGE(E652:G652)</f>
        <v>537.51</v>
      </c>
      <c r="I652" s="62">
        <v>50</v>
      </c>
      <c r="J652" s="62">
        <v>500.01</v>
      </c>
      <c r="K652" s="75">
        <f t="shared" si="20"/>
        <v>76730000</v>
      </c>
      <c r="L652" s="75">
        <f t="shared" si="21"/>
        <v>41243142300</v>
      </c>
    </row>
    <row r="653" spans="3:12" x14ac:dyDescent="0.25">
      <c r="C653" s="78">
        <v>44231</v>
      </c>
      <c r="D653" s="62">
        <v>500.01</v>
      </c>
      <c r="E653" s="62">
        <v>500.01</v>
      </c>
      <c r="F653" s="62">
        <v>500.01</v>
      </c>
      <c r="G653" s="62">
        <v>500.01</v>
      </c>
      <c r="H653" s="62">
        <f>AVERAGE(E653:G653)</f>
        <v>500.01</v>
      </c>
      <c r="I653" s="62">
        <v>50</v>
      </c>
      <c r="J653" s="62">
        <v>535.01</v>
      </c>
      <c r="K653" s="75">
        <f t="shared" si="20"/>
        <v>76730000</v>
      </c>
      <c r="L653" s="75">
        <f t="shared" si="21"/>
        <v>38365767300</v>
      </c>
    </row>
    <row r="654" spans="3:12" x14ac:dyDescent="0.25">
      <c r="C654" s="78">
        <v>44230</v>
      </c>
      <c r="D654" s="62">
        <v>535.01</v>
      </c>
      <c r="E654" s="62">
        <v>500.01</v>
      </c>
      <c r="F654" s="62">
        <v>545</v>
      </c>
      <c r="G654" s="62">
        <v>500.01</v>
      </c>
      <c r="H654" s="62">
        <f>AVERAGE(E654:G654)</f>
        <v>515.00666666666666</v>
      </c>
      <c r="I654" s="62">
        <v>250</v>
      </c>
      <c r="J654" s="62">
        <v>528</v>
      </c>
      <c r="K654" s="75">
        <f t="shared" si="20"/>
        <v>76730000</v>
      </c>
      <c r="L654" s="75">
        <f t="shared" si="21"/>
        <v>41051317300</v>
      </c>
    </row>
    <row r="655" spans="3:12" x14ac:dyDescent="0.25">
      <c r="C655" s="78">
        <v>44229</v>
      </c>
      <c r="D655" s="62">
        <v>528</v>
      </c>
      <c r="E655" s="62">
        <v>528</v>
      </c>
      <c r="F655" s="62">
        <v>0</v>
      </c>
      <c r="G655" s="62">
        <v>0</v>
      </c>
      <c r="H655" s="62">
        <f>AVERAGE(E655:G655)</f>
        <v>176</v>
      </c>
      <c r="I655" s="62">
        <v>0</v>
      </c>
      <c r="J655" s="62">
        <v>528</v>
      </c>
      <c r="K655" s="75">
        <f t="shared" si="20"/>
        <v>76730000</v>
      </c>
      <c r="L655" s="75">
        <f t="shared" si="21"/>
        <v>40513440000</v>
      </c>
    </row>
    <row r="656" spans="3:12" x14ac:dyDescent="0.25">
      <c r="C656" s="78">
        <v>44228</v>
      </c>
      <c r="D656" s="62">
        <v>528</v>
      </c>
      <c r="E656" s="62">
        <v>527.25</v>
      </c>
      <c r="F656" s="62">
        <v>532.01</v>
      </c>
      <c r="G656" s="62">
        <v>527.25</v>
      </c>
      <c r="H656" s="62">
        <f>AVERAGE(E656:G656)</f>
        <v>528.8366666666667</v>
      </c>
      <c r="I656" s="62">
        <v>250</v>
      </c>
      <c r="J656" s="62">
        <v>570</v>
      </c>
      <c r="K656" s="75">
        <f t="shared" si="20"/>
        <v>76730000</v>
      </c>
      <c r="L656" s="75">
        <f t="shared" si="21"/>
        <v>40513440000</v>
      </c>
    </row>
    <row r="657" spans="3:12" x14ac:dyDescent="0.25">
      <c r="C657" s="78">
        <v>44225</v>
      </c>
      <c r="D657" s="62">
        <v>570</v>
      </c>
      <c r="E657" s="62">
        <v>570</v>
      </c>
      <c r="F657" s="62">
        <v>0</v>
      </c>
      <c r="G657" s="62">
        <v>0</v>
      </c>
      <c r="H657" s="62">
        <f>AVERAGE(E657:G657)</f>
        <v>190</v>
      </c>
      <c r="I657" s="62">
        <v>0</v>
      </c>
      <c r="J657" s="62">
        <v>570</v>
      </c>
      <c r="K657" s="75">
        <f t="shared" si="20"/>
        <v>76730000</v>
      </c>
      <c r="L657" s="75">
        <f t="shared" si="21"/>
        <v>43736100000</v>
      </c>
    </row>
    <row r="658" spans="3:12" x14ac:dyDescent="0.25">
      <c r="C658" s="78">
        <v>44224</v>
      </c>
      <c r="D658" s="62">
        <v>570</v>
      </c>
      <c r="E658" s="62">
        <v>570</v>
      </c>
      <c r="F658" s="62">
        <v>570</v>
      </c>
      <c r="G658" s="62">
        <v>570</v>
      </c>
      <c r="H658" s="62">
        <f>AVERAGE(E658:G658)</f>
        <v>570</v>
      </c>
      <c r="I658" s="62">
        <v>50</v>
      </c>
      <c r="J658" s="62">
        <v>555</v>
      </c>
      <c r="K658" s="75">
        <f t="shared" si="20"/>
        <v>76730000</v>
      </c>
      <c r="L658" s="75">
        <f t="shared" si="21"/>
        <v>43736100000</v>
      </c>
    </row>
    <row r="659" spans="3:12" x14ac:dyDescent="0.25">
      <c r="C659" s="78">
        <v>44223</v>
      </c>
      <c r="D659" s="62">
        <v>555</v>
      </c>
      <c r="E659" s="62">
        <v>555</v>
      </c>
      <c r="F659" s="62">
        <v>555</v>
      </c>
      <c r="G659" s="62">
        <v>555</v>
      </c>
      <c r="H659" s="62">
        <f>AVERAGE(E659:G659)</f>
        <v>555</v>
      </c>
      <c r="I659" s="62">
        <v>50</v>
      </c>
      <c r="J659" s="62">
        <v>600</v>
      </c>
      <c r="K659" s="75">
        <f t="shared" si="20"/>
        <v>76730000</v>
      </c>
      <c r="L659" s="75">
        <f t="shared" si="21"/>
        <v>42585150000</v>
      </c>
    </row>
    <row r="660" spans="3:12" x14ac:dyDescent="0.25">
      <c r="C660" s="78">
        <v>44222</v>
      </c>
      <c r="D660" s="62">
        <v>600</v>
      </c>
      <c r="E660" s="62">
        <v>600</v>
      </c>
      <c r="F660" s="62">
        <v>0</v>
      </c>
      <c r="G660" s="62">
        <v>0</v>
      </c>
      <c r="H660" s="62">
        <f>AVERAGE(E660:G660)</f>
        <v>200</v>
      </c>
      <c r="I660" s="62">
        <v>0</v>
      </c>
      <c r="J660" s="62">
        <v>600</v>
      </c>
      <c r="K660" s="75">
        <f t="shared" si="20"/>
        <v>76730000</v>
      </c>
      <c r="L660" s="75">
        <f t="shared" si="21"/>
        <v>46038000000</v>
      </c>
    </row>
    <row r="661" spans="3:12" x14ac:dyDescent="0.25">
      <c r="C661" s="78">
        <v>44221</v>
      </c>
      <c r="D661" s="62">
        <v>600</v>
      </c>
      <c r="E661" s="62">
        <v>600</v>
      </c>
      <c r="F661" s="62">
        <v>0</v>
      </c>
      <c r="G661" s="62">
        <v>0</v>
      </c>
      <c r="H661" s="62">
        <f>AVERAGE(E661:G661)</f>
        <v>200</v>
      </c>
      <c r="I661" s="62">
        <v>0</v>
      </c>
      <c r="J661" s="62">
        <v>600</v>
      </c>
      <c r="K661" s="75">
        <f t="shared" si="20"/>
        <v>76730000</v>
      </c>
      <c r="L661" s="75">
        <f t="shared" si="21"/>
        <v>46038000000</v>
      </c>
    </row>
    <row r="662" spans="3:12" x14ac:dyDescent="0.25">
      <c r="C662" s="78">
        <v>44218</v>
      </c>
      <c r="D662" s="62">
        <v>600</v>
      </c>
      <c r="E662" s="62">
        <v>600</v>
      </c>
      <c r="F662" s="62">
        <v>0</v>
      </c>
      <c r="G662" s="62">
        <v>0</v>
      </c>
      <c r="H662" s="62">
        <f>AVERAGE(E662:G662)</f>
        <v>200</v>
      </c>
      <c r="I662" s="62">
        <v>0</v>
      </c>
      <c r="J662" s="62">
        <v>600</v>
      </c>
      <c r="K662" s="75">
        <f t="shared" si="20"/>
        <v>76730000</v>
      </c>
      <c r="L662" s="75">
        <f t="shared" si="21"/>
        <v>46038000000</v>
      </c>
    </row>
    <row r="663" spans="3:12" x14ac:dyDescent="0.25">
      <c r="C663" s="78">
        <v>44217</v>
      </c>
      <c r="D663" s="62">
        <v>600</v>
      </c>
      <c r="E663" s="62">
        <v>600</v>
      </c>
      <c r="F663" s="62">
        <v>600</v>
      </c>
      <c r="G663" s="62">
        <v>600</v>
      </c>
      <c r="H663" s="62">
        <f>AVERAGE(E663:G663)</f>
        <v>600</v>
      </c>
      <c r="I663" s="62">
        <v>100</v>
      </c>
      <c r="J663" s="62">
        <v>619.99</v>
      </c>
      <c r="K663" s="75">
        <f t="shared" si="20"/>
        <v>76730000</v>
      </c>
      <c r="L663" s="75">
        <f t="shared" si="21"/>
        <v>46038000000</v>
      </c>
    </row>
    <row r="664" spans="3:12" x14ac:dyDescent="0.25">
      <c r="C664" s="78">
        <v>44216</v>
      </c>
      <c r="D664" s="62">
        <v>619.99</v>
      </c>
      <c r="E664" s="62">
        <v>619.99</v>
      </c>
      <c r="F664" s="62">
        <v>619.99</v>
      </c>
      <c r="G664" s="62">
        <v>619.99</v>
      </c>
      <c r="H664" s="62">
        <f>AVERAGE(E664:G664)</f>
        <v>619.99</v>
      </c>
      <c r="I664" s="62">
        <v>50</v>
      </c>
      <c r="J664" s="62">
        <v>603</v>
      </c>
      <c r="K664" s="75">
        <f t="shared" si="20"/>
        <v>76730000</v>
      </c>
      <c r="L664" s="75">
        <f t="shared" si="21"/>
        <v>47571832700</v>
      </c>
    </row>
    <row r="665" spans="3:12" x14ac:dyDescent="0.25">
      <c r="C665" s="78">
        <v>44215</v>
      </c>
      <c r="D665" s="62">
        <v>603</v>
      </c>
      <c r="E665" s="62">
        <v>603</v>
      </c>
      <c r="F665" s="62">
        <v>0</v>
      </c>
      <c r="G665" s="62">
        <v>0</v>
      </c>
      <c r="H665" s="62">
        <f>AVERAGE(E665:G665)</f>
        <v>201</v>
      </c>
      <c r="I665" s="62">
        <v>0</v>
      </c>
      <c r="J665" s="62">
        <v>603</v>
      </c>
      <c r="K665" s="75">
        <f t="shared" si="20"/>
        <v>76730000</v>
      </c>
      <c r="L665" s="75">
        <f t="shared" si="21"/>
        <v>46268190000</v>
      </c>
    </row>
    <row r="666" spans="3:12" x14ac:dyDescent="0.25">
      <c r="C666" s="78">
        <v>44214</v>
      </c>
      <c r="D666" s="62">
        <v>603</v>
      </c>
      <c r="E666" s="62">
        <v>603</v>
      </c>
      <c r="F666" s="62">
        <v>0</v>
      </c>
      <c r="G666" s="62">
        <v>0</v>
      </c>
      <c r="H666" s="62">
        <f>AVERAGE(E666:G666)</f>
        <v>201</v>
      </c>
      <c r="I666" s="62">
        <v>0</v>
      </c>
      <c r="J666" s="62">
        <v>603</v>
      </c>
      <c r="K666" s="75">
        <f t="shared" si="20"/>
        <v>76730000</v>
      </c>
      <c r="L666" s="75">
        <f t="shared" si="21"/>
        <v>46268190000</v>
      </c>
    </row>
    <row r="667" spans="3:12" x14ac:dyDescent="0.25">
      <c r="C667" s="78">
        <v>44211</v>
      </c>
      <c r="D667" s="62">
        <v>603</v>
      </c>
      <c r="E667" s="62">
        <v>603</v>
      </c>
      <c r="F667" s="62">
        <v>0</v>
      </c>
      <c r="G667" s="62">
        <v>0</v>
      </c>
      <c r="H667" s="62">
        <f>AVERAGE(E667:G667)</f>
        <v>201</v>
      </c>
      <c r="I667" s="62">
        <v>0</v>
      </c>
      <c r="J667" s="62">
        <v>603</v>
      </c>
      <c r="K667" s="75">
        <f t="shared" si="20"/>
        <v>76730000</v>
      </c>
      <c r="L667" s="75">
        <f t="shared" si="21"/>
        <v>46268190000</v>
      </c>
    </row>
    <row r="668" spans="3:12" x14ac:dyDescent="0.25">
      <c r="C668" s="78">
        <v>44210</v>
      </c>
      <c r="D668" s="62">
        <v>603</v>
      </c>
      <c r="E668" s="62">
        <v>520.77</v>
      </c>
      <c r="F668" s="62">
        <v>603.89</v>
      </c>
      <c r="G668" s="62">
        <v>520.77</v>
      </c>
      <c r="H668" s="62">
        <f>AVERAGE(E668:G668)</f>
        <v>548.47666666666657</v>
      </c>
      <c r="I668" s="62">
        <v>600</v>
      </c>
      <c r="J668" s="62">
        <v>561.82000000000005</v>
      </c>
      <c r="K668" s="75">
        <f t="shared" si="20"/>
        <v>76730000</v>
      </c>
      <c r="L668" s="75">
        <f t="shared" si="21"/>
        <v>46268190000</v>
      </c>
    </row>
    <row r="669" spans="3:12" x14ac:dyDescent="0.25">
      <c r="C669" s="78">
        <v>44209</v>
      </c>
      <c r="D669" s="62">
        <v>561.82000000000005</v>
      </c>
      <c r="E669" s="62">
        <v>561</v>
      </c>
      <c r="F669" s="62">
        <v>561.82000000000005</v>
      </c>
      <c r="G669" s="62">
        <v>561</v>
      </c>
      <c r="H669" s="62">
        <f>AVERAGE(E669:G669)</f>
        <v>561.27333333333343</v>
      </c>
      <c r="I669" s="62">
        <v>250</v>
      </c>
      <c r="J669" s="62">
        <v>522.63</v>
      </c>
      <c r="K669" s="75">
        <f t="shared" si="20"/>
        <v>76730000</v>
      </c>
      <c r="L669" s="75">
        <f t="shared" si="21"/>
        <v>43108448600.000008</v>
      </c>
    </row>
    <row r="670" spans="3:12" x14ac:dyDescent="0.25">
      <c r="C670" s="78">
        <v>44208</v>
      </c>
      <c r="D670" s="62">
        <v>522.63</v>
      </c>
      <c r="E670" s="62">
        <v>525.20000000000005</v>
      </c>
      <c r="F670" s="62">
        <v>525.20000000000005</v>
      </c>
      <c r="G670" s="62">
        <v>522.63</v>
      </c>
      <c r="H670" s="62">
        <f>AVERAGE(E670:G670)</f>
        <v>524.34333333333336</v>
      </c>
      <c r="I670" s="62">
        <v>200</v>
      </c>
      <c r="J670" s="62">
        <v>565</v>
      </c>
      <c r="K670" s="75">
        <f t="shared" si="20"/>
        <v>76730000</v>
      </c>
      <c r="L670" s="75">
        <f t="shared" si="21"/>
        <v>40101399900</v>
      </c>
    </row>
    <row r="671" spans="3:12" x14ac:dyDescent="0.25">
      <c r="C671" s="78">
        <v>44207</v>
      </c>
      <c r="D671" s="62">
        <v>565</v>
      </c>
      <c r="E671" s="62">
        <v>565</v>
      </c>
      <c r="F671" s="62">
        <v>565</v>
      </c>
      <c r="G671" s="62">
        <v>565</v>
      </c>
      <c r="H671" s="62">
        <f>AVERAGE(E671:G671)</f>
        <v>565</v>
      </c>
      <c r="I671" s="62">
        <v>50</v>
      </c>
      <c r="J671" s="62">
        <v>546</v>
      </c>
      <c r="K671" s="75">
        <f t="shared" si="20"/>
        <v>76730000</v>
      </c>
      <c r="L671" s="75">
        <f t="shared" si="21"/>
        <v>43352450000</v>
      </c>
    </row>
    <row r="672" spans="3:12" x14ac:dyDescent="0.25">
      <c r="C672" s="78">
        <v>44204</v>
      </c>
      <c r="D672" s="62">
        <v>546</v>
      </c>
      <c r="E672" s="62">
        <v>546</v>
      </c>
      <c r="F672" s="62">
        <v>546</v>
      </c>
      <c r="G672" s="62">
        <v>546</v>
      </c>
      <c r="H672" s="62">
        <f>AVERAGE(E672:G672)</f>
        <v>546</v>
      </c>
      <c r="I672" s="62">
        <v>50</v>
      </c>
      <c r="J672" s="62">
        <v>590</v>
      </c>
      <c r="K672" s="75">
        <f t="shared" si="20"/>
        <v>76730000</v>
      </c>
      <c r="L672" s="75">
        <f t="shared" si="21"/>
        <v>41894580000</v>
      </c>
    </row>
    <row r="673" spans="3:12" x14ac:dyDescent="0.25">
      <c r="C673" s="78">
        <v>44203</v>
      </c>
      <c r="D673" s="62">
        <v>590</v>
      </c>
      <c r="E673" s="62">
        <v>590</v>
      </c>
      <c r="F673" s="62">
        <v>0</v>
      </c>
      <c r="G673" s="62">
        <v>0</v>
      </c>
      <c r="H673" s="62">
        <f>AVERAGE(E673:G673)</f>
        <v>196.66666666666666</v>
      </c>
      <c r="I673" s="62">
        <v>0</v>
      </c>
      <c r="J673" s="62">
        <v>590</v>
      </c>
      <c r="K673" s="75">
        <f t="shared" si="20"/>
        <v>76730000</v>
      </c>
      <c r="L673" s="75">
        <f t="shared" si="21"/>
        <v>45270700000</v>
      </c>
    </row>
    <row r="674" spans="3:12" x14ac:dyDescent="0.25">
      <c r="C674" s="78">
        <v>44202</v>
      </c>
      <c r="D674" s="62">
        <v>590</v>
      </c>
      <c r="E674" s="62">
        <v>590</v>
      </c>
      <c r="F674" s="62">
        <v>0</v>
      </c>
      <c r="G674" s="62">
        <v>0</v>
      </c>
      <c r="H674" s="62">
        <f>AVERAGE(E674:G674)</f>
        <v>196.66666666666666</v>
      </c>
      <c r="I674" s="62">
        <v>0</v>
      </c>
      <c r="J674" s="62">
        <v>590</v>
      </c>
      <c r="K674" s="75">
        <f t="shared" si="20"/>
        <v>76730000</v>
      </c>
      <c r="L674" s="75">
        <f t="shared" si="21"/>
        <v>45270700000</v>
      </c>
    </row>
    <row r="675" spans="3:12" x14ac:dyDescent="0.25">
      <c r="C675" s="78">
        <v>44201</v>
      </c>
      <c r="D675" s="62">
        <v>590</v>
      </c>
      <c r="E675" s="62">
        <v>574</v>
      </c>
      <c r="F675" s="62">
        <v>590</v>
      </c>
      <c r="G675" s="62">
        <v>574</v>
      </c>
      <c r="H675" s="62">
        <f>AVERAGE(E675:G675)</f>
        <v>579.33333333333337</v>
      </c>
      <c r="I675" s="62">
        <v>100</v>
      </c>
      <c r="J675" s="62">
        <v>620</v>
      </c>
      <c r="K675" s="75">
        <f t="shared" si="20"/>
        <v>76730000</v>
      </c>
      <c r="L675" s="75">
        <f t="shared" si="21"/>
        <v>45270700000</v>
      </c>
    </row>
    <row r="676" spans="3:12" x14ac:dyDescent="0.25">
      <c r="C676" s="78">
        <v>44200</v>
      </c>
      <c r="D676" s="62">
        <v>620</v>
      </c>
      <c r="E676" s="62">
        <v>620</v>
      </c>
      <c r="F676" s="62">
        <v>0</v>
      </c>
      <c r="G676" s="62">
        <v>0</v>
      </c>
      <c r="H676" s="62">
        <f>AVERAGE(E676:G676)</f>
        <v>206.66666666666666</v>
      </c>
      <c r="I676" s="62">
        <v>0</v>
      </c>
      <c r="J676" s="62">
        <v>620</v>
      </c>
      <c r="K676" s="75">
        <f t="shared" si="20"/>
        <v>76730000</v>
      </c>
      <c r="L676" s="75">
        <f t="shared" si="21"/>
        <v>47572600000</v>
      </c>
    </row>
    <row r="677" spans="3:12" x14ac:dyDescent="0.25">
      <c r="C677" s="78">
        <v>44197</v>
      </c>
      <c r="D677" s="62">
        <v>620</v>
      </c>
      <c r="E677" s="62">
        <v>620</v>
      </c>
      <c r="F677" s="62">
        <v>0</v>
      </c>
      <c r="G677" s="62">
        <v>0</v>
      </c>
      <c r="H677" s="62">
        <f>AVERAGE(E677:G677)</f>
        <v>206.66666666666666</v>
      </c>
      <c r="I677" s="62">
        <v>0</v>
      </c>
      <c r="J677" s="62">
        <v>620</v>
      </c>
      <c r="K677" s="75">
        <f t="shared" si="20"/>
        <v>76730000</v>
      </c>
      <c r="L677" s="75">
        <f t="shared" si="21"/>
        <v>47572600000</v>
      </c>
    </row>
    <row r="678" spans="3:12" x14ac:dyDescent="0.25">
      <c r="C678" s="78">
        <v>44196</v>
      </c>
      <c r="D678" s="62">
        <v>620</v>
      </c>
      <c r="E678" s="62">
        <v>620</v>
      </c>
      <c r="F678" s="62">
        <v>0</v>
      </c>
      <c r="G678" s="62">
        <v>0</v>
      </c>
      <c r="H678" s="62">
        <f>AVERAGE(E678:G678)</f>
        <v>206.66666666666666</v>
      </c>
      <c r="I678" s="62">
        <v>0</v>
      </c>
      <c r="J678" s="62">
        <v>620</v>
      </c>
      <c r="K678" s="75">
        <f t="shared" si="20"/>
        <v>76730000</v>
      </c>
      <c r="L678" s="75">
        <f t="shared" si="21"/>
        <v>47572600000</v>
      </c>
    </row>
    <row r="679" spans="3:12" x14ac:dyDescent="0.25">
      <c r="C679" s="78">
        <v>44195</v>
      </c>
      <c r="D679" s="62">
        <v>620</v>
      </c>
      <c r="E679" s="62">
        <v>573</v>
      </c>
      <c r="F679" s="62">
        <v>664</v>
      </c>
      <c r="G679" s="62">
        <v>573</v>
      </c>
      <c r="H679" s="62">
        <f>AVERAGE(E679:G679)</f>
        <v>603.33333333333337</v>
      </c>
      <c r="I679" s="62">
        <v>700</v>
      </c>
      <c r="J679" s="62">
        <v>618.99</v>
      </c>
      <c r="K679" s="75">
        <f t="shared" si="20"/>
        <v>76730000</v>
      </c>
      <c r="L679" s="75">
        <f t="shared" si="21"/>
        <v>47572600000</v>
      </c>
    </row>
    <row r="680" spans="3:12" x14ac:dyDescent="0.25">
      <c r="C680" s="78">
        <v>44194</v>
      </c>
      <c r="D680" s="62">
        <v>618.99</v>
      </c>
      <c r="E680" s="62">
        <v>586</v>
      </c>
      <c r="F680" s="62">
        <v>618.99</v>
      </c>
      <c r="G680" s="62">
        <v>586</v>
      </c>
      <c r="H680" s="62">
        <f>AVERAGE(E680:G680)</f>
        <v>596.99666666666667</v>
      </c>
      <c r="I680" s="62">
        <v>400</v>
      </c>
      <c r="J680" s="62">
        <v>632.99</v>
      </c>
      <c r="K680" s="75">
        <f t="shared" si="20"/>
        <v>76730000</v>
      </c>
      <c r="L680" s="75">
        <f t="shared" si="21"/>
        <v>47495102700</v>
      </c>
    </row>
    <row r="681" spans="3:12" x14ac:dyDescent="0.25">
      <c r="C681" s="78">
        <v>44193</v>
      </c>
      <c r="D681" s="62">
        <v>632.99</v>
      </c>
      <c r="E681" s="62">
        <v>632.99</v>
      </c>
      <c r="F681" s="62">
        <v>0</v>
      </c>
      <c r="G681" s="62">
        <v>0</v>
      </c>
      <c r="H681" s="62">
        <f>AVERAGE(E681:G681)</f>
        <v>210.99666666666667</v>
      </c>
      <c r="I681" s="62">
        <v>0</v>
      </c>
      <c r="J681" s="62">
        <v>632.99</v>
      </c>
      <c r="K681" s="75">
        <f t="shared" si="20"/>
        <v>76730000</v>
      </c>
      <c r="L681" s="75">
        <f t="shared" si="21"/>
        <v>48569322700</v>
      </c>
    </row>
    <row r="682" spans="3:12" x14ac:dyDescent="0.25">
      <c r="C682" s="78">
        <v>44189</v>
      </c>
      <c r="D682" s="62">
        <v>632.99</v>
      </c>
      <c r="E682" s="62">
        <v>632.99</v>
      </c>
      <c r="F682" s="62">
        <v>0</v>
      </c>
      <c r="G682" s="62">
        <v>0</v>
      </c>
      <c r="H682" s="62">
        <f>AVERAGE(E682:G682)</f>
        <v>210.99666666666667</v>
      </c>
      <c r="I682" s="62">
        <v>0</v>
      </c>
      <c r="J682" s="62">
        <v>632.99</v>
      </c>
      <c r="K682" s="75">
        <f t="shared" si="20"/>
        <v>76730000</v>
      </c>
      <c r="L682" s="75">
        <f t="shared" si="21"/>
        <v>48569322700</v>
      </c>
    </row>
    <row r="683" spans="3:12" x14ac:dyDescent="0.25">
      <c r="C683" s="78">
        <v>44188</v>
      </c>
      <c r="D683" s="62">
        <v>632.99</v>
      </c>
      <c r="E683" s="62">
        <v>632.99</v>
      </c>
      <c r="F683" s="62">
        <v>0</v>
      </c>
      <c r="G683" s="62">
        <v>0</v>
      </c>
      <c r="H683" s="62">
        <f>AVERAGE(E683:G683)</f>
        <v>210.99666666666667</v>
      </c>
      <c r="I683" s="62">
        <v>0</v>
      </c>
      <c r="J683" s="62">
        <v>632.99</v>
      </c>
      <c r="K683" s="75">
        <f t="shared" si="20"/>
        <v>76730000</v>
      </c>
      <c r="L683" s="75">
        <f t="shared" si="21"/>
        <v>48569322700</v>
      </c>
    </row>
    <row r="684" spans="3:12" x14ac:dyDescent="0.25">
      <c r="C684" s="78">
        <v>44187</v>
      </c>
      <c r="D684" s="62">
        <v>632.99</v>
      </c>
      <c r="E684" s="62">
        <v>632.99</v>
      </c>
      <c r="F684" s="62">
        <v>0</v>
      </c>
      <c r="G684" s="62">
        <v>0</v>
      </c>
      <c r="H684" s="62">
        <f>AVERAGE(E684:G684)</f>
        <v>210.99666666666667</v>
      </c>
      <c r="I684" s="62">
        <v>0</v>
      </c>
      <c r="J684" s="62">
        <v>632.99</v>
      </c>
      <c r="K684" s="75">
        <f t="shared" si="20"/>
        <v>76730000</v>
      </c>
      <c r="L684" s="75">
        <f t="shared" si="21"/>
        <v>48569322700</v>
      </c>
    </row>
    <row r="685" spans="3:12" x14ac:dyDescent="0.25">
      <c r="C685" s="78">
        <v>44186</v>
      </c>
      <c r="D685" s="62">
        <v>632.99</v>
      </c>
      <c r="E685" s="62">
        <v>591.89</v>
      </c>
      <c r="F685" s="62">
        <v>632.99</v>
      </c>
      <c r="G685" s="62">
        <v>591.89</v>
      </c>
      <c r="H685" s="62">
        <f>AVERAGE(E685:G685)</f>
        <v>605.59</v>
      </c>
      <c r="I685" s="62">
        <v>300</v>
      </c>
      <c r="J685" s="62">
        <v>638.9</v>
      </c>
      <c r="K685" s="75">
        <f t="shared" si="20"/>
        <v>76730000</v>
      </c>
      <c r="L685" s="75">
        <f t="shared" si="21"/>
        <v>48569322700</v>
      </c>
    </row>
    <row r="686" spans="3:12" x14ac:dyDescent="0.25">
      <c r="C686" s="78">
        <v>44183</v>
      </c>
      <c r="D686" s="62">
        <v>638.9</v>
      </c>
      <c r="E686" s="62">
        <v>638.9</v>
      </c>
      <c r="F686" s="62">
        <v>0</v>
      </c>
      <c r="G686" s="62">
        <v>0</v>
      </c>
      <c r="H686" s="62">
        <f>AVERAGE(E686:G686)</f>
        <v>212.96666666666667</v>
      </c>
      <c r="I686" s="62">
        <v>0</v>
      </c>
      <c r="J686" s="62">
        <v>638.9</v>
      </c>
      <c r="K686" s="75">
        <f t="shared" si="20"/>
        <v>76730000</v>
      </c>
      <c r="L686" s="75">
        <f t="shared" si="21"/>
        <v>49022797000</v>
      </c>
    </row>
    <row r="687" spans="3:12" x14ac:dyDescent="0.25">
      <c r="C687" s="78">
        <v>44182</v>
      </c>
      <c r="D687" s="62">
        <v>638.9</v>
      </c>
      <c r="E687" s="62">
        <v>574</v>
      </c>
      <c r="F687" s="62">
        <v>639.95000000000005</v>
      </c>
      <c r="G687" s="62">
        <v>574</v>
      </c>
      <c r="H687" s="62">
        <f>AVERAGE(E687:G687)</f>
        <v>595.98333333333335</v>
      </c>
      <c r="I687" s="62">
        <v>550</v>
      </c>
      <c r="J687" s="62">
        <v>619.74</v>
      </c>
      <c r="K687" s="75">
        <f t="shared" si="20"/>
        <v>76730000</v>
      </c>
      <c r="L687" s="75">
        <f t="shared" si="21"/>
        <v>49022797000</v>
      </c>
    </row>
    <row r="688" spans="3:12" x14ac:dyDescent="0.25">
      <c r="C688" s="78">
        <v>44181</v>
      </c>
      <c r="D688" s="62">
        <v>619.74</v>
      </c>
      <c r="E688" s="62">
        <v>618.99</v>
      </c>
      <c r="F688" s="62">
        <v>619.74</v>
      </c>
      <c r="G688" s="62">
        <v>599.99</v>
      </c>
      <c r="H688" s="62">
        <f>AVERAGE(E688:G688)</f>
        <v>612.90666666666664</v>
      </c>
      <c r="I688" s="62">
        <v>2050</v>
      </c>
      <c r="J688" s="62">
        <v>576.51</v>
      </c>
      <c r="K688" s="75">
        <f t="shared" si="20"/>
        <v>76730000</v>
      </c>
      <c r="L688" s="75">
        <f t="shared" si="21"/>
        <v>47552650200</v>
      </c>
    </row>
    <row r="689" spans="3:12" x14ac:dyDescent="0.25">
      <c r="C689" s="78">
        <v>44180</v>
      </c>
      <c r="D689" s="62">
        <v>576.51</v>
      </c>
      <c r="E689" s="62">
        <v>500.01</v>
      </c>
      <c r="F689" s="62">
        <v>577.83000000000004</v>
      </c>
      <c r="G689" s="62">
        <v>500.01</v>
      </c>
      <c r="H689" s="62">
        <f>AVERAGE(E689:G689)</f>
        <v>525.95000000000005</v>
      </c>
      <c r="I689" s="62">
        <v>950</v>
      </c>
      <c r="J689" s="62">
        <v>537.52</v>
      </c>
      <c r="K689" s="75">
        <f t="shared" si="20"/>
        <v>76730000</v>
      </c>
      <c r="L689" s="75">
        <f t="shared" si="21"/>
        <v>44235612300</v>
      </c>
    </row>
    <row r="690" spans="3:12" x14ac:dyDescent="0.25">
      <c r="C690" s="78">
        <v>44179</v>
      </c>
      <c r="D690" s="62">
        <v>537.52</v>
      </c>
      <c r="E690" s="62">
        <v>537.52</v>
      </c>
      <c r="F690" s="62">
        <v>0</v>
      </c>
      <c r="G690" s="62">
        <v>0</v>
      </c>
      <c r="H690" s="62">
        <f>AVERAGE(E690:G690)</f>
        <v>179.17333333333332</v>
      </c>
      <c r="I690" s="62">
        <v>0</v>
      </c>
      <c r="J690" s="62">
        <v>537.52</v>
      </c>
      <c r="K690" s="75">
        <f t="shared" si="20"/>
        <v>76730000</v>
      </c>
      <c r="L690" s="75">
        <f t="shared" si="21"/>
        <v>41243909600</v>
      </c>
    </row>
    <row r="691" spans="3:12" x14ac:dyDescent="0.25">
      <c r="C691" s="78">
        <v>44176</v>
      </c>
      <c r="D691" s="62">
        <v>537.52</v>
      </c>
      <c r="E691" s="62">
        <v>501</v>
      </c>
      <c r="F691" s="62">
        <v>537.52</v>
      </c>
      <c r="G691" s="62">
        <v>501</v>
      </c>
      <c r="H691" s="62">
        <f>AVERAGE(E691:G691)</f>
        <v>513.17333333333329</v>
      </c>
      <c r="I691" s="62">
        <v>1200</v>
      </c>
      <c r="J691" s="62">
        <v>500.02</v>
      </c>
      <c r="K691" s="75">
        <f t="shared" si="20"/>
        <v>76730000</v>
      </c>
      <c r="L691" s="75">
        <f t="shared" si="21"/>
        <v>41243909600</v>
      </c>
    </row>
    <row r="692" spans="3:12" x14ac:dyDescent="0.25">
      <c r="C692" s="78">
        <v>44175</v>
      </c>
      <c r="D692" s="62">
        <v>500.02</v>
      </c>
      <c r="E692" s="62">
        <v>544</v>
      </c>
      <c r="F692" s="62">
        <v>544</v>
      </c>
      <c r="G692" s="62">
        <v>500.02</v>
      </c>
      <c r="H692" s="62">
        <f>AVERAGE(E692:G692)</f>
        <v>529.34</v>
      </c>
      <c r="I692" s="62">
        <v>150</v>
      </c>
      <c r="J692" s="62">
        <v>537.5</v>
      </c>
      <c r="K692" s="75">
        <f t="shared" si="20"/>
        <v>76730000</v>
      </c>
      <c r="L692" s="75">
        <f t="shared" si="21"/>
        <v>38366534600</v>
      </c>
    </row>
    <row r="693" spans="3:12" x14ac:dyDescent="0.25">
      <c r="C693" s="78">
        <v>44174</v>
      </c>
      <c r="D693" s="62">
        <v>537.5</v>
      </c>
      <c r="E693" s="62">
        <v>537.5</v>
      </c>
      <c r="F693" s="62">
        <v>0</v>
      </c>
      <c r="G693" s="62">
        <v>0</v>
      </c>
      <c r="H693" s="62">
        <f>AVERAGE(E693:G693)</f>
        <v>179.16666666666666</v>
      </c>
      <c r="I693" s="62">
        <v>0</v>
      </c>
      <c r="J693" s="62">
        <v>537.5</v>
      </c>
      <c r="K693" s="75">
        <f t="shared" si="20"/>
        <v>76730000</v>
      </c>
      <c r="L693" s="75">
        <f t="shared" si="21"/>
        <v>41242375000</v>
      </c>
    </row>
    <row r="694" spans="3:12" x14ac:dyDescent="0.25">
      <c r="C694" s="78">
        <v>44173</v>
      </c>
      <c r="D694" s="62">
        <v>537.5</v>
      </c>
      <c r="E694" s="62">
        <v>537.51</v>
      </c>
      <c r="F694" s="62">
        <v>537.51</v>
      </c>
      <c r="G694" s="62">
        <v>537.5</v>
      </c>
      <c r="H694" s="62">
        <f>AVERAGE(E694:G694)</f>
        <v>537.50666666666666</v>
      </c>
      <c r="I694" s="62">
        <v>100</v>
      </c>
      <c r="J694" s="62">
        <v>500.01</v>
      </c>
      <c r="K694" s="75">
        <f t="shared" si="20"/>
        <v>76730000</v>
      </c>
      <c r="L694" s="75">
        <f t="shared" si="21"/>
        <v>41242375000</v>
      </c>
    </row>
    <row r="695" spans="3:12" x14ac:dyDescent="0.25">
      <c r="C695" s="78">
        <v>44172</v>
      </c>
      <c r="D695" s="62">
        <v>500.01</v>
      </c>
      <c r="E695" s="62">
        <v>500.01</v>
      </c>
      <c r="F695" s="62">
        <v>500.01</v>
      </c>
      <c r="G695" s="62">
        <v>500.01</v>
      </c>
      <c r="H695" s="62">
        <f>AVERAGE(E695:G695)</f>
        <v>500.01</v>
      </c>
      <c r="I695" s="62">
        <v>50</v>
      </c>
      <c r="J695" s="62">
        <v>525.01</v>
      </c>
      <c r="K695" s="75">
        <f t="shared" si="20"/>
        <v>76730000</v>
      </c>
      <c r="L695" s="75">
        <f t="shared" si="21"/>
        <v>38365767300</v>
      </c>
    </row>
    <row r="696" spans="3:12" x14ac:dyDescent="0.25">
      <c r="C696" s="78">
        <v>44169</v>
      </c>
      <c r="D696" s="62">
        <v>525.01</v>
      </c>
      <c r="E696" s="62">
        <v>525.01</v>
      </c>
      <c r="F696" s="62">
        <v>525.01</v>
      </c>
      <c r="G696" s="62">
        <v>525.01</v>
      </c>
      <c r="H696" s="62">
        <f>AVERAGE(E696:G696)</f>
        <v>525.01</v>
      </c>
      <c r="I696" s="62">
        <v>50</v>
      </c>
      <c r="J696" s="62">
        <v>555.01</v>
      </c>
      <c r="K696" s="75">
        <f t="shared" si="20"/>
        <v>76730000</v>
      </c>
      <c r="L696" s="75">
        <f t="shared" si="21"/>
        <v>40284017300</v>
      </c>
    </row>
    <row r="697" spans="3:12" x14ac:dyDescent="0.25">
      <c r="C697" s="78">
        <v>44168</v>
      </c>
      <c r="D697" s="62">
        <v>555.01</v>
      </c>
      <c r="E697" s="62">
        <v>600</v>
      </c>
      <c r="F697" s="62">
        <v>600</v>
      </c>
      <c r="G697" s="62">
        <v>555.01</v>
      </c>
      <c r="H697" s="62">
        <f>AVERAGE(E697:G697)</f>
        <v>585.00333333333333</v>
      </c>
      <c r="I697" s="62">
        <v>100</v>
      </c>
      <c r="J697" s="62">
        <v>600</v>
      </c>
      <c r="K697" s="75">
        <f t="shared" si="20"/>
        <v>76730000</v>
      </c>
      <c r="L697" s="75">
        <f t="shared" si="21"/>
        <v>42585917300</v>
      </c>
    </row>
    <row r="698" spans="3:12" x14ac:dyDescent="0.25">
      <c r="C698" s="78">
        <v>44167</v>
      </c>
      <c r="D698" s="62">
        <v>600</v>
      </c>
      <c r="E698" s="62">
        <v>600</v>
      </c>
      <c r="F698" s="62">
        <v>0</v>
      </c>
      <c r="G698" s="62">
        <v>0</v>
      </c>
      <c r="H698" s="62">
        <f>AVERAGE(E698:G698)</f>
        <v>200</v>
      </c>
      <c r="I698" s="62">
        <v>0</v>
      </c>
      <c r="J698" s="62">
        <v>600</v>
      </c>
      <c r="K698" s="75">
        <f t="shared" si="20"/>
        <v>76730000</v>
      </c>
      <c r="L698" s="75">
        <f t="shared" si="21"/>
        <v>46038000000</v>
      </c>
    </row>
    <row r="699" spans="3:12" x14ac:dyDescent="0.25">
      <c r="C699" s="78">
        <v>44166</v>
      </c>
      <c r="D699" s="62">
        <v>600</v>
      </c>
      <c r="E699" s="62">
        <v>600</v>
      </c>
      <c r="F699" s="62">
        <v>600</v>
      </c>
      <c r="G699" s="62">
        <v>600</v>
      </c>
      <c r="H699" s="62">
        <f>AVERAGE(E699:G699)</f>
        <v>600</v>
      </c>
      <c r="I699" s="62">
        <v>200</v>
      </c>
      <c r="J699" s="62">
        <v>620</v>
      </c>
      <c r="K699" s="75">
        <f t="shared" si="20"/>
        <v>76730000</v>
      </c>
      <c r="L699" s="75">
        <f t="shared" si="21"/>
        <v>46038000000</v>
      </c>
    </row>
    <row r="700" spans="3:12" x14ac:dyDescent="0.25">
      <c r="C700" s="78">
        <v>44165</v>
      </c>
      <c r="D700" s="62">
        <v>620</v>
      </c>
      <c r="E700" s="62">
        <v>620</v>
      </c>
      <c r="F700" s="62">
        <v>0</v>
      </c>
      <c r="G700" s="62">
        <v>0</v>
      </c>
      <c r="H700" s="62">
        <f>AVERAGE(E700:G700)</f>
        <v>206.66666666666666</v>
      </c>
      <c r="I700" s="62">
        <v>0</v>
      </c>
      <c r="J700" s="62">
        <v>620</v>
      </c>
      <c r="K700" s="75">
        <f t="shared" si="20"/>
        <v>76730000</v>
      </c>
      <c r="L700" s="75">
        <f t="shared" si="21"/>
        <v>47572600000</v>
      </c>
    </row>
    <row r="701" spans="3:12" x14ac:dyDescent="0.25">
      <c r="C701" s="78">
        <v>44162</v>
      </c>
      <c r="D701" s="62">
        <v>620</v>
      </c>
      <c r="E701" s="62">
        <v>620</v>
      </c>
      <c r="F701" s="62">
        <v>0</v>
      </c>
      <c r="G701" s="62">
        <v>0</v>
      </c>
      <c r="H701" s="62">
        <f>AVERAGE(E701:G701)</f>
        <v>206.66666666666666</v>
      </c>
      <c r="I701" s="62">
        <v>0</v>
      </c>
      <c r="J701" s="62">
        <v>620</v>
      </c>
      <c r="K701" s="75">
        <f t="shared" si="20"/>
        <v>76730000</v>
      </c>
      <c r="L701" s="75">
        <f t="shared" si="21"/>
        <v>47572600000</v>
      </c>
    </row>
    <row r="702" spans="3:12" x14ac:dyDescent="0.25">
      <c r="C702" s="78">
        <v>44161</v>
      </c>
      <c r="D702" s="62">
        <v>620</v>
      </c>
      <c r="E702" s="62">
        <v>620</v>
      </c>
      <c r="F702" s="62">
        <v>0</v>
      </c>
      <c r="G702" s="62">
        <v>0</v>
      </c>
      <c r="H702" s="62">
        <f>AVERAGE(E702:G702)</f>
        <v>206.66666666666666</v>
      </c>
      <c r="I702" s="62">
        <v>0</v>
      </c>
      <c r="J702" s="62">
        <v>620</v>
      </c>
      <c r="K702" s="75">
        <f t="shared" si="20"/>
        <v>76730000</v>
      </c>
      <c r="L702" s="75">
        <f t="shared" si="21"/>
        <v>47572600000</v>
      </c>
    </row>
    <row r="703" spans="3:12" x14ac:dyDescent="0.25">
      <c r="C703" s="78">
        <v>44160</v>
      </c>
      <c r="D703" s="62">
        <v>620</v>
      </c>
      <c r="E703" s="62">
        <v>620</v>
      </c>
      <c r="F703" s="62">
        <v>0</v>
      </c>
      <c r="G703" s="62">
        <v>0</v>
      </c>
      <c r="H703" s="62">
        <f>AVERAGE(E703:G703)</f>
        <v>206.66666666666666</v>
      </c>
      <c r="I703" s="62">
        <v>0</v>
      </c>
      <c r="J703" s="62">
        <v>620</v>
      </c>
      <c r="K703" s="75">
        <f t="shared" si="20"/>
        <v>76730000</v>
      </c>
      <c r="L703" s="75">
        <f t="shared" si="21"/>
        <v>47572600000</v>
      </c>
    </row>
    <row r="704" spans="3:12" x14ac:dyDescent="0.25">
      <c r="C704" s="78">
        <v>44159</v>
      </c>
      <c r="D704" s="62">
        <v>620</v>
      </c>
      <c r="E704" s="62">
        <v>620</v>
      </c>
      <c r="F704" s="62">
        <v>0</v>
      </c>
      <c r="G704" s="62">
        <v>0</v>
      </c>
      <c r="H704" s="62">
        <f>AVERAGE(E704:G704)</f>
        <v>206.66666666666666</v>
      </c>
      <c r="I704" s="62">
        <v>0</v>
      </c>
      <c r="J704" s="62">
        <v>620</v>
      </c>
      <c r="K704" s="75">
        <f t="shared" si="20"/>
        <v>76730000</v>
      </c>
      <c r="L704" s="75">
        <f t="shared" si="21"/>
        <v>47572600000</v>
      </c>
    </row>
    <row r="705" spans="3:12" x14ac:dyDescent="0.25">
      <c r="C705" s="78">
        <v>44158</v>
      </c>
      <c r="D705" s="62">
        <v>620</v>
      </c>
      <c r="E705" s="62">
        <v>620</v>
      </c>
      <c r="F705" s="62">
        <v>0</v>
      </c>
      <c r="G705" s="62">
        <v>0</v>
      </c>
      <c r="H705" s="62">
        <f>AVERAGE(E705:G705)</f>
        <v>206.66666666666666</v>
      </c>
      <c r="I705" s="62">
        <v>0</v>
      </c>
      <c r="J705" s="62">
        <v>620</v>
      </c>
      <c r="K705" s="75">
        <f t="shared" si="20"/>
        <v>76730000</v>
      </c>
      <c r="L705" s="75">
        <f t="shared" si="21"/>
        <v>47572600000</v>
      </c>
    </row>
    <row r="706" spans="3:12" x14ac:dyDescent="0.25">
      <c r="C706" s="78">
        <v>44155</v>
      </c>
      <c r="D706" s="62">
        <v>620</v>
      </c>
      <c r="E706" s="62">
        <v>620</v>
      </c>
      <c r="F706" s="62">
        <v>0</v>
      </c>
      <c r="G706" s="62">
        <v>0</v>
      </c>
      <c r="H706" s="62">
        <f>AVERAGE(E706:G706)</f>
        <v>206.66666666666666</v>
      </c>
      <c r="I706" s="62">
        <v>0</v>
      </c>
      <c r="J706" s="62">
        <v>620</v>
      </c>
      <c r="K706" s="75">
        <f t="shared" si="20"/>
        <v>76730000</v>
      </c>
      <c r="L706" s="75">
        <f t="shared" si="21"/>
        <v>47572600000</v>
      </c>
    </row>
    <row r="707" spans="3:12" x14ac:dyDescent="0.25">
      <c r="C707" s="78">
        <v>44154</v>
      </c>
      <c r="D707" s="62">
        <v>620</v>
      </c>
      <c r="E707" s="62">
        <v>620</v>
      </c>
      <c r="F707" s="62">
        <v>0</v>
      </c>
      <c r="G707" s="62">
        <v>0</v>
      </c>
      <c r="H707" s="62">
        <f>AVERAGE(E707:G707)</f>
        <v>206.66666666666666</v>
      </c>
      <c r="I707" s="62">
        <v>0</v>
      </c>
      <c r="J707" s="62">
        <v>620</v>
      </c>
      <c r="K707" s="75">
        <f t="shared" si="20"/>
        <v>76730000</v>
      </c>
      <c r="L707" s="75">
        <f t="shared" si="21"/>
        <v>47572600000</v>
      </c>
    </row>
    <row r="708" spans="3:12" x14ac:dyDescent="0.25">
      <c r="C708" s="78">
        <v>44153</v>
      </c>
      <c r="D708" s="62">
        <v>620</v>
      </c>
      <c r="E708" s="62">
        <v>620</v>
      </c>
      <c r="F708" s="62">
        <v>0</v>
      </c>
      <c r="G708" s="62">
        <v>0</v>
      </c>
      <c r="H708" s="62">
        <f>AVERAGE(E708:G708)</f>
        <v>206.66666666666666</v>
      </c>
      <c r="I708" s="62">
        <v>0</v>
      </c>
      <c r="J708" s="62">
        <v>620</v>
      </c>
      <c r="K708" s="75">
        <f t="shared" si="20"/>
        <v>76730000</v>
      </c>
      <c r="L708" s="75">
        <f t="shared" si="21"/>
        <v>47572600000</v>
      </c>
    </row>
    <row r="709" spans="3:12" x14ac:dyDescent="0.25">
      <c r="C709" s="78">
        <v>44152</v>
      </c>
      <c r="D709" s="62">
        <v>620</v>
      </c>
      <c r="E709" s="62">
        <v>620</v>
      </c>
      <c r="F709" s="62">
        <v>0</v>
      </c>
      <c r="G709" s="62">
        <v>0</v>
      </c>
      <c r="H709" s="62">
        <f>AVERAGE(E709:G709)</f>
        <v>206.66666666666666</v>
      </c>
      <c r="I709" s="62">
        <v>0</v>
      </c>
      <c r="J709" s="62">
        <v>620</v>
      </c>
      <c r="K709" s="75">
        <f t="shared" si="20"/>
        <v>76730000</v>
      </c>
      <c r="L709" s="75">
        <f t="shared" si="21"/>
        <v>47572600000</v>
      </c>
    </row>
    <row r="710" spans="3:12" x14ac:dyDescent="0.25">
      <c r="C710" s="78">
        <v>44151</v>
      </c>
      <c r="D710" s="62">
        <v>620</v>
      </c>
      <c r="E710" s="62">
        <v>620</v>
      </c>
      <c r="F710" s="62">
        <v>0</v>
      </c>
      <c r="G710" s="62">
        <v>0</v>
      </c>
      <c r="H710" s="62">
        <f>AVERAGE(E710:G710)</f>
        <v>206.66666666666666</v>
      </c>
      <c r="I710" s="62">
        <v>0</v>
      </c>
      <c r="J710" s="62">
        <v>620</v>
      </c>
      <c r="K710" s="75">
        <f t="shared" si="20"/>
        <v>76730000</v>
      </c>
      <c r="L710" s="75">
        <f t="shared" si="21"/>
        <v>47572600000</v>
      </c>
    </row>
    <row r="711" spans="3:12" x14ac:dyDescent="0.25">
      <c r="C711" s="78">
        <v>44148</v>
      </c>
      <c r="D711" s="62">
        <v>620</v>
      </c>
      <c r="E711" s="62">
        <v>620</v>
      </c>
      <c r="F711" s="62">
        <v>0</v>
      </c>
      <c r="G711" s="62">
        <v>0</v>
      </c>
      <c r="H711" s="62">
        <f>AVERAGE(E711:G711)</f>
        <v>206.66666666666666</v>
      </c>
      <c r="I711" s="62">
        <v>0</v>
      </c>
      <c r="J711" s="62">
        <v>620</v>
      </c>
      <c r="K711" s="75">
        <f t="shared" si="20"/>
        <v>76730000</v>
      </c>
      <c r="L711" s="75">
        <f t="shared" si="21"/>
        <v>47572600000</v>
      </c>
    </row>
    <row r="712" spans="3:12" x14ac:dyDescent="0.25">
      <c r="C712" s="78">
        <v>44147</v>
      </c>
      <c r="D712" s="62">
        <v>620</v>
      </c>
      <c r="E712" s="62">
        <v>620</v>
      </c>
      <c r="F712" s="62">
        <v>0</v>
      </c>
      <c r="G712" s="62">
        <v>0</v>
      </c>
      <c r="H712" s="62">
        <f>AVERAGE(E712:G712)</f>
        <v>206.66666666666666</v>
      </c>
      <c r="I712" s="62">
        <v>0</v>
      </c>
      <c r="J712" s="62">
        <v>620</v>
      </c>
      <c r="K712" s="75">
        <f t="shared" si="20"/>
        <v>76730000</v>
      </c>
      <c r="L712" s="75">
        <f t="shared" si="21"/>
        <v>47572600000</v>
      </c>
    </row>
    <row r="713" spans="3:12" x14ac:dyDescent="0.25">
      <c r="C713" s="78">
        <v>44146</v>
      </c>
      <c r="D713" s="62">
        <v>620</v>
      </c>
      <c r="E713" s="62">
        <v>620</v>
      </c>
      <c r="F713" s="62">
        <v>620</v>
      </c>
      <c r="G713" s="62">
        <v>620</v>
      </c>
      <c r="H713" s="62">
        <f>AVERAGE(E713:G713)</f>
        <v>620</v>
      </c>
      <c r="I713" s="62">
        <v>200</v>
      </c>
      <c r="J713" s="62">
        <v>620</v>
      </c>
      <c r="K713" s="75">
        <f t="shared" ref="K713:K776" si="22">76.73*1000000</f>
        <v>76730000</v>
      </c>
      <c r="L713" s="75">
        <f t="shared" ref="L713:L776" si="23">K713*D713</f>
        <v>47572600000</v>
      </c>
    </row>
    <row r="714" spans="3:12" x14ac:dyDescent="0.25">
      <c r="C714" s="78">
        <v>44145</v>
      </c>
      <c r="D714" s="62">
        <v>620</v>
      </c>
      <c r="E714" s="62">
        <v>620</v>
      </c>
      <c r="F714" s="62">
        <v>0</v>
      </c>
      <c r="G714" s="62">
        <v>0</v>
      </c>
      <c r="H714" s="62">
        <f>AVERAGE(E714:G714)</f>
        <v>206.66666666666666</v>
      </c>
      <c r="I714" s="62">
        <v>0</v>
      </c>
      <c r="J714" s="62">
        <v>620</v>
      </c>
      <c r="K714" s="75">
        <f t="shared" si="22"/>
        <v>76730000</v>
      </c>
      <c r="L714" s="75">
        <f t="shared" si="23"/>
        <v>47572600000</v>
      </c>
    </row>
    <row r="715" spans="3:12" x14ac:dyDescent="0.25">
      <c r="C715" s="78">
        <v>44144</v>
      </c>
      <c r="D715" s="62">
        <v>620</v>
      </c>
      <c r="E715" s="62">
        <v>619.99</v>
      </c>
      <c r="F715" s="62">
        <v>620</v>
      </c>
      <c r="G715" s="62">
        <v>619.99</v>
      </c>
      <c r="H715" s="62">
        <f>AVERAGE(E715:G715)</f>
        <v>619.99333333333334</v>
      </c>
      <c r="I715" s="62">
        <v>300</v>
      </c>
      <c r="J715" s="62">
        <v>603</v>
      </c>
      <c r="K715" s="75">
        <f t="shared" si="22"/>
        <v>76730000</v>
      </c>
      <c r="L715" s="75">
        <f t="shared" si="23"/>
        <v>47572600000</v>
      </c>
    </row>
    <row r="716" spans="3:12" x14ac:dyDescent="0.25">
      <c r="C716" s="78">
        <v>44141</v>
      </c>
      <c r="D716" s="62">
        <v>603</v>
      </c>
      <c r="E716" s="62">
        <v>602</v>
      </c>
      <c r="F716" s="62">
        <v>603</v>
      </c>
      <c r="G716" s="62">
        <v>603</v>
      </c>
      <c r="H716" s="62">
        <f>AVERAGE(E716:G716)</f>
        <v>602.66666666666663</v>
      </c>
      <c r="I716" s="62">
        <v>0</v>
      </c>
      <c r="J716" s="62">
        <v>602</v>
      </c>
      <c r="K716" s="75">
        <f t="shared" si="22"/>
        <v>76730000</v>
      </c>
      <c r="L716" s="75">
        <f t="shared" si="23"/>
        <v>46268190000</v>
      </c>
    </row>
    <row r="717" spans="3:12" x14ac:dyDescent="0.25">
      <c r="C717" s="78">
        <v>44140</v>
      </c>
      <c r="D717" s="62">
        <v>602</v>
      </c>
      <c r="E717" s="62">
        <v>602</v>
      </c>
      <c r="F717" s="62">
        <v>0</v>
      </c>
      <c r="G717" s="62">
        <v>0</v>
      </c>
      <c r="H717" s="62">
        <f>AVERAGE(E717:G717)</f>
        <v>200.66666666666666</v>
      </c>
      <c r="I717" s="62">
        <v>0</v>
      </c>
      <c r="J717" s="62">
        <v>602</v>
      </c>
      <c r="K717" s="75">
        <f t="shared" si="22"/>
        <v>76730000</v>
      </c>
      <c r="L717" s="75">
        <f t="shared" si="23"/>
        <v>46191460000</v>
      </c>
    </row>
    <row r="718" spans="3:12" x14ac:dyDescent="0.25">
      <c r="C718" s="78">
        <v>44139</v>
      </c>
      <c r="D718" s="62">
        <v>602</v>
      </c>
      <c r="E718" s="62">
        <v>602</v>
      </c>
      <c r="F718" s="62">
        <v>0</v>
      </c>
      <c r="G718" s="62">
        <v>0</v>
      </c>
      <c r="H718" s="62">
        <f>AVERAGE(E718:G718)</f>
        <v>200.66666666666666</v>
      </c>
      <c r="I718" s="62">
        <v>0</v>
      </c>
      <c r="J718" s="62">
        <v>602</v>
      </c>
      <c r="K718" s="75">
        <f t="shared" si="22"/>
        <v>76730000</v>
      </c>
      <c r="L718" s="75">
        <f t="shared" si="23"/>
        <v>46191460000</v>
      </c>
    </row>
    <row r="719" spans="3:12" x14ac:dyDescent="0.25">
      <c r="C719" s="78">
        <v>44138</v>
      </c>
      <c r="D719" s="62">
        <v>602</v>
      </c>
      <c r="E719" s="62">
        <v>602</v>
      </c>
      <c r="F719" s="62">
        <v>0</v>
      </c>
      <c r="G719" s="62">
        <v>0</v>
      </c>
      <c r="H719" s="62">
        <f>AVERAGE(E719:G719)</f>
        <v>200.66666666666666</v>
      </c>
      <c r="I719" s="62">
        <v>0</v>
      </c>
      <c r="J719" s="62">
        <v>602</v>
      </c>
      <c r="K719" s="75">
        <f t="shared" si="22"/>
        <v>76730000</v>
      </c>
      <c r="L719" s="75">
        <f t="shared" si="23"/>
        <v>46191460000</v>
      </c>
    </row>
    <row r="720" spans="3:12" x14ac:dyDescent="0.25">
      <c r="C720" s="78">
        <v>44137</v>
      </c>
      <c r="D720" s="62">
        <v>602</v>
      </c>
      <c r="E720" s="62">
        <v>620</v>
      </c>
      <c r="F720" s="62">
        <v>620</v>
      </c>
      <c r="G720" s="62">
        <v>602</v>
      </c>
      <c r="H720" s="62">
        <f>AVERAGE(E720:G720)</f>
        <v>614</v>
      </c>
      <c r="I720" s="62">
        <v>150</v>
      </c>
      <c r="J720" s="62">
        <v>650.1</v>
      </c>
      <c r="K720" s="75">
        <f t="shared" si="22"/>
        <v>76730000</v>
      </c>
      <c r="L720" s="75">
        <f t="shared" si="23"/>
        <v>46191460000</v>
      </c>
    </row>
    <row r="721" spans="3:12" x14ac:dyDescent="0.25">
      <c r="C721" s="78">
        <v>44133</v>
      </c>
      <c r="D721" s="62">
        <v>650.1</v>
      </c>
      <c r="E721" s="62">
        <v>650.1</v>
      </c>
      <c r="F721" s="62">
        <v>0</v>
      </c>
      <c r="G721" s="62">
        <v>0</v>
      </c>
      <c r="H721" s="62">
        <f>AVERAGE(E721:G721)</f>
        <v>216.70000000000002</v>
      </c>
      <c r="I721" s="62">
        <v>0</v>
      </c>
      <c r="J721" s="62">
        <v>650.1</v>
      </c>
      <c r="K721" s="75">
        <f t="shared" si="22"/>
        <v>76730000</v>
      </c>
      <c r="L721" s="75">
        <f t="shared" si="23"/>
        <v>49882173000</v>
      </c>
    </row>
    <row r="722" spans="3:12" x14ac:dyDescent="0.25">
      <c r="C722" s="78">
        <v>44132</v>
      </c>
      <c r="D722" s="62">
        <v>650.1</v>
      </c>
      <c r="E722" s="62">
        <v>650.1</v>
      </c>
      <c r="F722" s="62">
        <v>0</v>
      </c>
      <c r="G722" s="62">
        <v>0</v>
      </c>
      <c r="H722" s="62">
        <f>AVERAGE(E722:G722)</f>
        <v>216.70000000000002</v>
      </c>
      <c r="I722" s="62">
        <v>0</v>
      </c>
      <c r="J722" s="62">
        <v>650.1</v>
      </c>
      <c r="K722" s="75">
        <f t="shared" si="22"/>
        <v>76730000</v>
      </c>
      <c r="L722" s="75">
        <f t="shared" si="23"/>
        <v>49882173000</v>
      </c>
    </row>
    <row r="723" spans="3:12" x14ac:dyDescent="0.25">
      <c r="C723" s="78">
        <v>44131</v>
      </c>
      <c r="D723" s="62">
        <v>650.1</v>
      </c>
      <c r="E723" s="62">
        <v>650.20000000000005</v>
      </c>
      <c r="F723" s="62">
        <v>650.20000000000005</v>
      </c>
      <c r="G723" s="62">
        <v>650.1</v>
      </c>
      <c r="H723" s="62">
        <f>AVERAGE(E723:G723)</f>
        <v>650.16666666666663</v>
      </c>
      <c r="I723" s="62">
        <v>300</v>
      </c>
      <c r="J723" s="62">
        <v>696</v>
      </c>
      <c r="K723" s="75">
        <f t="shared" si="22"/>
        <v>76730000</v>
      </c>
      <c r="L723" s="75">
        <f t="shared" si="23"/>
        <v>49882173000</v>
      </c>
    </row>
    <row r="724" spans="3:12" x14ac:dyDescent="0.25">
      <c r="C724" s="78">
        <v>44130</v>
      </c>
      <c r="D724" s="62">
        <v>696</v>
      </c>
      <c r="E724" s="62">
        <v>601.20000000000005</v>
      </c>
      <c r="F724" s="62">
        <v>696</v>
      </c>
      <c r="G724" s="62">
        <v>601.20000000000005</v>
      </c>
      <c r="H724" s="62">
        <f>AVERAGE(E724:G724)</f>
        <v>632.80000000000007</v>
      </c>
      <c r="I724" s="62">
        <v>150</v>
      </c>
      <c r="J724" s="62">
        <v>648</v>
      </c>
      <c r="K724" s="75">
        <f t="shared" si="22"/>
        <v>76730000</v>
      </c>
      <c r="L724" s="75">
        <f t="shared" si="23"/>
        <v>53404080000</v>
      </c>
    </row>
    <row r="725" spans="3:12" x14ac:dyDescent="0.25">
      <c r="C725" s="78">
        <v>44127</v>
      </c>
      <c r="D725" s="62">
        <v>648</v>
      </c>
      <c r="E725" s="62">
        <v>675</v>
      </c>
      <c r="F725" s="62">
        <v>675</v>
      </c>
      <c r="G725" s="62">
        <v>648</v>
      </c>
      <c r="H725" s="62">
        <f>AVERAGE(E725:G725)</f>
        <v>666</v>
      </c>
      <c r="I725" s="62">
        <v>150</v>
      </c>
      <c r="J725" s="62">
        <v>700</v>
      </c>
      <c r="K725" s="75">
        <f t="shared" si="22"/>
        <v>76730000</v>
      </c>
      <c r="L725" s="75">
        <f t="shared" si="23"/>
        <v>49721040000</v>
      </c>
    </row>
    <row r="726" spans="3:12" x14ac:dyDescent="0.25">
      <c r="C726" s="78">
        <v>44126</v>
      </c>
      <c r="D726" s="62">
        <v>700</v>
      </c>
      <c r="E726" s="62">
        <v>611.01</v>
      </c>
      <c r="F726" s="62">
        <v>700</v>
      </c>
      <c r="G726" s="62">
        <v>611.01</v>
      </c>
      <c r="H726" s="62">
        <f>AVERAGE(E726:G726)</f>
        <v>640.67333333333329</v>
      </c>
      <c r="I726" s="62">
        <v>150</v>
      </c>
      <c r="J726" s="62">
        <v>660</v>
      </c>
      <c r="K726" s="75">
        <f t="shared" si="22"/>
        <v>76730000</v>
      </c>
      <c r="L726" s="75">
        <f t="shared" si="23"/>
        <v>53711000000</v>
      </c>
    </row>
    <row r="727" spans="3:12" x14ac:dyDescent="0.25">
      <c r="C727" s="78">
        <v>44125</v>
      </c>
      <c r="D727" s="62">
        <v>660</v>
      </c>
      <c r="E727" s="62">
        <v>660</v>
      </c>
      <c r="F727" s="62">
        <v>660</v>
      </c>
      <c r="G727" s="62">
        <v>660</v>
      </c>
      <c r="H727" s="62">
        <f>AVERAGE(E727:G727)</f>
        <v>660</v>
      </c>
      <c r="I727" s="62">
        <v>50</v>
      </c>
      <c r="J727" s="62">
        <v>699</v>
      </c>
      <c r="K727" s="75">
        <f t="shared" si="22"/>
        <v>76730000</v>
      </c>
      <c r="L727" s="75">
        <f t="shared" si="23"/>
        <v>50641800000</v>
      </c>
    </row>
    <row r="728" spans="3:12" x14ac:dyDescent="0.25">
      <c r="C728" s="78">
        <v>44124</v>
      </c>
      <c r="D728" s="62">
        <v>699</v>
      </c>
      <c r="E728" s="62">
        <v>699</v>
      </c>
      <c r="F728" s="62">
        <v>0</v>
      </c>
      <c r="G728" s="62">
        <v>0</v>
      </c>
      <c r="H728" s="62">
        <f>AVERAGE(E728:G728)</f>
        <v>233</v>
      </c>
      <c r="I728" s="62">
        <v>0</v>
      </c>
      <c r="J728" s="62">
        <v>699</v>
      </c>
      <c r="K728" s="75">
        <f t="shared" si="22"/>
        <v>76730000</v>
      </c>
      <c r="L728" s="75">
        <f t="shared" si="23"/>
        <v>53634270000</v>
      </c>
    </row>
    <row r="729" spans="3:12" x14ac:dyDescent="0.25">
      <c r="C729" s="78">
        <v>44123</v>
      </c>
      <c r="D729" s="62">
        <v>699</v>
      </c>
      <c r="E729" s="62">
        <v>699</v>
      </c>
      <c r="F729" s="62">
        <v>0</v>
      </c>
      <c r="G729" s="62">
        <v>0</v>
      </c>
      <c r="H729" s="62">
        <f>AVERAGE(E729:G729)</f>
        <v>233</v>
      </c>
      <c r="I729" s="62">
        <v>0</v>
      </c>
      <c r="J729" s="62">
        <v>699</v>
      </c>
      <c r="K729" s="75">
        <f t="shared" si="22"/>
        <v>76730000</v>
      </c>
      <c r="L729" s="75">
        <f t="shared" si="23"/>
        <v>53634270000</v>
      </c>
    </row>
    <row r="730" spans="3:12" x14ac:dyDescent="0.25">
      <c r="C730" s="78">
        <v>44120</v>
      </c>
      <c r="D730" s="62">
        <v>699</v>
      </c>
      <c r="E730" s="62">
        <v>699</v>
      </c>
      <c r="F730" s="62">
        <v>0</v>
      </c>
      <c r="G730" s="62">
        <v>0</v>
      </c>
      <c r="H730" s="62">
        <f>AVERAGE(E730:G730)</f>
        <v>233</v>
      </c>
      <c r="I730" s="62">
        <v>0</v>
      </c>
      <c r="J730" s="62">
        <v>699</v>
      </c>
      <c r="K730" s="75">
        <f t="shared" si="22"/>
        <v>76730000</v>
      </c>
      <c r="L730" s="75">
        <f t="shared" si="23"/>
        <v>53634270000</v>
      </c>
    </row>
    <row r="731" spans="3:12" x14ac:dyDescent="0.25">
      <c r="C731" s="78">
        <v>44119</v>
      </c>
      <c r="D731" s="62">
        <v>699</v>
      </c>
      <c r="E731" s="62">
        <v>699</v>
      </c>
      <c r="F731" s="62">
        <v>699</v>
      </c>
      <c r="G731" s="62">
        <v>699</v>
      </c>
      <c r="H731" s="62">
        <f>AVERAGE(E731:G731)</f>
        <v>699</v>
      </c>
      <c r="I731" s="62">
        <v>100</v>
      </c>
      <c r="J731" s="62">
        <v>668.67</v>
      </c>
      <c r="K731" s="75">
        <f t="shared" si="22"/>
        <v>76730000</v>
      </c>
      <c r="L731" s="75">
        <f t="shared" si="23"/>
        <v>53634270000</v>
      </c>
    </row>
    <row r="732" spans="3:12" x14ac:dyDescent="0.25">
      <c r="C732" s="78">
        <v>44118</v>
      </c>
      <c r="D732" s="62">
        <v>668.67</v>
      </c>
      <c r="E732" s="62">
        <v>668.67</v>
      </c>
      <c r="F732" s="62">
        <v>0</v>
      </c>
      <c r="G732" s="62">
        <v>0</v>
      </c>
      <c r="H732" s="62">
        <f>AVERAGE(E732:G732)</f>
        <v>222.89</v>
      </c>
      <c r="I732" s="62">
        <v>0</v>
      </c>
      <c r="J732" s="62">
        <v>668.67</v>
      </c>
      <c r="K732" s="75">
        <f t="shared" si="22"/>
        <v>76730000</v>
      </c>
      <c r="L732" s="75">
        <f t="shared" si="23"/>
        <v>51307049100</v>
      </c>
    </row>
    <row r="733" spans="3:12" x14ac:dyDescent="0.25">
      <c r="C733" s="78">
        <v>44117</v>
      </c>
      <c r="D733" s="62">
        <v>668.67</v>
      </c>
      <c r="E733" s="62">
        <v>668.67</v>
      </c>
      <c r="F733" s="62">
        <v>0</v>
      </c>
      <c r="G733" s="62">
        <v>0</v>
      </c>
      <c r="H733" s="62">
        <f>AVERAGE(E733:G733)</f>
        <v>222.89</v>
      </c>
      <c r="I733" s="62">
        <v>0</v>
      </c>
      <c r="J733" s="62">
        <v>668.67</v>
      </c>
      <c r="K733" s="75">
        <f t="shared" si="22"/>
        <v>76730000</v>
      </c>
      <c r="L733" s="75">
        <f t="shared" si="23"/>
        <v>51307049100</v>
      </c>
    </row>
    <row r="734" spans="3:12" x14ac:dyDescent="0.25">
      <c r="C734" s="78">
        <v>44116</v>
      </c>
      <c r="D734" s="62">
        <v>668.67</v>
      </c>
      <c r="E734" s="62">
        <v>668.67</v>
      </c>
      <c r="F734" s="62">
        <v>0</v>
      </c>
      <c r="G734" s="62">
        <v>0</v>
      </c>
      <c r="H734" s="62">
        <f>AVERAGE(E734:G734)</f>
        <v>222.89</v>
      </c>
      <c r="I734" s="62">
        <v>0</v>
      </c>
      <c r="J734" s="62">
        <v>668.67</v>
      </c>
      <c r="K734" s="75">
        <f t="shared" si="22"/>
        <v>76730000</v>
      </c>
      <c r="L734" s="75">
        <f t="shared" si="23"/>
        <v>51307049100</v>
      </c>
    </row>
    <row r="735" spans="3:12" x14ac:dyDescent="0.25">
      <c r="C735" s="78">
        <v>44113</v>
      </c>
      <c r="D735" s="62">
        <v>668.67</v>
      </c>
      <c r="E735" s="62">
        <v>668.67</v>
      </c>
      <c r="F735" s="62">
        <v>0</v>
      </c>
      <c r="G735" s="62">
        <v>0</v>
      </c>
      <c r="H735" s="62">
        <f>AVERAGE(E735:G735)</f>
        <v>222.89</v>
      </c>
      <c r="I735" s="62">
        <v>0</v>
      </c>
      <c r="J735" s="62">
        <v>668.67</v>
      </c>
      <c r="K735" s="75">
        <f t="shared" si="22"/>
        <v>76730000</v>
      </c>
      <c r="L735" s="75">
        <f t="shared" si="23"/>
        <v>51307049100</v>
      </c>
    </row>
    <row r="736" spans="3:12" x14ac:dyDescent="0.25">
      <c r="C736" s="78">
        <v>44112</v>
      </c>
      <c r="D736" s="62">
        <v>668.67</v>
      </c>
      <c r="E736" s="62">
        <v>667</v>
      </c>
      <c r="F736" s="62">
        <v>668.67</v>
      </c>
      <c r="G736" s="62">
        <v>668.67</v>
      </c>
      <c r="H736" s="62">
        <f>AVERAGE(E736:G736)</f>
        <v>668.11333333333334</v>
      </c>
      <c r="I736" s="62">
        <v>0</v>
      </c>
      <c r="J736" s="62">
        <v>667</v>
      </c>
      <c r="K736" s="75">
        <f t="shared" si="22"/>
        <v>76730000</v>
      </c>
      <c r="L736" s="75">
        <f t="shared" si="23"/>
        <v>51307049100</v>
      </c>
    </row>
    <row r="737" spans="3:12" x14ac:dyDescent="0.25">
      <c r="C737" s="78">
        <v>44111</v>
      </c>
      <c r="D737" s="62">
        <v>667</v>
      </c>
      <c r="E737" s="62">
        <v>667</v>
      </c>
      <c r="F737" s="62">
        <v>0</v>
      </c>
      <c r="G737" s="62">
        <v>0</v>
      </c>
      <c r="H737" s="62">
        <f>AVERAGE(E737:G737)</f>
        <v>222.33333333333334</v>
      </c>
      <c r="I737" s="62">
        <v>0</v>
      </c>
      <c r="J737" s="62">
        <v>667</v>
      </c>
      <c r="K737" s="75">
        <f t="shared" si="22"/>
        <v>76730000</v>
      </c>
      <c r="L737" s="75">
        <f t="shared" si="23"/>
        <v>51178910000</v>
      </c>
    </row>
    <row r="738" spans="3:12" x14ac:dyDescent="0.25">
      <c r="C738" s="78">
        <v>44110</v>
      </c>
      <c r="D738" s="62">
        <v>667</v>
      </c>
      <c r="E738" s="62">
        <v>667</v>
      </c>
      <c r="F738" s="62">
        <v>0</v>
      </c>
      <c r="G738" s="62">
        <v>0</v>
      </c>
      <c r="H738" s="62">
        <f>AVERAGE(E738:G738)</f>
        <v>222.33333333333334</v>
      </c>
      <c r="I738" s="62">
        <v>0</v>
      </c>
      <c r="J738" s="62">
        <v>667</v>
      </c>
      <c r="K738" s="75">
        <f t="shared" si="22"/>
        <v>76730000</v>
      </c>
      <c r="L738" s="75">
        <f t="shared" si="23"/>
        <v>51178910000</v>
      </c>
    </row>
    <row r="739" spans="3:12" x14ac:dyDescent="0.25">
      <c r="C739" s="78">
        <v>44109</v>
      </c>
      <c r="D739" s="62">
        <v>667</v>
      </c>
      <c r="E739" s="62">
        <v>667</v>
      </c>
      <c r="F739" s="62">
        <v>0</v>
      </c>
      <c r="G739" s="62">
        <v>0</v>
      </c>
      <c r="H739" s="62">
        <f>AVERAGE(E739:G739)</f>
        <v>222.33333333333334</v>
      </c>
      <c r="I739" s="62">
        <v>0</v>
      </c>
      <c r="J739" s="62">
        <v>667</v>
      </c>
      <c r="K739" s="75">
        <f t="shared" si="22"/>
        <v>76730000</v>
      </c>
      <c r="L739" s="75">
        <f t="shared" si="23"/>
        <v>51178910000</v>
      </c>
    </row>
    <row r="740" spans="3:12" x14ac:dyDescent="0.25">
      <c r="C740" s="78">
        <v>44106</v>
      </c>
      <c r="D740" s="62">
        <v>667</v>
      </c>
      <c r="E740" s="62">
        <v>667</v>
      </c>
      <c r="F740" s="62">
        <v>0</v>
      </c>
      <c r="G740" s="62">
        <v>0</v>
      </c>
      <c r="H740" s="62">
        <f>AVERAGE(E740:G740)</f>
        <v>222.33333333333334</v>
      </c>
      <c r="I740" s="62">
        <v>0</v>
      </c>
      <c r="J740" s="62">
        <v>667</v>
      </c>
      <c r="K740" s="75">
        <f t="shared" si="22"/>
        <v>76730000</v>
      </c>
      <c r="L740" s="75">
        <f t="shared" si="23"/>
        <v>51178910000</v>
      </c>
    </row>
    <row r="741" spans="3:12" x14ac:dyDescent="0.25">
      <c r="C741" s="78">
        <v>44105</v>
      </c>
      <c r="D741" s="62">
        <v>667</v>
      </c>
      <c r="E741" s="62">
        <v>667</v>
      </c>
      <c r="F741" s="62">
        <v>0</v>
      </c>
      <c r="G741" s="62">
        <v>0</v>
      </c>
      <c r="H741" s="62">
        <f>AVERAGE(E741:G741)</f>
        <v>222.33333333333334</v>
      </c>
      <c r="I741" s="62">
        <v>0</v>
      </c>
      <c r="J741" s="62">
        <v>667</v>
      </c>
      <c r="K741" s="75">
        <f t="shared" si="22"/>
        <v>76730000</v>
      </c>
      <c r="L741" s="75">
        <f t="shared" si="23"/>
        <v>51178910000</v>
      </c>
    </row>
    <row r="742" spans="3:12" x14ac:dyDescent="0.25">
      <c r="C742" s="78">
        <v>44104</v>
      </c>
      <c r="D742" s="62">
        <v>667</v>
      </c>
      <c r="E742" s="62">
        <v>667</v>
      </c>
      <c r="F742" s="62">
        <v>0</v>
      </c>
      <c r="G742" s="62">
        <v>0</v>
      </c>
      <c r="H742" s="62">
        <f>AVERAGE(E742:G742)</f>
        <v>222.33333333333334</v>
      </c>
      <c r="I742" s="62">
        <v>0</v>
      </c>
      <c r="J742" s="62">
        <v>667</v>
      </c>
      <c r="K742" s="75">
        <f t="shared" si="22"/>
        <v>76730000</v>
      </c>
      <c r="L742" s="75">
        <f t="shared" si="23"/>
        <v>51178910000</v>
      </c>
    </row>
    <row r="743" spans="3:12" x14ac:dyDescent="0.25">
      <c r="C743" s="78">
        <v>44103</v>
      </c>
      <c r="D743" s="62">
        <v>667</v>
      </c>
      <c r="E743" s="62">
        <v>667</v>
      </c>
      <c r="F743" s="62">
        <v>667</v>
      </c>
      <c r="G743" s="62">
        <v>667</v>
      </c>
      <c r="H743" s="62">
        <f>AVERAGE(E743:G743)</f>
        <v>667</v>
      </c>
      <c r="I743" s="62">
        <v>100</v>
      </c>
      <c r="J743" s="62">
        <v>675</v>
      </c>
      <c r="K743" s="75">
        <f t="shared" si="22"/>
        <v>76730000</v>
      </c>
      <c r="L743" s="75">
        <f t="shared" si="23"/>
        <v>51178910000</v>
      </c>
    </row>
    <row r="744" spans="3:12" x14ac:dyDescent="0.25">
      <c r="C744" s="78">
        <v>44102</v>
      </c>
      <c r="D744" s="62">
        <v>675</v>
      </c>
      <c r="E744" s="62">
        <v>675</v>
      </c>
      <c r="F744" s="62">
        <v>0</v>
      </c>
      <c r="G744" s="62">
        <v>0</v>
      </c>
      <c r="H744" s="62">
        <f>AVERAGE(E744:G744)</f>
        <v>225</v>
      </c>
      <c r="I744" s="62">
        <v>0</v>
      </c>
      <c r="J744" s="62">
        <v>675</v>
      </c>
      <c r="K744" s="75">
        <f t="shared" si="22"/>
        <v>76730000</v>
      </c>
      <c r="L744" s="75">
        <f t="shared" si="23"/>
        <v>51792750000</v>
      </c>
    </row>
    <row r="745" spans="3:12" x14ac:dyDescent="0.25">
      <c r="C745" s="78">
        <v>44099</v>
      </c>
      <c r="D745" s="62">
        <v>675</v>
      </c>
      <c r="E745" s="62">
        <v>675</v>
      </c>
      <c r="F745" s="62">
        <v>0</v>
      </c>
      <c r="G745" s="62">
        <v>0</v>
      </c>
      <c r="H745" s="62">
        <f>AVERAGE(E745:G745)</f>
        <v>225</v>
      </c>
      <c r="I745" s="62">
        <v>0</v>
      </c>
      <c r="J745" s="62">
        <v>675</v>
      </c>
      <c r="K745" s="75">
        <f t="shared" si="22"/>
        <v>76730000</v>
      </c>
      <c r="L745" s="75">
        <f t="shared" si="23"/>
        <v>51792750000</v>
      </c>
    </row>
    <row r="746" spans="3:12" x14ac:dyDescent="0.25">
      <c r="C746" s="78">
        <v>44098</v>
      </c>
      <c r="D746" s="62">
        <v>675</v>
      </c>
      <c r="E746" s="62">
        <v>675</v>
      </c>
      <c r="F746" s="62">
        <v>0</v>
      </c>
      <c r="G746" s="62">
        <v>0</v>
      </c>
      <c r="H746" s="62">
        <f>AVERAGE(E746:G746)</f>
        <v>225</v>
      </c>
      <c r="I746" s="62">
        <v>0</v>
      </c>
      <c r="J746" s="62">
        <v>675</v>
      </c>
      <c r="K746" s="75">
        <f t="shared" si="22"/>
        <v>76730000</v>
      </c>
      <c r="L746" s="75">
        <f t="shared" si="23"/>
        <v>51792750000</v>
      </c>
    </row>
    <row r="747" spans="3:12" x14ac:dyDescent="0.25">
      <c r="C747" s="78">
        <v>44097</v>
      </c>
      <c r="D747" s="62">
        <v>675</v>
      </c>
      <c r="E747" s="62">
        <v>675</v>
      </c>
      <c r="F747" s="62">
        <v>0</v>
      </c>
      <c r="G747" s="62">
        <v>0</v>
      </c>
      <c r="H747" s="62">
        <f>AVERAGE(E747:G747)</f>
        <v>225</v>
      </c>
      <c r="I747" s="62">
        <v>0</v>
      </c>
      <c r="J747" s="62">
        <v>675</v>
      </c>
      <c r="K747" s="75">
        <f t="shared" si="22"/>
        <v>76730000</v>
      </c>
      <c r="L747" s="75">
        <f t="shared" si="23"/>
        <v>51792750000</v>
      </c>
    </row>
    <row r="748" spans="3:12" x14ac:dyDescent="0.25">
      <c r="C748" s="78">
        <v>44096</v>
      </c>
      <c r="D748" s="62">
        <v>675</v>
      </c>
      <c r="E748" s="62">
        <v>675</v>
      </c>
      <c r="F748" s="62">
        <v>675</v>
      </c>
      <c r="G748" s="62">
        <v>675</v>
      </c>
      <c r="H748" s="62">
        <f>AVERAGE(E748:G748)</f>
        <v>675</v>
      </c>
      <c r="I748" s="62">
        <v>100</v>
      </c>
      <c r="J748" s="62">
        <v>671</v>
      </c>
      <c r="K748" s="75">
        <f t="shared" si="22"/>
        <v>76730000</v>
      </c>
      <c r="L748" s="75">
        <f t="shared" si="23"/>
        <v>51792750000</v>
      </c>
    </row>
    <row r="749" spans="3:12" x14ac:dyDescent="0.25">
      <c r="C749" s="78">
        <v>44095</v>
      </c>
      <c r="D749" s="62">
        <v>671</v>
      </c>
      <c r="E749" s="62">
        <v>658</v>
      </c>
      <c r="F749" s="62">
        <v>675</v>
      </c>
      <c r="G749" s="62">
        <v>658</v>
      </c>
      <c r="H749" s="62">
        <f>AVERAGE(E749:G749)</f>
        <v>663.66666666666663</v>
      </c>
      <c r="I749" s="62">
        <v>750</v>
      </c>
      <c r="J749" s="62">
        <v>628.57000000000005</v>
      </c>
      <c r="K749" s="75">
        <f t="shared" si="22"/>
        <v>76730000</v>
      </c>
      <c r="L749" s="75">
        <f t="shared" si="23"/>
        <v>51485830000</v>
      </c>
    </row>
    <row r="750" spans="3:12" x14ac:dyDescent="0.25">
      <c r="C750" s="78">
        <v>44092</v>
      </c>
      <c r="D750" s="62">
        <v>628.57000000000005</v>
      </c>
      <c r="E750" s="62">
        <v>628.57000000000005</v>
      </c>
      <c r="F750" s="62">
        <v>0</v>
      </c>
      <c r="G750" s="62">
        <v>0</v>
      </c>
      <c r="H750" s="62">
        <f>AVERAGE(E750:G750)</f>
        <v>209.52333333333334</v>
      </c>
      <c r="I750" s="62">
        <v>0</v>
      </c>
      <c r="J750" s="62">
        <v>628.57000000000005</v>
      </c>
      <c r="K750" s="75">
        <f t="shared" si="22"/>
        <v>76730000</v>
      </c>
      <c r="L750" s="75">
        <f t="shared" si="23"/>
        <v>48230176100.000008</v>
      </c>
    </row>
    <row r="751" spans="3:12" x14ac:dyDescent="0.25">
      <c r="C751" s="78">
        <v>44091</v>
      </c>
      <c r="D751" s="62">
        <v>628.57000000000005</v>
      </c>
      <c r="E751" s="62">
        <v>628.57000000000005</v>
      </c>
      <c r="F751" s="62">
        <v>0</v>
      </c>
      <c r="G751" s="62">
        <v>0</v>
      </c>
      <c r="H751" s="62">
        <f>AVERAGE(E751:G751)</f>
        <v>209.52333333333334</v>
      </c>
      <c r="I751" s="62">
        <v>0</v>
      </c>
      <c r="J751" s="62">
        <v>628.57000000000005</v>
      </c>
      <c r="K751" s="75">
        <f t="shared" si="22"/>
        <v>76730000</v>
      </c>
      <c r="L751" s="75">
        <f t="shared" si="23"/>
        <v>48230176100.000008</v>
      </c>
    </row>
    <row r="752" spans="3:12" x14ac:dyDescent="0.25">
      <c r="C752" s="78">
        <v>44090</v>
      </c>
      <c r="D752" s="62">
        <v>628.57000000000005</v>
      </c>
      <c r="E752" s="62">
        <v>628.57000000000005</v>
      </c>
      <c r="F752" s="62">
        <v>0</v>
      </c>
      <c r="G752" s="62">
        <v>0</v>
      </c>
      <c r="H752" s="62">
        <f>AVERAGE(E752:G752)</f>
        <v>209.52333333333334</v>
      </c>
      <c r="I752" s="62">
        <v>0</v>
      </c>
      <c r="J752" s="62">
        <v>628.57000000000005</v>
      </c>
      <c r="K752" s="75">
        <f t="shared" si="22"/>
        <v>76730000</v>
      </c>
      <c r="L752" s="75">
        <f t="shared" si="23"/>
        <v>48230176100.000008</v>
      </c>
    </row>
    <row r="753" spans="3:12" x14ac:dyDescent="0.25">
      <c r="C753" s="78">
        <v>44089</v>
      </c>
      <c r="D753" s="62">
        <v>628.57000000000005</v>
      </c>
      <c r="E753" s="62">
        <v>628.57000000000005</v>
      </c>
      <c r="F753" s="62">
        <v>0</v>
      </c>
      <c r="G753" s="62">
        <v>0</v>
      </c>
      <c r="H753" s="62">
        <f>AVERAGE(E753:G753)</f>
        <v>209.52333333333334</v>
      </c>
      <c r="I753" s="62">
        <v>0</v>
      </c>
      <c r="J753" s="62">
        <v>628.57000000000005</v>
      </c>
      <c r="K753" s="75">
        <f t="shared" si="22"/>
        <v>76730000</v>
      </c>
      <c r="L753" s="75">
        <f t="shared" si="23"/>
        <v>48230176100.000008</v>
      </c>
    </row>
    <row r="754" spans="3:12" x14ac:dyDescent="0.25">
      <c r="C754" s="78">
        <v>44088</v>
      </c>
      <c r="D754" s="62">
        <v>628.57000000000005</v>
      </c>
      <c r="E754" s="62">
        <v>627.96</v>
      </c>
      <c r="F754" s="62">
        <v>628.57000000000005</v>
      </c>
      <c r="G754" s="62">
        <v>628.57000000000005</v>
      </c>
      <c r="H754" s="62">
        <f>AVERAGE(E754:G754)</f>
        <v>628.36666666666679</v>
      </c>
      <c r="I754" s="62">
        <v>0</v>
      </c>
      <c r="J754" s="62">
        <v>627.96</v>
      </c>
      <c r="K754" s="75">
        <f t="shared" si="22"/>
        <v>76730000</v>
      </c>
      <c r="L754" s="75">
        <f t="shared" si="23"/>
        <v>48230176100.000008</v>
      </c>
    </row>
    <row r="755" spans="3:12" x14ac:dyDescent="0.25">
      <c r="C755" s="78">
        <v>44085</v>
      </c>
      <c r="D755" s="62">
        <v>627.96</v>
      </c>
      <c r="E755" s="62">
        <v>627.96</v>
      </c>
      <c r="F755" s="62">
        <v>0</v>
      </c>
      <c r="G755" s="62">
        <v>0</v>
      </c>
      <c r="H755" s="62">
        <f>AVERAGE(E755:G755)</f>
        <v>209.32000000000002</v>
      </c>
      <c r="I755" s="62">
        <v>0</v>
      </c>
      <c r="J755" s="62">
        <v>627.96</v>
      </c>
      <c r="K755" s="75">
        <f t="shared" si="22"/>
        <v>76730000</v>
      </c>
      <c r="L755" s="75">
        <f t="shared" si="23"/>
        <v>48183370800</v>
      </c>
    </row>
    <row r="756" spans="3:12" x14ac:dyDescent="0.25">
      <c r="C756" s="78">
        <v>44084</v>
      </c>
      <c r="D756" s="62">
        <v>627.96</v>
      </c>
      <c r="E756" s="62">
        <v>627.96</v>
      </c>
      <c r="F756" s="62">
        <v>0</v>
      </c>
      <c r="G756" s="62">
        <v>0</v>
      </c>
      <c r="H756" s="62">
        <f>AVERAGE(E756:G756)</f>
        <v>209.32000000000002</v>
      </c>
      <c r="I756" s="62">
        <v>0</v>
      </c>
      <c r="J756" s="62">
        <v>627.96</v>
      </c>
      <c r="K756" s="75">
        <f t="shared" si="22"/>
        <v>76730000</v>
      </c>
      <c r="L756" s="75">
        <f t="shared" si="23"/>
        <v>48183370800</v>
      </c>
    </row>
    <row r="757" spans="3:12" x14ac:dyDescent="0.25">
      <c r="C757" s="78">
        <v>44083</v>
      </c>
      <c r="D757" s="62">
        <v>627.96</v>
      </c>
      <c r="E757" s="62">
        <v>627.01</v>
      </c>
      <c r="F757" s="62">
        <v>627.96</v>
      </c>
      <c r="G757" s="62">
        <v>627.96</v>
      </c>
      <c r="H757" s="62">
        <f>AVERAGE(E757:G757)</f>
        <v>627.64333333333332</v>
      </c>
      <c r="I757" s="62">
        <v>0</v>
      </c>
      <c r="J757" s="62">
        <v>627.01</v>
      </c>
      <c r="K757" s="75">
        <f t="shared" si="22"/>
        <v>76730000</v>
      </c>
      <c r="L757" s="75">
        <f t="shared" si="23"/>
        <v>48183370800</v>
      </c>
    </row>
    <row r="758" spans="3:12" x14ac:dyDescent="0.25">
      <c r="C758" s="78">
        <v>44082</v>
      </c>
      <c r="D758" s="62">
        <v>627.01</v>
      </c>
      <c r="E758" s="62">
        <v>627.01</v>
      </c>
      <c r="F758" s="62">
        <v>627.02</v>
      </c>
      <c r="G758" s="62">
        <v>627.01</v>
      </c>
      <c r="H758" s="62">
        <f>AVERAGE(E758:G758)</f>
        <v>627.01333333333332</v>
      </c>
      <c r="I758" s="62">
        <v>550</v>
      </c>
      <c r="J758" s="62">
        <v>627.54999999999995</v>
      </c>
      <c r="K758" s="75">
        <f t="shared" si="22"/>
        <v>76730000</v>
      </c>
      <c r="L758" s="75">
        <f t="shared" si="23"/>
        <v>48110477300</v>
      </c>
    </row>
    <row r="759" spans="3:12" x14ac:dyDescent="0.25">
      <c r="C759" s="78">
        <v>44081</v>
      </c>
      <c r="D759" s="62">
        <v>627.54999999999995</v>
      </c>
      <c r="E759" s="62">
        <v>627.54999999999995</v>
      </c>
      <c r="F759" s="62">
        <v>0</v>
      </c>
      <c r="G759" s="62">
        <v>0</v>
      </c>
      <c r="H759" s="62">
        <f>AVERAGE(E759:G759)</f>
        <v>209.18333333333331</v>
      </c>
      <c r="I759" s="62">
        <v>0</v>
      </c>
      <c r="J759" s="62">
        <v>627.54999999999995</v>
      </c>
      <c r="K759" s="75">
        <f t="shared" si="22"/>
        <v>76730000</v>
      </c>
      <c r="L759" s="75">
        <f t="shared" si="23"/>
        <v>48151911500</v>
      </c>
    </row>
    <row r="760" spans="3:12" x14ac:dyDescent="0.25">
      <c r="C760" s="78">
        <v>44078</v>
      </c>
      <c r="D760" s="62">
        <v>627.54999999999995</v>
      </c>
      <c r="E760" s="62">
        <v>627.5</v>
      </c>
      <c r="F760" s="62">
        <v>627.54999999999995</v>
      </c>
      <c r="G760" s="62">
        <v>627.54999999999995</v>
      </c>
      <c r="H760" s="62">
        <f>AVERAGE(E760:G760)</f>
        <v>627.5333333333333</v>
      </c>
      <c r="I760" s="62">
        <v>0</v>
      </c>
      <c r="J760" s="62">
        <v>627.5</v>
      </c>
      <c r="K760" s="75">
        <f t="shared" si="22"/>
        <v>76730000</v>
      </c>
      <c r="L760" s="75">
        <f t="shared" si="23"/>
        <v>48151911500</v>
      </c>
    </row>
    <row r="761" spans="3:12" x14ac:dyDescent="0.25">
      <c r="C761" s="78">
        <v>44077</v>
      </c>
      <c r="D761" s="62">
        <v>627.5</v>
      </c>
      <c r="E761" s="62">
        <v>627.5</v>
      </c>
      <c r="F761" s="62">
        <v>0</v>
      </c>
      <c r="G761" s="62">
        <v>0</v>
      </c>
      <c r="H761" s="62">
        <f>AVERAGE(E761:G761)</f>
        <v>209.16666666666666</v>
      </c>
      <c r="I761" s="62">
        <v>0</v>
      </c>
      <c r="J761" s="62">
        <v>627.5</v>
      </c>
      <c r="K761" s="75">
        <f t="shared" si="22"/>
        <v>76730000</v>
      </c>
      <c r="L761" s="75">
        <f t="shared" si="23"/>
        <v>48148075000</v>
      </c>
    </row>
    <row r="762" spans="3:12" x14ac:dyDescent="0.25">
      <c r="C762" s="78">
        <v>44076</v>
      </c>
      <c r="D762" s="62">
        <v>627.5</v>
      </c>
      <c r="E762" s="62">
        <v>627.5</v>
      </c>
      <c r="F762" s="62">
        <v>0</v>
      </c>
      <c r="G762" s="62">
        <v>0</v>
      </c>
      <c r="H762" s="62">
        <f>AVERAGE(E762:G762)</f>
        <v>209.16666666666666</v>
      </c>
      <c r="I762" s="62">
        <v>0</v>
      </c>
      <c r="J762" s="62">
        <v>627.5</v>
      </c>
      <c r="K762" s="75">
        <f t="shared" si="22"/>
        <v>76730000</v>
      </c>
      <c r="L762" s="75">
        <f t="shared" si="23"/>
        <v>48148075000</v>
      </c>
    </row>
    <row r="763" spans="3:12" x14ac:dyDescent="0.25">
      <c r="C763" s="78">
        <v>44075</v>
      </c>
      <c r="D763" s="62">
        <v>627.5</v>
      </c>
      <c r="E763" s="62">
        <v>627.5</v>
      </c>
      <c r="F763" s="62">
        <v>627.5</v>
      </c>
      <c r="G763" s="62">
        <v>627.5</v>
      </c>
      <c r="H763" s="62">
        <f>AVERAGE(E763:G763)</f>
        <v>627.5</v>
      </c>
      <c r="I763" s="62">
        <v>1000</v>
      </c>
      <c r="J763" s="62">
        <v>630</v>
      </c>
      <c r="K763" s="75">
        <f t="shared" si="22"/>
        <v>76730000</v>
      </c>
      <c r="L763" s="75">
        <f t="shared" si="23"/>
        <v>48148075000</v>
      </c>
    </row>
    <row r="764" spans="3:12" x14ac:dyDescent="0.25">
      <c r="C764" s="78">
        <v>44074</v>
      </c>
      <c r="D764" s="62">
        <v>630</v>
      </c>
      <c r="E764" s="62">
        <v>630</v>
      </c>
      <c r="F764" s="62">
        <v>630</v>
      </c>
      <c r="G764" s="62">
        <v>630</v>
      </c>
      <c r="H764" s="62">
        <f>AVERAGE(E764:G764)</f>
        <v>630</v>
      </c>
      <c r="I764" s="62">
        <v>1000</v>
      </c>
      <c r="J764" s="62">
        <v>641.04999999999995</v>
      </c>
      <c r="K764" s="75">
        <f t="shared" si="22"/>
        <v>76730000</v>
      </c>
      <c r="L764" s="75">
        <f t="shared" si="23"/>
        <v>48339900000</v>
      </c>
    </row>
    <row r="765" spans="3:12" x14ac:dyDescent="0.25">
      <c r="C765" s="78">
        <v>44071</v>
      </c>
      <c r="D765" s="62">
        <v>641.04999999999995</v>
      </c>
      <c r="E765" s="62">
        <v>641.04999999999995</v>
      </c>
      <c r="F765" s="62">
        <v>0</v>
      </c>
      <c r="G765" s="62">
        <v>0</v>
      </c>
      <c r="H765" s="62">
        <f>AVERAGE(E765:G765)</f>
        <v>213.68333333333331</v>
      </c>
      <c r="I765" s="62">
        <v>0</v>
      </c>
      <c r="J765" s="62">
        <v>641.04999999999995</v>
      </c>
      <c r="K765" s="75">
        <f t="shared" si="22"/>
        <v>76730000</v>
      </c>
      <c r="L765" s="75">
        <f t="shared" si="23"/>
        <v>49187766500</v>
      </c>
    </row>
    <row r="766" spans="3:12" x14ac:dyDescent="0.25">
      <c r="C766" s="78">
        <v>44070</v>
      </c>
      <c r="D766" s="62">
        <v>641.04999999999995</v>
      </c>
      <c r="E766" s="62">
        <v>641.04999999999995</v>
      </c>
      <c r="F766" s="62">
        <v>0</v>
      </c>
      <c r="G766" s="62">
        <v>0</v>
      </c>
      <c r="H766" s="62">
        <f>AVERAGE(E766:G766)</f>
        <v>213.68333333333331</v>
      </c>
      <c r="I766" s="62">
        <v>0</v>
      </c>
      <c r="J766" s="62">
        <v>641.04999999999995</v>
      </c>
      <c r="K766" s="75">
        <f t="shared" si="22"/>
        <v>76730000</v>
      </c>
      <c r="L766" s="75">
        <f t="shared" si="23"/>
        <v>49187766500</v>
      </c>
    </row>
    <row r="767" spans="3:12" x14ac:dyDescent="0.25">
      <c r="C767" s="78">
        <v>44069</v>
      </c>
      <c r="D767" s="62">
        <v>641.04999999999995</v>
      </c>
      <c r="E767" s="62">
        <v>671</v>
      </c>
      <c r="F767" s="62">
        <v>675</v>
      </c>
      <c r="G767" s="62">
        <v>630</v>
      </c>
      <c r="H767" s="62">
        <f>AVERAGE(E767:G767)</f>
        <v>658.66666666666663</v>
      </c>
      <c r="I767" s="62">
        <v>2000</v>
      </c>
      <c r="J767" s="62">
        <v>630</v>
      </c>
      <c r="K767" s="75">
        <f t="shared" si="22"/>
        <v>76730000</v>
      </c>
      <c r="L767" s="75">
        <f t="shared" si="23"/>
        <v>49187766500</v>
      </c>
    </row>
    <row r="768" spans="3:12" x14ac:dyDescent="0.25">
      <c r="C768" s="78">
        <v>44068</v>
      </c>
      <c r="D768" s="62">
        <v>630</v>
      </c>
      <c r="E768" s="62">
        <v>630</v>
      </c>
      <c r="F768" s="62">
        <v>630</v>
      </c>
      <c r="G768" s="62">
        <v>630</v>
      </c>
      <c r="H768" s="62">
        <f>AVERAGE(E768:G768)</f>
        <v>630</v>
      </c>
      <c r="I768" s="62">
        <v>1900</v>
      </c>
      <c r="J768" s="62">
        <v>620.07000000000005</v>
      </c>
      <c r="K768" s="75">
        <f t="shared" si="22"/>
        <v>76730000</v>
      </c>
      <c r="L768" s="75">
        <f t="shared" si="23"/>
        <v>48339900000</v>
      </c>
    </row>
    <row r="769" spans="3:12" x14ac:dyDescent="0.25">
      <c r="C769" s="78">
        <v>44067</v>
      </c>
      <c r="D769" s="62">
        <v>620.07000000000005</v>
      </c>
      <c r="E769" s="62">
        <v>625.5</v>
      </c>
      <c r="F769" s="62">
        <v>625.5</v>
      </c>
      <c r="G769" s="62">
        <v>620</v>
      </c>
      <c r="H769" s="62">
        <f>AVERAGE(E769:G769)</f>
        <v>623.66666666666663</v>
      </c>
      <c r="I769" s="62">
        <v>1250</v>
      </c>
      <c r="J769" s="62">
        <v>630</v>
      </c>
      <c r="K769" s="75">
        <f t="shared" si="22"/>
        <v>76730000</v>
      </c>
      <c r="L769" s="75">
        <f t="shared" si="23"/>
        <v>47577971100.000008</v>
      </c>
    </row>
    <row r="770" spans="3:12" x14ac:dyDescent="0.25">
      <c r="C770" s="78">
        <v>44064</v>
      </c>
      <c r="D770" s="62">
        <v>630</v>
      </c>
      <c r="E770" s="62">
        <v>630</v>
      </c>
      <c r="F770" s="62">
        <v>630</v>
      </c>
      <c r="G770" s="62">
        <v>630</v>
      </c>
      <c r="H770" s="62">
        <f>AVERAGE(E770:G770)</f>
        <v>630</v>
      </c>
      <c r="I770" s="62">
        <v>100</v>
      </c>
      <c r="J770" s="62">
        <v>630</v>
      </c>
      <c r="K770" s="75">
        <f t="shared" si="22"/>
        <v>76730000</v>
      </c>
      <c r="L770" s="75">
        <f t="shared" si="23"/>
        <v>48339900000</v>
      </c>
    </row>
    <row r="771" spans="3:12" x14ac:dyDescent="0.25">
      <c r="C771" s="78">
        <v>44063</v>
      </c>
      <c r="D771" s="62">
        <v>630</v>
      </c>
      <c r="E771" s="62">
        <v>630</v>
      </c>
      <c r="F771" s="62">
        <v>630</v>
      </c>
      <c r="G771" s="62">
        <v>630</v>
      </c>
      <c r="H771" s="62">
        <f>AVERAGE(E771:G771)</f>
        <v>630</v>
      </c>
      <c r="I771" s="62">
        <v>600</v>
      </c>
      <c r="J771" s="62">
        <v>630</v>
      </c>
      <c r="K771" s="75">
        <f t="shared" si="22"/>
        <v>76730000</v>
      </c>
      <c r="L771" s="75">
        <f t="shared" si="23"/>
        <v>48339900000</v>
      </c>
    </row>
    <row r="772" spans="3:12" x14ac:dyDescent="0.25">
      <c r="C772" s="78">
        <v>44062</v>
      </c>
      <c r="D772" s="62">
        <v>630</v>
      </c>
      <c r="E772" s="62">
        <v>630</v>
      </c>
      <c r="F772" s="62">
        <v>0</v>
      </c>
      <c r="G772" s="62">
        <v>0</v>
      </c>
      <c r="H772" s="62">
        <f>AVERAGE(E772:G772)</f>
        <v>210</v>
      </c>
      <c r="I772" s="62">
        <v>0</v>
      </c>
      <c r="J772" s="62">
        <v>630</v>
      </c>
      <c r="K772" s="75">
        <f t="shared" si="22"/>
        <v>76730000</v>
      </c>
      <c r="L772" s="75">
        <f t="shared" si="23"/>
        <v>48339900000</v>
      </c>
    </row>
    <row r="773" spans="3:12" x14ac:dyDescent="0.25">
      <c r="C773" s="78">
        <v>44061</v>
      </c>
      <c r="D773" s="62">
        <v>630</v>
      </c>
      <c r="E773" s="62">
        <v>625</v>
      </c>
      <c r="F773" s="62">
        <v>630</v>
      </c>
      <c r="G773" s="62">
        <v>625</v>
      </c>
      <c r="H773" s="62">
        <f>AVERAGE(E773:G773)</f>
        <v>626.66666666666663</v>
      </c>
      <c r="I773" s="62">
        <v>3000</v>
      </c>
      <c r="J773" s="62">
        <v>615</v>
      </c>
      <c r="K773" s="75">
        <f t="shared" si="22"/>
        <v>76730000</v>
      </c>
      <c r="L773" s="75">
        <f t="shared" si="23"/>
        <v>48339900000</v>
      </c>
    </row>
    <row r="774" spans="3:12" x14ac:dyDescent="0.25">
      <c r="C774" s="78">
        <v>44060</v>
      </c>
      <c r="D774" s="62">
        <v>615</v>
      </c>
      <c r="E774" s="62">
        <v>615</v>
      </c>
      <c r="F774" s="62">
        <v>0</v>
      </c>
      <c r="G774" s="62">
        <v>0</v>
      </c>
      <c r="H774" s="62">
        <f>AVERAGE(E774:G774)</f>
        <v>205</v>
      </c>
      <c r="I774" s="62">
        <v>0</v>
      </c>
      <c r="J774" s="62">
        <v>615</v>
      </c>
      <c r="K774" s="75">
        <f t="shared" si="22"/>
        <v>76730000</v>
      </c>
      <c r="L774" s="75">
        <f t="shared" si="23"/>
        <v>47188950000</v>
      </c>
    </row>
    <row r="775" spans="3:12" x14ac:dyDescent="0.25">
      <c r="C775" s="78">
        <v>44056</v>
      </c>
      <c r="D775" s="62">
        <v>615</v>
      </c>
      <c r="E775" s="62">
        <v>610</v>
      </c>
      <c r="F775" s="62">
        <v>615</v>
      </c>
      <c r="G775" s="62">
        <v>605</v>
      </c>
      <c r="H775" s="62">
        <f>AVERAGE(E775:G775)</f>
        <v>610</v>
      </c>
      <c r="I775" s="62">
        <v>500</v>
      </c>
      <c r="J775" s="62">
        <v>612</v>
      </c>
      <c r="K775" s="75">
        <f t="shared" si="22"/>
        <v>76730000</v>
      </c>
      <c r="L775" s="75">
        <f t="shared" si="23"/>
        <v>47188950000</v>
      </c>
    </row>
    <row r="776" spans="3:12" x14ac:dyDescent="0.25">
      <c r="C776" s="78">
        <v>44055</v>
      </c>
      <c r="D776" s="62">
        <v>612</v>
      </c>
      <c r="E776" s="62">
        <v>615</v>
      </c>
      <c r="F776" s="62">
        <v>616</v>
      </c>
      <c r="G776" s="62">
        <v>612</v>
      </c>
      <c r="H776" s="62">
        <f>AVERAGE(E776:G776)</f>
        <v>614.33333333333337</v>
      </c>
      <c r="I776" s="62">
        <v>500</v>
      </c>
      <c r="J776" s="62">
        <v>620</v>
      </c>
      <c r="K776" s="75">
        <f t="shared" si="22"/>
        <v>76730000</v>
      </c>
      <c r="L776" s="75">
        <f t="shared" si="23"/>
        <v>46958760000</v>
      </c>
    </row>
    <row r="777" spans="3:12" x14ac:dyDescent="0.25">
      <c r="C777" s="78">
        <v>44054</v>
      </c>
      <c r="D777" s="62">
        <v>620</v>
      </c>
      <c r="E777" s="62">
        <v>620</v>
      </c>
      <c r="F777" s="62">
        <v>0</v>
      </c>
      <c r="G777" s="62">
        <v>0</v>
      </c>
      <c r="H777" s="62">
        <f>AVERAGE(E777:G777)</f>
        <v>206.66666666666666</v>
      </c>
      <c r="I777" s="62">
        <v>0</v>
      </c>
      <c r="J777" s="62">
        <v>620</v>
      </c>
      <c r="K777" s="75">
        <f t="shared" ref="K777:K840" si="24">76.73*1000000</f>
        <v>76730000</v>
      </c>
      <c r="L777" s="75">
        <f t="shared" ref="L777:L840" si="25">K777*D777</f>
        <v>47572600000</v>
      </c>
    </row>
    <row r="778" spans="3:12" x14ac:dyDescent="0.25">
      <c r="C778" s="78">
        <v>44053</v>
      </c>
      <c r="D778" s="62">
        <v>620</v>
      </c>
      <c r="E778" s="62">
        <v>620</v>
      </c>
      <c r="F778" s="62">
        <v>620</v>
      </c>
      <c r="G778" s="62">
        <v>620</v>
      </c>
      <c r="H778" s="62">
        <f>AVERAGE(E778:G778)</f>
        <v>620</v>
      </c>
      <c r="I778" s="62">
        <v>50</v>
      </c>
      <c r="J778" s="62">
        <v>629</v>
      </c>
      <c r="K778" s="75">
        <f t="shared" si="24"/>
        <v>76730000</v>
      </c>
      <c r="L778" s="75">
        <f t="shared" si="25"/>
        <v>47572600000</v>
      </c>
    </row>
    <row r="779" spans="3:12" x14ac:dyDescent="0.25">
      <c r="C779" s="78">
        <v>44050</v>
      </c>
      <c r="D779" s="62">
        <v>629</v>
      </c>
      <c r="E779" s="62">
        <v>629</v>
      </c>
      <c r="F779" s="62">
        <v>0</v>
      </c>
      <c r="G779" s="62">
        <v>0</v>
      </c>
      <c r="H779" s="62">
        <f>AVERAGE(E779:G779)</f>
        <v>209.66666666666666</v>
      </c>
      <c r="I779" s="62">
        <v>0</v>
      </c>
      <c r="J779" s="62">
        <v>629</v>
      </c>
      <c r="K779" s="75">
        <f t="shared" si="24"/>
        <v>76730000</v>
      </c>
      <c r="L779" s="75">
        <f t="shared" si="25"/>
        <v>48263170000</v>
      </c>
    </row>
    <row r="780" spans="3:12" x14ac:dyDescent="0.25">
      <c r="C780" s="78">
        <v>44049</v>
      </c>
      <c r="D780" s="62">
        <v>629</v>
      </c>
      <c r="E780" s="62">
        <v>625</v>
      </c>
      <c r="F780" s="62">
        <v>630</v>
      </c>
      <c r="G780" s="62">
        <v>620</v>
      </c>
      <c r="H780" s="62">
        <f>AVERAGE(E780:G780)</f>
        <v>625</v>
      </c>
      <c r="I780" s="62">
        <v>1200</v>
      </c>
      <c r="J780" s="62">
        <v>625</v>
      </c>
      <c r="K780" s="75">
        <f t="shared" si="24"/>
        <v>76730000</v>
      </c>
      <c r="L780" s="75">
        <f t="shared" si="25"/>
        <v>48263170000</v>
      </c>
    </row>
    <row r="781" spans="3:12" x14ac:dyDescent="0.25">
      <c r="C781" s="78">
        <v>44048</v>
      </c>
      <c r="D781" s="62">
        <v>625</v>
      </c>
      <c r="E781" s="62">
        <v>625</v>
      </c>
      <c r="F781" s="62">
        <v>625</v>
      </c>
      <c r="G781" s="62">
        <v>625</v>
      </c>
      <c r="H781" s="62">
        <f>AVERAGE(E781:G781)</f>
        <v>625</v>
      </c>
      <c r="I781" s="62">
        <v>50</v>
      </c>
      <c r="J781" s="62">
        <v>625</v>
      </c>
      <c r="K781" s="75">
        <f t="shared" si="24"/>
        <v>76730000</v>
      </c>
      <c r="L781" s="75">
        <f t="shared" si="25"/>
        <v>47956250000</v>
      </c>
    </row>
    <row r="782" spans="3:12" x14ac:dyDescent="0.25">
      <c r="C782" s="78">
        <v>44047</v>
      </c>
      <c r="D782" s="62">
        <v>625</v>
      </c>
      <c r="E782" s="62">
        <v>625</v>
      </c>
      <c r="F782" s="62">
        <v>625</v>
      </c>
      <c r="G782" s="62">
        <v>625</v>
      </c>
      <c r="H782" s="62">
        <f>AVERAGE(E782:G782)</f>
        <v>625</v>
      </c>
      <c r="I782" s="62">
        <v>100</v>
      </c>
      <c r="J782" s="62">
        <v>658.33</v>
      </c>
      <c r="K782" s="75">
        <f t="shared" si="24"/>
        <v>76730000</v>
      </c>
      <c r="L782" s="75">
        <f t="shared" si="25"/>
        <v>47956250000</v>
      </c>
    </row>
    <row r="783" spans="3:12" x14ac:dyDescent="0.25">
      <c r="C783" s="78">
        <v>44046</v>
      </c>
      <c r="D783" s="62">
        <v>658.33</v>
      </c>
      <c r="E783" s="62">
        <v>615</v>
      </c>
      <c r="F783" s="62">
        <v>700</v>
      </c>
      <c r="G783" s="62">
        <v>615</v>
      </c>
      <c r="H783" s="62">
        <f>AVERAGE(E783:G783)</f>
        <v>643.33333333333337</v>
      </c>
      <c r="I783" s="62">
        <v>850</v>
      </c>
      <c r="J783" s="62">
        <v>655</v>
      </c>
      <c r="K783" s="75">
        <f t="shared" si="24"/>
        <v>76730000</v>
      </c>
      <c r="L783" s="75">
        <f t="shared" si="25"/>
        <v>50513660900</v>
      </c>
    </row>
    <row r="784" spans="3:12" x14ac:dyDescent="0.25">
      <c r="C784" s="78">
        <v>44042</v>
      </c>
      <c r="D784" s="62">
        <v>655</v>
      </c>
      <c r="E784" s="62">
        <v>655</v>
      </c>
      <c r="F784" s="62">
        <v>0</v>
      </c>
      <c r="G784" s="62">
        <v>0</v>
      </c>
      <c r="H784" s="62">
        <f>AVERAGE(E784:G784)</f>
        <v>218.33333333333334</v>
      </c>
      <c r="I784" s="62">
        <v>0</v>
      </c>
      <c r="J784" s="62">
        <v>655</v>
      </c>
      <c r="K784" s="75">
        <f t="shared" si="24"/>
        <v>76730000</v>
      </c>
      <c r="L784" s="75">
        <f t="shared" si="25"/>
        <v>50258150000</v>
      </c>
    </row>
    <row r="785" spans="3:12" x14ac:dyDescent="0.25">
      <c r="C785" s="78">
        <v>44041</v>
      </c>
      <c r="D785" s="62">
        <v>655</v>
      </c>
      <c r="E785" s="62">
        <v>655</v>
      </c>
      <c r="F785" s="62">
        <v>0</v>
      </c>
      <c r="G785" s="62">
        <v>0</v>
      </c>
      <c r="H785" s="62">
        <f>AVERAGE(E785:G785)</f>
        <v>218.33333333333334</v>
      </c>
      <c r="I785" s="62">
        <v>0</v>
      </c>
      <c r="J785" s="62">
        <v>655</v>
      </c>
      <c r="K785" s="75">
        <f t="shared" si="24"/>
        <v>76730000</v>
      </c>
      <c r="L785" s="75">
        <f t="shared" si="25"/>
        <v>50258150000</v>
      </c>
    </row>
    <row r="786" spans="3:12" x14ac:dyDescent="0.25">
      <c r="C786" s="78">
        <v>44040</v>
      </c>
      <c r="D786" s="62">
        <v>655</v>
      </c>
      <c r="E786" s="62">
        <v>655</v>
      </c>
      <c r="F786" s="62">
        <v>0</v>
      </c>
      <c r="G786" s="62">
        <v>0</v>
      </c>
      <c r="H786" s="62">
        <f>AVERAGE(E786:G786)</f>
        <v>218.33333333333334</v>
      </c>
      <c r="I786" s="62">
        <v>0</v>
      </c>
      <c r="J786" s="62">
        <v>655</v>
      </c>
      <c r="K786" s="75">
        <f t="shared" si="24"/>
        <v>76730000</v>
      </c>
      <c r="L786" s="75">
        <f t="shared" si="25"/>
        <v>50258150000</v>
      </c>
    </row>
    <row r="787" spans="3:12" x14ac:dyDescent="0.25">
      <c r="C787" s="78">
        <v>44039</v>
      </c>
      <c r="D787" s="62">
        <v>655</v>
      </c>
      <c r="E787" s="62">
        <v>655</v>
      </c>
      <c r="F787" s="62">
        <v>655</v>
      </c>
      <c r="G787" s="62">
        <v>655</v>
      </c>
      <c r="H787" s="62">
        <f>AVERAGE(E787:G787)</f>
        <v>655</v>
      </c>
      <c r="I787" s="62">
        <v>50</v>
      </c>
      <c r="J787" s="62">
        <v>655</v>
      </c>
      <c r="K787" s="75">
        <f t="shared" si="24"/>
        <v>76730000</v>
      </c>
      <c r="L787" s="75">
        <f t="shared" si="25"/>
        <v>50258150000</v>
      </c>
    </row>
    <row r="788" spans="3:12" x14ac:dyDescent="0.25">
      <c r="C788" s="78">
        <v>44036</v>
      </c>
      <c r="D788" s="62">
        <v>655</v>
      </c>
      <c r="E788" s="62">
        <v>655</v>
      </c>
      <c r="F788" s="62">
        <v>0</v>
      </c>
      <c r="G788" s="62">
        <v>0</v>
      </c>
      <c r="H788" s="62">
        <f>AVERAGE(E788:G788)</f>
        <v>218.33333333333334</v>
      </c>
      <c r="I788" s="62">
        <v>0</v>
      </c>
      <c r="J788" s="62">
        <v>655</v>
      </c>
      <c r="K788" s="75">
        <f t="shared" si="24"/>
        <v>76730000</v>
      </c>
      <c r="L788" s="75">
        <f t="shared" si="25"/>
        <v>50258150000</v>
      </c>
    </row>
    <row r="789" spans="3:12" x14ac:dyDescent="0.25">
      <c r="C789" s="78">
        <v>44035</v>
      </c>
      <c r="D789" s="62">
        <v>655</v>
      </c>
      <c r="E789" s="62">
        <v>658</v>
      </c>
      <c r="F789" s="62">
        <v>658</v>
      </c>
      <c r="G789" s="62">
        <v>655</v>
      </c>
      <c r="H789" s="62">
        <f>AVERAGE(E789:G789)</f>
        <v>657</v>
      </c>
      <c r="I789" s="62">
        <v>250</v>
      </c>
      <c r="J789" s="62">
        <v>615</v>
      </c>
      <c r="K789" s="75">
        <f t="shared" si="24"/>
        <v>76730000</v>
      </c>
      <c r="L789" s="75">
        <f t="shared" si="25"/>
        <v>50258150000</v>
      </c>
    </row>
    <row r="790" spans="3:12" x14ac:dyDescent="0.25">
      <c r="C790" s="78">
        <v>44034</v>
      </c>
      <c r="D790" s="62">
        <v>615</v>
      </c>
      <c r="E790" s="62">
        <v>615</v>
      </c>
      <c r="F790" s="62">
        <v>0</v>
      </c>
      <c r="G790" s="62">
        <v>0</v>
      </c>
      <c r="H790" s="62">
        <f>AVERAGE(E790:G790)</f>
        <v>205</v>
      </c>
      <c r="I790" s="62">
        <v>0</v>
      </c>
      <c r="J790" s="62">
        <v>615</v>
      </c>
      <c r="K790" s="75">
        <f t="shared" si="24"/>
        <v>76730000</v>
      </c>
      <c r="L790" s="75">
        <f t="shared" si="25"/>
        <v>47188950000</v>
      </c>
    </row>
    <row r="791" spans="3:12" x14ac:dyDescent="0.25">
      <c r="C791" s="78">
        <v>44033</v>
      </c>
      <c r="D791" s="62">
        <v>615</v>
      </c>
      <c r="E791" s="62">
        <v>615</v>
      </c>
      <c r="F791" s="62">
        <v>0</v>
      </c>
      <c r="G791" s="62">
        <v>0</v>
      </c>
      <c r="H791" s="62">
        <f>AVERAGE(E791:G791)</f>
        <v>205</v>
      </c>
      <c r="I791" s="62">
        <v>0</v>
      </c>
      <c r="J791" s="62">
        <v>615</v>
      </c>
      <c r="K791" s="75">
        <f t="shared" si="24"/>
        <v>76730000</v>
      </c>
      <c r="L791" s="75">
        <f t="shared" si="25"/>
        <v>47188950000</v>
      </c>
    </row>
    <row r="792" spans="3:12" x14ac:dyDescent="0.25">
      <c r="C792" s="78">
        <v>44032</v>
      </c>
      <c r="D792" s="62">
        <v>615</v>
      </c>
      <c r="E792" s="62">
        <v>615</v>
      </c>
      <c r="F792" s="62">
        <v>0</v>
      </c>
      <c r="G792" s="62">
        <v>0</v>
      </c>
      <c r="H792" s="62">
        <f>AVERAGE(E792:G792)</f>
        <v>205</v>
      </c>
      <c r="I792" s="62">
        <v>0</v>
      </c>
      <c r="J792" s="62">
        <v>615</v>
      </c>
      <c r="K792" s="75">
        <f t="shared" si="24"/>
        <v>76730000</v>
      </c>
      <c r="L792" s="75">
        <f t="shared" si="25"/>
        <v>47188950000</v>
      </c>
    </row>
    <row r="793" spans="3:12" x14ac:dyDescent="0.25">
      <c r="C793" s="78">
        <v>44029</v>
      </c>
      <c r="D793" s="62">
        <v>615</v>
      </c>
      <c r="E793" s="62">
        <v>615</v>
      </c>
      <c r="F793" s="62">
        <v>615</v>
      </c>
      <c r="G793" s="62">
        <v>615</v>
      </c>
      <c r="H793" s="62">
        <f>AVERAGE(E793:G793)</f>
        <v>615</v>
      </c>
      <c r="I793" s="62">
        <v>200</v>
      </c>
      <c r="J793" s="62">
        <v>600.11</v>
      </c>
      <c r="K793" s="75">
        <f t="shared" si="24"/>
        <v>76730000</v>
      </c>
      <c r="L793" s="75">
        <f t="shared" si="25"/>
        <v>47188950000</v>
      </c>
    </row>
    <row r="794" spans="3:12" x14ac:dyDescent="0.25">
      <c r="C794" s="78">
        <v>44028</v>
      </c>
      <c r="D794" s="62">
        <v>600.11</v>
      </c>
      <c r="E794" s="62">
        <v>600.11</v>
      </c>
      <c r="F794" s="62">
        <v>0</v>
      </c>
      <c r="G794" s="62">
        <v>0</v>
      </c>
      <c r="H794" s="62">
        <f>AVERAGE(E794:G794)</f>
        <v>200.03666666666666</v>
      </c>
      <c r="I794" s="62">
        <v>0</v>
      </c>
      <c r="J794" s="62">
        <v>600.11</v>
      </c>
      <c r="K794" s="75">
        <f t="shared" si="24"/>
        <v>76730000</v>
      </c>
      <c r="L794" s="75">
        <f t="shared" si="25"/>
        <v>46046440300</v>
      </c>
    </row>
    <row r="795" spans="3:12" x14ac:dyDescent="0.25">
      <c r="C795" s="78">
        <v>44027</v>
      </c>
      <c r="D795" s="62">
        <v>600.11</v>
      </c>
      <c r="E795" s="62">
        <v>600</v>
      </c>
      <c r="F795" s="62">
        <v>600.11</v>
      </c>
      <c r="G795" s="62">
        <v>600.11</v>
      </c>
      <c r="H795" s="62">
        <f>AVERAGE(E795:G795)</f>
        <v>600.07333333333338</v>
      </c>
      <c r="I795" s="62">
        <v>0</v>
      </c>
      <c r="J795" s="62">
        <v>600</v>
      </c>
      <c r="K795" s="75">
        <f t="shared" si="24"/>
        <v>76730000</v>
      </c>
      <c r="L795" s="75">
        <f t="shared" si="25"/>
        <v>46046440300</v>
      </c>
    </row>
    <row r="796" spans="3:12" x14ac:dyDescent="0.25">
      <c r="C796" s="78">
        <v>44026</v>
      </c>
      <c r="D796" s="62">
        <v>600</v>
      </c>
      <c r="E796" s="62">
        <v>600</v>
      </c>
      <c r="F796" s="62">
        <v>600</v>
      </c>
      <c r="G796" s="62">
        <v>600</v>
      </c>
      <c r="H796" s="62">
        <f>AVERAGE(E796:G796)</f>
        <v>600</v>
      </c>
      <c r="I796" s="62">
        <v>500</v>
      </c>
      <c r="J796" s="62">
        <v>610</v>
      </c>
      <c r="K796" s="75">
        <f t="shared" si="24"/>
        <v>76730000</v>
      </c>
      <c r="L796" s="75">
        <f t="shared" si="25"/>
        <v>46038000000</v>
      </c>
    </row>
    <row r="797" spans="3:12" x14ac:dyDescent="0.25">
      <c r="C797" s="78">
        <v>44025</v>
      </c>
      <c r="D797" s="62">
        <v>610</v>
      </c>
      <c r="E797" s="62">
        <v>610</v>
      </c>
      <c r="F797" s="62">
        <v>0</v>
      </c>
      <c r="G797" s="62">
        <v>0</v>
      </c>
      <c r="H797" s="62">
        <f>AVERAGE(E797:G797)</f>
        <v>203.33333333333334</v>
      </c>
      <c r="I797" s="62">
        <v>0</v>
      </c>
      <c r="J797" s="62">
        <v>610</v>
      </c>
      <c r="K797" s="75">
        <f t="shared" si="24"/>
        <v>76730000</v>
      </c>
      <c r="L797" s="75">
        <f t="shared" si="25"/>
        <v>46805300000</v>
      </c>
    </row>
    <row r="798" spans="3:12" x14ac:dyDescent="0.25">
      <c r="C798" s="78">
        <v>44022</v>
      </c>
      <c r="D798" s="62">
        <v>610</v>
      </c>
      <c r="E798" s="62">
        <v>610</v>
      </c>
      <c r="F798" s="62">
        <v>610</v>
      </c>
      <c r="G798" s="62">
        <v>610</v>
      </c>
      <c r="H798" s="62">
        <f>AVERAGE(E798:G798)</f>
        <v>610</v>
      </c>
      <c r="I798" s="62">
        <v>500</v>
      </c>
      <c r="J798" s="62">
        <v>600</v>
      </c>
      <c r="K798" s="75">
        <f t="shared" si="24"/>
        <v>76730000</v>
      </c>
      <c r="L798" s="75">
        <f t="shared" si="25"/>
        <v>46805300000</v>
      </c>
    </row>
    <row r="799" spans="3:12" x14ac:dyDescent="0.25">
      <c r="C799" s="78">
        <v>44021</v>
      </c>
      <c r="D799" s="62">
        <v>600</v>
      </c>
      <c r="E799" s="62">
        <v>600</v>
      </c>
      <c r="F799" s="62">
        <v>0</v>
      </c>
      <c r="G799" s="62">
        <v>0</v>
      </c>
      <c r="H799" s="62">
        <f>AVERAGE(E799:G799)</f>
        <v>200</v>
      </c>
      <c r="I799" s="62">
        <v>0</v>
      </c>
      <c r="J799" s="62">
        <v>600</v>
      </c>
      <c r="K799" s="75">
        <f t="shared" si="24"/>
        <v>76730000</v>
      </c>
      <c r="L799" s="75">
        <f t="shared" si="25"/>
        <v>46038000000</v>
      </c>
    </row>
    <row r="800" spans="3:12" x14ac:dyDescent="0.25">
      <c r="C800" s="78">
        <v>44020</v>
      </c>
      <c r="D800" s="62">
        <v>600</v>
      </c>
      <c r="E800" s="62">
        <v>600</v>
      </c>
      <c r="F800" s="62">
        <v>0</v>
      </c>
      <c r="G800" s="62">
        <v>0</v>
      </c>
      <c r="H800" s="62">
        <f>AVERAGE(E800:G800)</f>
        <v>200</v>
      </c>
      <c r="I800" s="62">
        <v>0</v>
      </c>
      <c r="J800" s="62">
        <v>600</v>
      </c>
      <c r="K800" s="75">
        <f t="shared" si="24"/>
        <v>76730000</v>
      </c>
      <c r="L800" s="75">
        <f t="shared" si="25"/>
        <v>46038000000</v>
      </c>
    </row>
    <row r="801" spans="3:12" x14ac:dyDescent="0.25">
      <c r="C801" s="78">
        <v>44019</v>
      </c>
      <c r="D801" s="62">
        <v>600</v>
      </c>
      <c r="E801" s="62">
        <v>600</v>
      </c>
      <c r="F801" s="62">
        <v>600</v>
      </c>
      <c r="G801" s="62">
        <v>600</v>
      </c>
      <c r="H801" s="62">
        <f>AVERAGE(E801:G801)</f>
        <v>600</v>
      </c>
      <c r="I801" s="62">
        <v>500</v>
      </c>
      <c r="J801" s="62">
        <v>608.79999999999995</v>
      </c>
      <c r="K801" s="75">
        <f t="shared" si="24"/>
        <v>76730000</v>
      </c>
      <c r="L801" s="75">
        <f t="shared" si="25"/>
        <v>46038000000</v>
      </c>
    </row>
    <row r="802" spans="3:12" x14ac:dyDescent="0.25">
      <c r="C802" s="78">
        <v>44018</v>
      </c>
      <c r="D802" s="62">
        <v>608.79999999999995</v>
      </c>
      <c r="E802" s="62">
        <v>639.99</v>
      </c>
      <c r="F802" s="62">
        <v>639.99</v>
      </c>
      <c r="G802" s="62">
        <v>601</v>
      </c>
      <c r="H802" s="62">
        <f>AVERAGE(E802:G802)</f>
        <v>626.99333333333334</v>
      </c>
      <c r="I802" s="62">
        <v>250</v>
      </c>
      <c r="J802" s="62">
        <v>600</v>
      </c>
      <c r="K802" s="75">
        <f t="shared" si="24"/>
        <v>76730000</v>
      </c>
      <c r="L802" s="75">
        <f t="shared" si="25"/>
        <v>46713224000</v>
      </c>
    </row>
    <row r="803" spans="3:12" x14ac:dyDescent="0.25">
      <c r="C803" s="78">
        <v>44015</v>
      </c>
      <c r="D803" s="62">
        <v>600</v>
      </c>
      <c r="E803" s="62">
        <v>600</v>
      </c>
      <c r="F803" s="62">
        <v>0</v>
      </c>
      <c r="G803" s="62">
        <v>0</v>
      </c>
      <c r="H803" s="62">
        <f>AVERAGE(E803:G803)</f>
        <v>200</v>
      </c>
      <c r="I803" s="62">
        <v>0</v>
      </c>
      <c r="J803" s="62">
        <v>600</v>
      </c>
      <c r="K803" s="75">
        <f t="shared" si="24"/>
        <v>76730000</v>
      </c>
      <c r="L803" s="75">
        <f t="shared" si="25"/>
        <v>46038000000</v>
      </c>
    </row>
    <row r="804" spans="3:12" x14ac:dyDescent="0.25">
      <c r="C804" s="78">
        <v>44014</v>
      </c>
      <c r="D804" s="62">
        <v>600</v>
      </c>
      <c r="E804" s="62">
        <v>580</v>
      </c>
      <c r="F804" s="62">
        <v>600</v>
      </c>
      <c r="G804" s="62">
        <v>580</v>
      </c>
      <c r="H804" s="62">
        <f>AVERAGE(E804:G804)</f>
        <v>586.66666666666663</v>
      </c>
      <c r="I804" s="62">
        <v>700</v>
      </c>
      <c r="J804" s="62">
        <v>575</v>
      </c>
      <c r="K804" s="75">
        <f t="shared" si="24"/>
        <v>76730000</v>
      </c>
      <c r="L804" s="75">
        <f t="shared" si="25"/>
        <v>46038000000</v>
      </c>
    </row>
    <row r="805" spans="3:12" x14ac:dyDescent="0.25">
      <c r="C805" s="78">
        <v>44013</v>
      </c>
      <c r="D805" s="62">
        <v>575</v>
      </c>
      <c r="E805" s="62">
        <v>575</v>
      </c>
      <c r="F805" s="62">
        <v>575</v>
      </c>
      <c r="G805" s="62">
        <v>575</v>
      </c>
      <c r="H805" s="62">
        <f>AVERAGE(E805:G805)</f>
        <v>575</v>
      </c>
      <c r="I805" s="62">
        <v>100</v>
      </c>
      <c r="J805" s="62">
        <v>575.12</v>
      </c>
      <c r="K805" s="75">
        <f t="shared" si="24"/>
        <v>76730000</v>
      </c>
      <c r="L805" s="75">
        <f t="shared" si="25"/>
        <v>44119750000</v>
      </c>
    </row>
    <row r="806" spans="3:12" x14ac:dyDescent="0.25">
      <c r="C806" s="78">
        <v>44012</v>
      </c>
      <c r="D806" s="62">
        <v>575.12</v>
      </c>
      <c r="E806" s="62">
        <v>574</v>
      </c>
      <c r="F806" s="62">
        <v>575.12</v>
      </c>
      <c r="G806" s="62">
        <v>574</v>
      </c>
      <c r="H806" s="62">
        <f>AVERAGE(E806:G806)</f>
        <v>574.37333333333333</v>
      </c>
      <c r="I806" s="62">
        <v>700</v>
      </c>
      <c r="J806" s="62">
        <v>535</v>
      </c>
      <c r="K806" s="75">
        <f t="shared" si="24"/>
        <v>76730000</v>
      </c>
      <c r="L806" s="75">
        <f t="shared" si="25"/>
        <v>44128957600</v>
      </c>
    </row>
    <row r="807" spans="3:12" x14ac:dyDescent="0.25">
      <c r="C807" s="78">
        <v>44011</v>
      </c>
      <c r="D807" s="62">
        <v>535</v>
      </c>
      <c r="E807" s="62">
        <v>535</v>
      </c>
      <c r="F807" s="62">
        <v>535</v>
      </c>
      <c r="G807" s="62">
        <v>535</v>
      </c>
      <c r="H807" s="62">
        <f>AVERAGE(E807:G807)</f>
        <v>535</v>
      </c>
      <c r="I807" s="62">
        <v>100</v>
      </c>
      <c r="J807" s="62">
        <v>540</v>
      </c>
      <c r="K807" s="75">
        <f t="shared" si="24"/>
        <v>76730000</v>
      </c>
      <c r="L807" s="75">
        <f t="shared" si="25"/>
        <v>41050550000</v>
      </c>
    </row>
    <row r="808" spans="3:12" x14ac:dyDescent="0.25">
      <c r="C808" s="78">
        <v>44008</v>
      </c>
      <c r="D808" s="62">
        <v>540</v>
      </c>
      <c r="E808" s="62">
        <v>540</v>
      </c>
      <c r="F808" s="62">
        <v>0</v>
      </c>
      <c r="G808" s="62">
        <v>0</v>
      </c>
      <c r="H808" s="62">
        <f>AVERAGE(E808:G808)</f>
        <v>180</v>
      </c>
      <c r="I808" s="62">
        <v>0</v>
      </c>
      <c r="J808" s="62">
        <v>540</v>
      </c>
      <c r="K808" s="75">
        <f t="shared" si="24"/>
        <v>76730000</v>
      </c>
      <c r="L808" s="75">
        <f t="shared" si="25"/>
        <v>41434200000</v>
      </c>
    </row>
    <row r="809" spans="3:12" x14ac:dyDescent="0.25">
      <c r="C809" s="78">
        <v>44007</v>
      </c>
      <c r="D809" s="62">
        <v>540</v>
      </c>
      <c r="E809" s="62">
        <v>540</v>
      </c>
      <c r="F809" s="62">
        <v>0</v>
      </c>
      <c r="G809" s="62">
        <v>0</v>
      </c>
      <c r="H809" s="62">
        <f>AVERAGE(E809:G809)</f>
        <v>180</v>
      </c>
      <c r="I809" s="62">
        <v>0</v>
      </c>
      <c r="J809" s="62">
        <v>540</v>
      </c>
      <c r="K809" s="75">
        <f t="shared" si="24"/>
        <v>76730000</v>
      </c>
      <c r="L809" s="75">
        <f t="shared" si="25"/>
        <v>41434200000</v>
      </c>
    </row>
    <row r="810" spans="3:12" x14ac:dyDescent="0.25">
      <c r="C810" s="78">
        <v>44006</v>
      </c>
      <c r="D810" s="62">
        <v>540</v>
      </c>
      <c r="E810" s="62">
        <v>540</v>
      </c>
      <c r="F810" s="62">
        <v>0</v>
      </c>
      <c r="G810" s="62">
        <v>0</v>
      </c>
      <c r="H810" s="62">
        <f>AVERAGE(E810:G810)</f>
        <v>180</v>
      </c>
      <c r="I810" s="62">
        <v>0</v>
      </c>
      <c r="J810" s="62">
        <v>540</v>
      </c>
      <c r="K810" s="75">
        <f t="shared" si="24"/>
        <v>76730000</v>
      </c>
      <c r="L810" s="75">
        <f t="shared" si="25"/>
        <v>41434200000</v>
      </c>
    </row>
    <row r="811" spans="3:12" x14ac:dyDescent="0.25">
      <c r="C811" s="78">
        <v>44005</v>
      </c>
      <c r="D811" s="62">
        <v>540</v>
      </c>
      <c r="E811" s="62">
        <v>540</v>
      </c>
      <c r="F811" s="62">
        <v>540</v>
      </c>
      <c r="G811" s="62">
        <v>540</v>
      </c>
      <c r="H811" s="62">
        <f>AVERAGE(E811:G811)</f>
        <v>540</v>
      </c>
      <c r="I811" s="62">
        <v>100</v>
      </c>
      <c r="J811" s="62">
        <v>540</v>
      </c>
      <c r="K811" s="75">
        <f t="shared" si="24"/>
        <v>76730000</v>
      </c>
      <c r="L811" s="75">
        <f t="shared" si="25"/>
        <v>41434200000</v>
      </c>
    </row>
    <row r="812" spans="3:12" x14ac:dyDescent="0.25">
      <c r="C812" s="78">
        <v>44004</v>
      </c>
      <c r="D812" s="62">
        <v>540</v>
      </c>
      <c r="E812" s="62">
        <v>540</v>
      </c>
      <c r="F812" s="62">
        <v>0</v>
      </c>
      <c r="G812" s="62">
        <v>0</v>
      </c>
      <c r="H812" s="62">
        <f>AVERAGE(E812:G812)</f>
        <v>180</v>
      </c>
      <c r="I812" s="62">
        <v>0</v>
      </c>
      <c r="J812" s="62">
        <v>540</v>
      </c>
      <c r="K812" s="75">
        <f t="shared" si="24"/>
        <v>76730000</v>
      </c>
      <c r="L812" s="75">
        <f t="shared" si="25"/>
        <v>41434200000</v>
      </c>
    </row>
    <row r="813" spans="3:12" x14ac:dyDescent="0.25">
      <c r="C813" s="78">
        <v>44001</v>
      </c>
      <c r="D813" s="62">
        <v>540</v>
      </c>
      <c r="E813" s="62">
        <v>540</v>
      </c>
      <c r="F813" s="62">
        <v>0</v>
      </c>
      <c r="G813" s="62">
        <v>0</v>
      </c>
      <c r="H813" s="62">
        <f>AVERAGE(E813:G813)</f>
        <v>180</v>
      </c>
      <c r="I813" s="62">
        <v>0</v>
      </c>
      <c r="J813" s="62">
        <v>540</v>
      </c>
      <c r="K813" s="75">
        <f t="shared" si="24"/>
        <v>76730000</v>
      </c>
      <c r="L813" s="75">
        <f t="shared" si="25"/>
        <v>41434200000</v>
      </c>
    </row>
    <row r="814" spans="3:12" x14ac:dyDescent="0.25">
      <c r="C814" s="78">
        <v>44000</v>
      </c>
      <c r="D814" s="62">
        <v>540</v>
      </c>
      <c r="E814" s="62">
        <v>540</v>
      </c>
      <c r="F814" s="62">
        <v>0</v>
      </c>
      <c r="G814" s="62">
        <v>0</v>
      </c>
      <c r="H814" s="62">
        <f>AVERAGE(E814:G814)</f>
        <v>180</v>
      </c>
      <c r="I814" s="62">
        <v>0</v>
      </c>
      <c r="J814" s="62">
        <v>540</v>
      </c>
      <c r="K814" s="75">
        <f t="shared" si="24"/>
        <v>76730000</v>
      </c>
      <c r="L814" s="75">
        <f t="shared" si="25"/>
        <v>41434200000</v>
      </c>
    </row>
    <row r="815" spans="3:12" x14ac:dyDescent="0.25">
      <c r="C815" s="78">
        <v>43999</v>
      </c>
      <c r="D815" s="62">
        <v>540</v>
      </c>
      <c r="E815" s="62">
        <v>540</v>
      </c>
      <c r="F815" s="62">
        <v>0</v>
      </c>
      <c r="G815" s="62">
        <v>0</v>
      </c>
      <c r="H815" s="62">
        <f>AVERAGE(E815:G815)</f>
        <v>180</v>
      </c>
      <c r="I815" s="62">
        <v>0</v>
      </c>
      <c r="J815" s="62">
        <v>540</v>
      </c>
      <c r="K815" s="75">
        <f t="shared" si="24"/>
        <v>76730000</v>
      </c>
      <c r="L815" s="75">
        <f t="shared" si="25"/>
        <v>41434200000</v>
      </c>
    </row>
    <row r="816" spans="3:12" x14ac:dyDescent="0.25">
      <c r="C816" s="78">
        <v>43998</v>
      </c>
      <c r="D816" s="62">
        <v>540</v>
      </c>
      <c r="E816" s="62">
        <v>540</v>
      </c>
      <c r="F816" s="62">
        <v>0</v>
      </c>
      <c r="G816" s="62">
        <v>0</v>
      </c>
      <c r="H816" s="62">
        <f>AVERAGE(E816:G816)</f>
        <v>180</v>
      </c>
      <c r="I816" s="62">
        <v>0</v>
      </c>
      <c r="J816" s="62">
        <v>540</v>
      </c>
      <c r="K816" s="75">
        <f t="shared" si="24"/>
        <v>76730000</v>
      </c>
      <c r="L816" s="75">
        <f t="shared" si="25"/>
        <v>41434200000</v>
      </c>
    </row>
    <row r="817" spans="3:12" x14ac:dyDescent="0.25">
      <c r="C817" s="78">
        <v>43997</v>
      </c>
      <c r="D817" s="62">
        <v>540</v>
      </c>
      <c r="E817" s="62">
        <v>540</v>
      </c>
      <c r="F817" s="62">
        <v>0</v>
      </c>
      <c r="G817" s="62">
        <v>0</v>
      </c>
      <c r="H817" s="62">
        <f>AVERAGE(E817:G817)</f>
        <v>180</v>
      </c>
      <c r="I817" s="62">
        <v>0</v>
      </c>
      <c r="J817" s="62">
        <v>540</v>
      </c>
      <c r="K817" s="75">
        <f t="shared" si="24"/>
        <v>76730000</v>
      </c>
      <c r="L817" s="75">
        <f t="shared" si="25"/>
        <v>41434200000</v>
      </c>
    </row>
    <row r="818" spans="3:12" x14ac:dyDescent="0.25">
      <c r="C818" s="78">
        <v>43994</v>
      </c>
      <c r="D818" s="62">
        <v>540</v>
      </c>
      <c r="E818" s="62">
        <v>540</v>
      </c>
      <c r="F818" s="62">
        <v>0</v>
      </c>
      <c r="G818" s="62">
        <v>0</v>
      </c>
      <c r="H818" s="62">
        <f>AVERAGE(E818:G818)</f>
        <v>180</v>
      </c>
      <c r="I818" s="62">
        <v>0</v>
      </c>
      <c r="J818" s="62">
        <v>540</v>
      </c>
      <c r="K818" s="75">
        <f t="shared" si="24"/>
        <v>76730000</v>
      </c>
      <c r="L818" s="75">
        <f t="shared" si="25"/>
        <v>41434200000</v>
      </c>
    </row>
    <row r="819" spans="3:12" x14ac:dyDescent="0.25">
      <c r="C819" s="78">
        <v>43993</v>
      </c>
      <c r="D819" s="62">
        <v>540</v>
      </c>
      <c r="E819" s="62">
        <v>540</v>
      </c>
      <c r="F819" s="62">
        <v>0</v>
      </c>
      <c r="G819" s="62">
        <v>0</v>
      </c>
      <c r="H819" s="62">
        <f>AVERAGE(E819:G819)</f>
        <v>180</v>
      </c>
      <c r="I819" s="62">
        <v>0</v>
      </c>
      <c r="J819" s="62">
        <v>540</v>
      </c>
      <c r="K819" s="75">
        <f t="shared" si="24"/>
        <v>76730000</v>
      </c>
      <c r="L819" s="75">
        <f t="shared" si="25"/>
        <v>41434200000</v>
      </c>
    </row>
    <row r="820" spans="3:12" x14ac:dyDescent="0.25">
      <c r="C820" s="78">
        <v>43992</v>
      </c>
      <c r="D820" s="62">
        <v>540</v>
      </c>
      <c r="E820" s="62">
        <v>540</v>
      </c>
      <c r="F820" s="62">
        <v>0</v>
      </c>
      <c r="G820" s="62">
        <v>0</v>
      </c>
      <c r="H820" s="62">
        <f>AVERAGE(E820:G820)</f>
        <v>180</v>
      </c>
      <c r="I820" s="62">
        <v>0</v>
      </c>
      <c r="J820" s="62">
        <v>540</v>
      </c>
      <c r="K820" s="75">
        <f t="shared" si="24"/>
        <v>76730000</v>
      </c>
      <c r="L820" s="75">
        <f t="shared" si="25"/>
        <v>41434200000</v>
      </c>
    </row>
    <row r="821" spans="3:12" x14ac:dyDescent="0.25">
      <c r="C821" s="78">
        <v>43991</v>
      </c>
      <c r="D821" s="62">
        <v>540</v>
      </c>
      <c r="E821" s="62">
        <v>540</v>
      </c>
      <c r="F821" s="62">
        <v>0</v>
      </c>
      <c r="G821" s="62">
        <v>0</v>
      </c>
      <c r="H821" s="62">
        <f>AVERAGE(E821:G821)</f>
        <v>180</v>
      </c>
      <c r="I821" s="62">
        <v>0</v>
      </c>
      <c r="J821" s="62">
        <v>540</v>
      </c>
      <c r="K821" s="75">
        <f t="shared" si="24"/>
        <v>76730000</v>
      </c>
      <c r="L821" s="75">
        <f t="shared" si="25"/>
        <v>41434200000</v>
      </c>
    </row>
    <row r="822" spans="3:12" x14ac:dyDescent="0.25">
      <c r="C822" s="78">
        <v>43990</v>
      </c>
      <c r="D822" s="62">
        <v>540</v>
      </c>
      <c r="E822" s="62">
        <v>540</v>
      </c>
      <c r="F822" s="62">
        <v>0</v>
      </c>
      <c r="G822" s="62">
        <v>0</v>
      </c>
      <c r="H822" s="62">
        <f>AVERAGE(E822:G822)</f>
        <v>180</v>
      </c>
      <c r="I822" s="62">
        <v>0</v>
      </c>
      <c r="J822" s="62">
        <v>540</v>
      </c>
      <c r="K822" s="75">
        <f t="shared" si="24"/>
        <v>76730000</v>
      </c>
      <c r="L822" s="75">
        <f t="shared" si="25"/>
        <v>41434200000</v>
      </c>
    </row>
    <row r="823" spans="3:12" x14ac:dyDescent="0.25">
      <c r="C823" s="78">
        <v>43987</v>
      </c>
      <c r="D823" s="62">
        <v>540</v>
      </c>
      <c r="E823" s="62">
        <v>540</v>
      </c>
      <c r="F823" s="62">
        <v>0</v>
      </c>
      <c r="G823" s="62">
        <v>0</v>
      </c>
      <c r="H823" s="62">
        <f>AVERAGE(E823:G823)</f>
        <v>180</v>
      </c>
      <c r="I823" s="62">
        <v>0</v>
      </c>
      <c r="J823" s="62">
        <v>540</v>
      </c>
      <c r="K823" s="75">
        <f t="shared" si="24"/>
        <v>76730000</v>
      </c>
      <c r="L823" s="75">
        <f t="shared" si="25"/>
        <v>41434200000</v>
      </c>
    </row>
    <row r="824" spans="3:12" x14ac:dyDescent="0.25">
      <c r="C824" s="78">
        <v>43986</v>
      </c>
      <c r="D824" s="62">
        <v>540</v>
      </c>
      <c r="E824" s="62">
        <v>540</v>
      </c>
      <c r="F824" s="62">
        <v>0</v>
      </c>
      <c r="G824" s="62">
        <v>0</v>
      </c>
      <c r="H824" s="62">
        <f>AVERAGE(E824:G824)</f>
        <v>180</v>
      </c>
      <c r="I824" s="62">
        <v>0</v>
      </c>
      <c r="J824" s="62">
        <v>540</v>
      </c>
      <c r="K824" s="75">
        <f t="shared" si="24"/>
        <v>76730000</v>
      </c>
      <c r="L824" s="75">
        <f t="shared" si="25"/>
        <v>41434200000</v>
      </c>
    </row>
    <row r="825" spans="3:12" x14ac:dyDescent="0.25">
      <c r="C825" s="78">
        <v>43985</v>
      </c>
      <c r="D825" s="62">
        <v>540</v>
      </c>
      <c r="E825" s="62">
        <v>540</v>
      </c>
      <c r="F825" s="62">
        <v>0</v>
      </c>
      <c r="G825" s="62">
        <v>0</v>
      </c>
      <c r="H825" s="62">
        <f>AVERAGE(E825:G825)</f>
        <v>180</v>
      </c>
      <c r="I825" s="62">
        <v>0</v>
      </c>
      <c r="J825" s="62">
        <v>540</v>
      </c>
      <c r="K825" s="75">
        <f t="shared" si="24"/>
        <v>76730000</v>
      </c>
      <c r="L825" s="75">
        <f t="shared" si="25"/>
        <v>41434200000</v>
      </c>
    </row>
    <row r="826" spans="3:12" x14ac:dyDescent="0.25">
      <c r="C826" s="78">
        <v>43984</v>
      </c>
      <c r="D826" s="62">
        <v>540</v>
      </c>
      <c r="E826" s="62">
        <v>540</v>
      </c>
      <c r="F826" s="62">
        <v>0</v>
      </c>
      <c r="G826" s="62">
        <v>0</v>
      </c>
      <c r="H826" s="62">
        <f>AVERAGE(E826:G826)</f>
        <v>180</v>
      </c>
      <c r="I826" s="62">
        <v>0</v>
      </c>
      <c r="J826" s="62">
        <v>540</v>
      </c>
      <c r="K826" s="75">
        <f t="shared" si="24"/>
        <v>76730000</v>
      </c>
      <c r="L826" s="75">
        <f t="shared" si="25"/>
        <v>41434200000</v>
      </c>
    </row>
    <row r="827" spans="3:12" x14ac:dyDescent="0.25">
      <c r="C827" s="78">
        <v>43983</v>
      </c>
      <c r="D827" s="62">
        <v>540</v>
      </c>
      <c r="E827" s="62">
        <v>540</v>
      </c>
      <c r="F827" s="62">
        <v>540</v>
      </c>
      <c r="G827" s="62">
        <v>540</v>
      </c>
      <c r="H827" s="62">
        <f>AVERAGE(E827:G827)</f>
        <v>540</v>
      </c>
      <c r="I827" s="62">
        <v>500</v>
      </c>
      <c r="J827" s="62">
        <v>540</v>
      </c>
      <c r="K827" s="75">
        <f t="shared" si="24"/>
        <v>76730000</v>
      </c>
      <c r="L827" s="75">
        <f t="shared" si="25"/>
        <v>41434200000</v>
      </c>
    </row>
    <row r="828" spans="3:12" x14ac:dyDescent="0.25">
      <c r="C828" s="78">
        <v>43980</v>
      </c>
      <c r="D828" s="62">
        <v>540</v>
      </c>
      <c r="E828" s="62">
        <v>540</v>
      </c>
      <c r="F828" s="62">
        <v>0</v>
      </c>
      <c r="G828" s="62">
        <v>0</v>
      </c>
      <c r="H828" s="62">
        <f>AVERAGE(E828:G828)</f>
        <v>180</v>
      </c>
      <c r="I828" s="62">
        <v>0</v>
      </c>
      <c r="J828" s="62">
        <v>540</v>
      </c>
      <c r="K828" s="75">
        <f t="shared" si="24"/>
        <v>76730000</v>
      </c>
      <c r="L828" s="75">
        <f t="shared" si="25"/>
        <v>41434200000</v>
      </c>
    </row>
    <row r="829" spans="3:12" x14ac:dyDescent="0.25">
      <c r="C829" s="78">
        <v>43979</v>
      </c>
      <c r="D829" s="62">
        <v>540</v>
      </c>
      <c r="E829" s="62">
        <v>540</v>
      </c>
      <c r="F829" s="62">
        <v>0</v>
      </c>
      <c r="G829" s="62">
        <v>0</v>
      </c>
      <c r="H829" s="62">
        <f>AVERAGE(E829:G829)</f>
        <v>180</v>
      </c>
      <c r="I829" s="62">
        <v>0</v>
      </c>
      <c r="J829" s="62">
        <v>540</v>
      </c>
      <c r="K829" s="75">
        <f t="shared" si="24"/>
        <v>76730000</v>
      </c>
      <c r="L829" s="75">
        <f t="shared" si="25"/>
        <v>41434200000</v>
      </c>
    </row>
    <row r="830" spans="3:12" x14ac:dyDescent="0.25">
      <c r="C830" s="78">
        <v>43972</v>
      </c>
      <c r="D830" s="62">
        <v>540</v>
      </c>
      <c r="E830" s="62">
        <v>540</v>
      </c>
      <c r="F830" s="62">
        <v>0</v>
      </c>
      <c r="G830" s="62">
        <v>0</v>
      </c>
      <c r="H830" s="62">
        <f>AVERAGE(E830:G830)</f>
        <v>180</v>
      </c>
      <c r="I830" s="62">
        <v>0</v>
      </c>
      <c r="J830" s="62">
        <v>540</v>
      </c>
      <c r="K830" s="75">
        <f t="shared" si="24"/>
        <v>76730000</v>
      </c>
      <c r="L830" s="75">
        <f t="shared" si="25"/>
        <v>41434200000</v>
      </c>
    </row>
    <row r="831" spans="3:12" x14ac:dyDescent="0.25">
      <c r="C831" s="78">
        <v>43971</v>
      </c>
      <c r="D831" s="62">
        <v>540</v>
      </c>
      <c r="E831" s="62">
        <v>540</v>
      </c>
      <c r="F831" s="62">
        <v>540</v>
      </c>
      <c r="G831" s="62">
        <v>540</v>
      </c>
      <c r="H831" s="62">
        <f>AVERAGE(E831:G831)</f>
        <v>540</v>
      </c>
      <c r="I831" s="62">
        <v>100</v>
      </c>
      <c r="J831" s="62">
        <v>536</v>
      </c>
      <c r="K831" s="75">
        <f t="shared" si="24"/>
        <v>76730000</v>
      </c>
      <c r="L831" s="75">
        <f t="shared" si="25"/>
        <v>41434200000</v>
      </c>
    </row>
    <row r="832" spans="3:12" x14ac:dyDescent="0.25">
      <c r="C832" s="78">
        <v>43970</v>
      </c>
      <c r="D832" s="62">
        <v>536</v>
      </c>
      <c r="E832" s="62">
        <v>536</v>
      </c>
      <c r="F832" s="62">
        <v>0</v>
      </c>
      <c r="G832" s="62">
        <v>0</v>
      </c>
      <c r="H832" s="62">
        <f>AVERAGE(E832:G832)</f>
        <v>178.66666666666666</v>
      </c>
      <c r="I832" s="62">
        <v>0</v>
      </c>
      <c r="J832" s="62">
        <v>536</v>
      </c>
      <c r="K832" s="75">
        <f t="shared" si="24"/>
        <v>76730000</v>
      </c>
      <c r="L832" s="75">
        <f t="shared" si="25"/>
        <v>41127280000</v>
      </c>
    </row>
    <row r="833" spans="3:12" x14ac:dyDescent="0.25">
      <c r="C833" s="78">
        <v>43969</v>
      </c>
      <c r="D833" s="62">
        <v>536</v>
      </c>
      <c r="E833" s="62">
        <v>536</v>
      </c>
      <c r="F833" s="62">
        <v>0</v>
      </c>
      <c r="G833" s="62">
        <v>0</v>
      </c>
      <c r="H833" s="62">
        <f>AVERAGE(E833:G833)</f>
        <v>178.66666666666666</v>
      </c>
      <c r="I833" s="62">
        <v>0</v>
      </c>
      <c r="J833" s="62">
        <v>536</v>
      </c>
      <c r="K833" s="75">
        <f t="shared" si="24"/>
        <v>76730000</v>
      </c>
      <c r="L833" s="75">
        <f t="shared" si="25"/>
        <v>41127280000</v>
      </c>
    </row>
    <row r="834" spans="3:12" x14ac:dyDescent="0.25">
      <c r="C834" s="78">
        <v>43966</v>
      </c>
      <c r="D834" s="62">
        <v>536</v>
      </c>
      <c r="E834" s="62">
        <v>536</v>
      </c>
      <c r="F834" s="62">
        <v>0</v>
      </c>
      <c r="G834" s="62">
        <v>0</v>
      </c>
      <c r="H834" s="62">
        <f>AVERAGE(E834:G834)</f>
        <v>178.66666666666666</v>
      </c>
      <c r="I834" s="62">
        <v>0</v>
      </c>
      <c r="J834" s="62">
        <v>536</v>
      </c>
      <c r="K834" s="75">
        <f t="shared" si="24"/>
        <v>76730000</v>
      </c>
      <c r="L834" s="75">
        <f t="shared" si="25"/>
        <v>41127280000</v>
      </c>
    </row>
    <row r="835" spans="3:12" x14ac:dyDescent="0.25">
      <c r="C835" s="78">
        <v>43965</v>
      </c>
      <c r="D835" s="62">
        <v>536</v>
      </c>
      <c r="E835" s="62">
        <v>536</v>
      </c>
      <c r="F835" s="62">
        <v>0</v>
      </c>
      <c r="G835" s="62">
        <v>0</v>
      </c>
      <c r="H835" s="62">
        <f>AVERAGE(E835:G835)</f>
        <v>178.66666666666666</v>
      </c>
      <c r="I835" s="62">
        <v>0</v>
      </c>
      <c r="J835" s="62">
        <v>536</v>
      </c>
      <c r="K835" s="75">
        <f t="shared" si="24"/>
        <v>76730000</v>
      </c>
      <c r="L835" s="75">
        <f t="shared" si="25"/>
        <v>41127280000</v>
      </c>
    </row>
    <row r="836" spans="3:12" x14ac:dyDescent="0.25">
      <c r="C836" s="78">
        <v>43964</v>
      </c>
      <c r="D836" s="62">
        <v>536</v>
      </c>
      <c r="E836" s="62">
        <v>536</v>
      </c>
      <c r="F836" s="62">
        <v>0</v>
      </c>
      <c r="G836" s="62">
        <v>0</v>
      </c>
      <c r="H836" s="62">
        <f>AVERAGE(E836:G836)</f>
        <v>178.66666666666666</v>
      </c>
      <c r="I836" s="62">
        <v>0</v>
      </c>
      <c r="J836" s="62">
        <v>536</v>
      </c>
      <c r="K836" s="75">
        <f t="shared" si="24"/>
        <v>76730000</v>
      </c>
      <c r="L836" s="75">
        <f t="shared" si="25"/>
        <v>41127280000</v>
      </c>
    </row>
    <row r="837" spans="3:12" x14ac:dyDescent="0.25">
      <c r="C837" s="78">
        <v>43963</v>
      </c>
      <c r="D837" s="62">
        <v>536</v>
      </c>
      <c r="E837" s="62">
        <v>536</v>
      </c>
      <c r="F837" s="62">
        <v>0</v>
      </c>
      <c r="G837" s="62">
        <v>0</v>
      </c>
      <c r="H837" s="62">
        <f>AVERAGE(E837:G837)</f>
        <v>178.66666666666666</v>
      </c>
      <c r="I837" s="62">
        <v>0</v>
      </c>
      <c r="J837" s="62">
        <v>536</v>
      </c>
      <c r="K837" s="75">
        <f t="shared" si="24"/>
        <v>76730000</v>
      </c>
      <c r="L837" s="75">
        <f t="shared" si="25"/>
        <v>41127280000</v>
      </c>
    </row>
    <row r="838" spans="3:12" x14ac:dyDescent="0.25">
      <c r="C838" s="78">
        <v>43962</v>
      </c>
      <c r="D838" s="62">
        <v>536</v>
      </c>
      <c r="E838" s="62">
        <v>536</v>
      </c>
      <c r="F838" s="62">
        <v>0</v>
      </c>
      <c r="G838" s="62">
        <v>0</v>
      </c>
      <c r="H838" s="62">
        <f>AVERAGE(E838:G838)</f>
        <v>178.66666666666666</v>
      </c>
      <c r="I838" s="62">
        <v>0</v>
      </c>
      <c r="J838" s="62">
        <v>536</v>
      </c>
      <c r="K838" s="75">
        <f t="shared" si="24"/>
        <v>76730000</v>
      </c>
      <c r="L838" s="75">
        <f t="shared" si="25"/>
        <v>41127280000</v>
      </c>
    </row>
    <row r="839" spans="3:12" x14ac:dyDescent="0.25">
      <c r="C839" s="78">
        <v>43959</v>
      </c>
      <c r="D839" s="62">
        <v>536</v>
      </c>
      <c r="E839" s="62">
        <v>536</v>
      </c>
      <c r="F839" s="62">
        <v>0</v>
      </c>
      <c r="G839" s="62">
        <v>0</v>
      </c>
      <c r="H839" s="62">
        <f>AVERAGE(E839:G839)</f>
        <v>178.66666666666666</v>
      </c>
      <c r="I839" s="62">
        <v>0</v>
      </c>
      <c r="J839" s="62">
        <v>536</v>
      </c>
      <c r="K839" s="75">
        <f t="shared" si="24"/>
        <v>76730000</v>
      </c>
      <c r="L839" s="75">
        <f t="shared" si="25"/>
        <v>41127280000</v>
      </c>
    </row>
    <row r="840" spans="3:12" x14ac:dyDescent="0.25">
      <c r="C840" s="78">
        <v>43958</v>
      </c>
      <c r="D840" s="62">
        <v>536</v>
      </c>
      <c r="E840" s="62">
        <v>536</v>
      </c>
      <c r="F840" s="62">
        <v>0</v>
      </c>
      <c r="G840" s="62">
        <v>0</v>
      </c>
      <c r="H840" s="62">
        <f>AVERAGE(E840:G840)</f>
        <v>178.66666666666666</v>
      </c>
      <c r="I840" s="62">
        <v>0</v>
      </c>
      <c r="J840" s="62">
        <v>536</v>
      </c>
      <c r="K840" s="75">
        <f t="shared" si="24"/>
        <v>76730000</v>
      </c>
      <c r="L840" s="75">
        <f t="shared" si="25"/>
        <v>41127280000</v>
      </c>
    </row>
    <row r="841" spans="3:12" x14ac:dyDescent="0.25">
      <c r="C841" s="78">
        <v>43957</v>
      </c>
      <c r="D841" s="62">
        <v>536</v>
      </c>
      <c r="E841" s="62">
        <v>536</v>
      </c>
      <c r="F841" s="62">
        <v>0</v>
      </c>
      <c r="G841" s="62">
        <v>0</v>
      </c>
      <c r="H841" s="62">
        <f>AVERAGE(E841:G841)</f>
        <v>178.66666666666666</v>
      </c>
      <c r="I841" s="62">
        <v>0</v>
      </c>
      <c r="J841" s="62">
        <v>536</v>
      </c>
      <c r="K841" s="75">
        <f t="shared" ref="K841:K904" si="26">76.73*1000000</f>
        <v>76730000</v>
      </c>
      <c r="L841" s="75">
        <f t="shared" ref="L841:L904" si="27">K841*D841</f>
        <v>41127280000</v>
      </c>
    </row>
    <row r="842" spans="3:12" x14ac:dyDescent="0.25">
      <c r="C842" s="78">
        <v>43956</v>
      </c>
      <c r="D842" s="62">
        <v>536</v>
      </c>
      <c r="E842" s="62">
        <v>536</v>
      </c>
      <c r="F842" s="62">
        <v>0</v>
      </c>
      <c r="G842" s="62">
        <v>0</v>
      </c>
      <c r="H842" s="62">
        <f>AVERAGE(E842:G842)</f>
        <v>178.66666666666666</v>
      </c>
      <c r="I842" s="62">
        <v>0</v>
      </c>
      <c r="J842" s="62">
        <v>536</v>
      </c>
      <c r="K842" s="75">
        <f t="shared" si="26"/>
        <v>76730000</v>
      </c>
      <c r="L842" s="75">
        <f t="shared" si="27"/>
        <v>41127280000</v>
      </c>
    </row>
    <row r="843" spans="3:12" x14ac:dyDescent="0.25">
      <c r="C843" s="78">
        <v>43955</v>
      </c>
      <c r="D843" s="62">
        <v>536</v>
      </c>
      <c r="E843" s="62">
        <v>536</v>
      </c>
      <c r="F843" s="62">
        <v>0</v>
      </c>
      <c r="G843" s="62">
        <v>0</v>
      </c>
      <c r="H843" s="62">
        <f>AVERAGE(E843:G843)</f>
        <v>178.66666666666666</v>
      </c>
      <c r="I843" s="62">
        <v>0</v>
      </c>
      <c r="J843" s="62">
        <v>536</v>
      </c>
      <c r="K843" s="75">
        <f t="shared" si="26"/>
        <v>76730000</v>
      </c>
      <c r="L843" s="75">
        <f t="shared" si="27"/>
        <v>41127280000</v>
      </c>
    </row>
    <row r="844" spans="3:12" x14ac:dyDescent="0.25">
      <c r="C844" s="78">
        <v>43951</v>
      </c>
      <c r="D844" s="62">
        <v>536</v>
      </c>
      <c r="E844" s="62">
        <v>525</v>
      </c>
      <c r="F844" s="62">
        <v>536</v>
      </c>
      <c r="G844" s="62">
        <v>525</v>
      </c>
      <c r="H844" s="62">
        <f>AVERAGE(E844:G844)</f>
        <v>528.66666666666663</v>
      </c>
      <c r="I844" s="62">
        <v>800</v>
      </c>
      <c r="J844" s="62">
        <v>510</v>
      </c>
      <c r="K844" s="75">
        <f t="shared" si="26"/>
        <v>76730000</v>
      </c>
      <c r="L844" s="75">
        <f t="shared" si="27"/>
        <v>41127280000</v>
      </c>
    </row>
    <row r="845" spans="3:12" x14ac:dyDescent="0.25">
      <c r="C845" s="78">
        <v>43950</v>
      </c>
      <c r="D845" s="62">
        <v>510</v>
      </c>
      <c r="E845" s="62">
        <v>510</v>
      </c>
      <c r="F845" s="62">
        <v>0</v>
      </c>
      <c r="G845" s="62">
        <v>0</v>
      </c>
      <c r="H845" s="62">
        <f>AVERAGE(E845:G845)</f>
        <v>170</v>
      </c>
      <c r="I845" s="62">
        <v>0</v>
      </c>
      <c r="J845" s="62">
        <v>510</v>
      </c>
      <c r="K845" s="75">
        <f t="shared" si="26"/>
        <v>76730000</v>
      </c>
      <c r="L845" s="75">
        <f t="shared" si="27"/>
        <v>39132300000</v>
      </c>
    </row>
    <row r="846" spans="3:12" x14ac:dyDescent="0.25">
      <c r="C846" s="78">
        <v>43949</v>
      </c>
      <c r="D846" s="62">
        <v>510</v>
      </c>
      <c r="E846" s="62">
        <v>510</v>
      </c>
      <c r="F846" s="62">
        <v>0</v>
      </c>
      <c r="G846" s="62">
        <v>0</v>
      </c>
      <c r="H846" s="62">
        <f>AVERAGE(E846:G846)</f>
        <v>170</v>
      </c>
      <c r="I846" s="62">
        <v>0</v>
      </c>
      <c r="J846" s="62">
        <v>510</v>
      </c>
      <c r="K846" s="75">
        <f t="shared" si="26"/>
        <v>76730000</v>
      </c>
      <c r="L846" s="75">
        <f t="shared" si="27"/>
        <v>39132300000</v>
      </c>
    </row>
    <row r="847" spans="3:12" x14ac:dyDescent="0.25">
      <c r="C847" s="78">
        <v>43948</v>
      </c>
      <c r="D847" s="62">
        <v>510</v>
      </c>
      <c r="E847" s="62">
        <v>510</v>
      </c>
      <c r="F847" s="62">
        <v>0</v>
      </c>
      <c r="G847" s="62">
        <v>0</v>
      </c>
      <c r="H847" s="62">
        <f>AVERAGE(E847:G847)</f>
        <v>170</v>
      </c>
      <c r="I847" s="62">
        <v>0</v>
      </c>
      <c r="J847" s="62">
        <v>510</v>
      </c>
      <c r="K847" s="75">
        <f t="shared" si="26"/>
        <v>76730000</v>
      </c>
      <c r="L847" s="75">
        <f t="shared" si="27"/>
        <v>39132300000</v>
      </c>
    </row>
    <row r="848" spans="3:12" x14ac:dyDescent="0.25">
      <c r="C848" s="78">
        <v>43945</v>
      </c>
      <c r="D848" s="62">
        <v>510</v>
      </c>
      <c r="E848" s="62">
        <v>510</v>
      </c>
      <c r="F848" s="62">
        <v>0</v>
      </c>
      <c r="G848" s="62">
        <v>0</v>
      </c>
      <c r="H848" s="62">
        <f>AVERAGE(E848:G848)</f>
        <v>170</v>
      </c>
      <c r="I848" s="62">
        <v>0</v>
      </c>
      <c r="J848" s="62">
        <v>510</v>
      </c>
      <c r="K848" s="75">
        <f t="shared" si="26"/>
        <v>76730000</v>
      </c>
      <c r="L848" s="75">
        <f t="shared" si="27"/>
        <v>39132300000</v>
      </c>
    </row>
    <row r="849" spans="3:12" x14ac:dyDescent="0.25">
      <c r="C849" s="78">
        <v>43944</v>
      </c>
      <c r="D849" s="62">
        <v>510</v>
      </c>
      <c r="E849" s="62">
        <v>510</v>
      </c>
      <c r="F849" s="62">
        <v>510</v>
      </c>
      <c r="G849" s="62">
        <v>510</v>
      </c>
      <c r="H849" s="62">
        <f>AVERAGE(E849:G849)</f>
        <v>510</v>
      </c>
      <c r="I849" s="62">
        <v>1300</v>
      </c>
      <c r="J849" s="62">
        <v>505.5</v>
      </c>
      <c r="K849" s="75">
        <f t="shared" si="26"/>
        <v>76730000</v>
      </c>
      <c r="L849" s="75">
        <f t="shared" si="27"/>
        <v>39132300000</v>
      </c>
    </row>
    <row r="850" spans="3:12" x14ac:dyDescent="0.25">
      <c r="C850" s="78">
        <v>43943</v>
      </c>
      <c r="D850" s="62">
        <v>505.5</v>
      </c>
      <c r="E850" s="62">
        <v>505.5</v>
      </c>
      <c r="F850" s="62">
        <v>0</v>
      </c>
      <c r="G850" s="62">
        <v>0</v>
      </c>
      <c r="H850" s="62">
        <f>AVERAGE(E850:G850)</f>
        <v>168.5</v>
      </c>
      <c r="I850" s="62">
        <v>0</v>
      </c>
      <c r="J850" s="62">
        <v>505.5</v>
      </c>
      <c r="K850" s="75">
        <f t="shared" si="26"/>
        <v>76730000</v>
      </c>
      <c r="L850" s="75">
        <f t="shared" si="27"/>
        <v>38787015000</v>
      </c>
    </row>
    <row r="851" spans="3:12" x14ac:dyDescent="0.25">
      <c r="C851" s="78">
        <v>43942</v>
      </c>
      <c r="D851" s="62">
        <v>505.5</v>
      </c>
      <c r="E851" s="62">
        <v>505.5</v>
      </c>
      <c r="F851" s="62">
        <v>0</v>
      </c>
      <c r="G851" s="62">
        <v>0</v>
      </c>
      <c r="H851" s="62">
        <f>AVERAGE(E851:G851)</f>
        <v>168.5</v>
      </c>
      <c r="I851" s="62">
        <v>0</v>
      </c>
      <c r="J851" s="62">
        <v>505.5</v>
      </c>
      <c r="K851" s="75">
        <f t="shared" si="26"/>
        <v>76730000</v>
      </c>
      <c r="L851" s="75">
        <f t="shared" si="27"/>
        <v>38787015000</v>
      </c>
    </row>
    <row r="852" spans="3:12" x14ac:dyDescent="0.25">
      <c r="C852" s="78">
        <v>43941</v>
      </c>
      <c r="D852" s="62">
        <v>505.5</v>
      </c>
      <c r="E852" s="62">
        <v>505.5</v>
      </c>
      <c r="F852" s="62">
        <v>0</v>
      </c>
      <c r="G852" s="62">
        <v>0</v>
      </c>
      <c r="H852" s="62">
        <f>AVERAGE(E852:G852)</f>
        <v>168.5</v>
      </c>
      <c r="I852" s="62">
        <v>0</v>
      </c>
      <c r="J852" s="62">
        <v>505.5</v>
      </c>
      <c r="K852" s="75">
        <f t="shared" si="26"/>
        <v>76730000</v>
      </c>
      <c r="L852" s="75">
        <f t="shared" si="27"/>
        <v>38787015000</v>
      </c>
    </row>
    <row r="853" spans="3:12" x14ac:dyDescent="0.25">
      <c r="C853" s="78">
        <v>43938</v>
      </c>
      <c r="D853" s="62">
        <v>505.5</v>
      </c>
      <c r="E853" s="62">
        <v>505.5</v>
      </c>
      <c r="F853" s="62">
        <v>0</v>
      </c>
      <c r="G853" s="62">
        <v>0</v>
      </c>
      <c r="H853" s="62">
        <f>AVERAGE(E853:G853)</f>
        <v>168.5</v>
      </c>
      <c r="I853" s="62">
        <v>0</v>
      </c>
      <c r="J853" s="62">
        <v>505.5</v>
      </c>
      <c r="K853" s="75">
        <f t="shared" si="26"/>
        <v>76730000</v>
      </c>
      <c r="L853" s="75">
        <f t="shared" si="27"/>
        <v>38787015000</v>
      </c>
    </row>
    <row r="854" spans="3:12" x14ac:dyDescent="0.25">
      <c r="C854" s="78">
        <v>43937</v>
      </c>
      <c r="D854" s="62">
        <v>505.5</v>
      </c>
      <c r="E854" s="62">
        <v>505.5</v>
      </c>
      <c r="F854" s="62">
        <v>0</v>
      </c>
      <c r="G854" s="62">
        <v>0</v>
      </c>
      <c r="H854" s="62">
        <f>AVERAGE(E854:G854)</f>
        <v>168.5</v>
      </c>
      <c r="I854" s="62">
        <v>0</v>
      </c>
      <c r="J854" s="62">
        <v>505.5</v>
      </c>
      <c r="K854" s="75">
        <f t="shared" si="26"/>
        <v>76730000</v>
      </c>
      <c r="L854" s="75">
        <f t="shared" si="27"/>
        <v>38787015000</v>
      </c>
    </row>
    <row r="855" spans="3:12" x14ac:dyDescent="0.25">
      <c r="C855" s="78">
        <v>43936</v>
      </c>
      <c r="D855" s="62">
        <v>505.5</v>
      </c>
      <c r="E855" s="62">
        <v>501.08</v>
      </c>
      <c r="F855" s="62">
        <v>505.5</v>
      </c>
      <c r="G855" s="62">
        <v>505.5</v>
      </c>
      <c r="H855" s="62">
        <f>AVERAGE(E855:G855)</f>
        <v>504.02666666666664</v>
      </c>
      <c r="I855" s="62">
        <v>0</v>
      </c>
      <c r="J855" s="62">
        <v>501.08</v>
      </c>
      <c r="K855" s="75">
        <f t="shared" si="26"/>
        <v>76730000</v>
      </c>
      <c r="L855" s="75">
        <f t="shared" si="27"/>
        <v>38787015000</v>
      </c>
    </row>
    <row r="856" spans="3:12" x14ac:dyDescent="0.25">
      <c r="C856" s="78">
        <v>43935</v>
      </c>
      <c r="D856" s="62">
        <v>501.08</v>
      </c>
      <c r="E856" s="62">
        <v>500</v>
      </c>
      <c r="F856" s="62">
        <v>501.08</v>
      </c>
      <c r="G856" s="62">
        <v>501.08</v>
      </c>
      <c r="H856" s="62">
        <f>AVERAGE(E856:G856)</f>
        <v>500.71999999999997</v>
      </c>
      <c r="I856" s="62">
        <v>0</v>
      </c>
      <c r="J856" s="62">
        <v>500</v>
      </c>
      <c r="K856" s="75">
        <f t="shared" si="26"/>
        <v>76730000</v>
      </c>
      <c r="L856" s="75">
        <f t="shared" si="27"/>
        <v>38447868400</v>
      </c>
    </row>
    <row r="857" spans="3:12" x14ac:dyDescent="0.25">
      <c r="C857" s="78">
        <v>43934</v>
      </c>
      <c r="D857" s="62">
        <v>500</v>
      </c>
      <c r="E857" s="62">
        <v>485.65</v>
      </c>
      <c r="F857" s="62">
        <v>500</v>
      </c>
      <c r="G857" s="62">
        <v>485.65</v>
      </c>
      <c r="H857" s="62">
        <f>AVERAGE(E857:G857)</f>
        <v>490.43333333333334</v>
      </c>
      <c r="I857" s="62">
        <v>800</v>
      </c>
      <c r="J857" s="62">
        <v>485.65</v>
      </c>
      <c r="K857" s="75">
        <f t="shared" si="26"/>
        <v>76730000</v>
      </c>
      <c r="L857" s="75">
        <f t="shared" si="27"/>
        <v>38365000000</v>
      </c>
    </row>
    <row r="858" spans="3:12" x14ac:dyDescent="0.25">
      <c r="C858" s="78">
        <v>43931</v>
      </c>
      <c r="D858" s="62">
        <v>485.65</v>
      </c>
      <c r="E858" s="62">
        <v>485.65</v>
      </c>
      <c r="F858" s="62">
        <v>0</v>
      </c>
      <c r="G858" s="62">
        <v>0</v>
      </c>
      <c r="H858" s="62">
        <f>AVERAGE(E858:G858)</f>
        <v>161.88333333333333</v>
      </c>
      <c r="I858" s="62">
        <v>0</v>
      </c>
      <c r="J858" s="62">
        <v>485.65</v>
      </c>
      <c r="K858" s="75">
        <f t="shared" si="26"/>
        <v>76730000</v>
      </c>
      <c r="L858" s="75">
        <f t="shared" si="27"/>
        <v>37263924500</v>
      </c>
    </row>
    <row r="859" spans="3:12" x14ac:dyDescent="0.25">
      <c r="C859" s="78">
        <v>43930</v>
      </c>
      <c r="D859" s="62">
        <v>485.65</v>
      </c>
      <c r="E859" s="62">
        <v>451.77</v>
      </c>
      <c r="F859" s="62">
        <v>485.65</v>
      </c>
      <c r="G859" s="62">
        <v>485.65</v>
      </c>
      <c r="H859" s="62">
        <f>AVERAGE(E859:G859)</f>
        <v>474.35666666666663</v>
      </c>
      <c r="I859" s="62">
        <v>0</v>
      </c>
      <c r="J859" s="62">
        <v>451.77</v>
      </c>
      <c r="K859" s="75">
        <f t="shared" si="26"/>
        <v>76730000</v>
      </c>
      <c r="L859" s="75">
        <f t="shared" si="27"/>
        <v>37263924500</v>
      </c>
    </row>
    <row r="860" spans="3:12" x14ac:dyDescent="0.25">
      <c r="C860" s="78">
        <v>43929</v>
      </c>
      <c r="D860" s="62">
        <v>451.77</v>
      </c>
      <c r="E860" s="62">
        <v>440.75</v>
      </c>
      <c r="F860" s="62">
        <v>451.77</v>
      </c>
      <c r="G860" s="62">
        <v>451.77</v>
      </c>
      <c r="H860" s="62">
        <f>AVERAGE(E860:G860)</f>
        <v>448.09666666666664</v>
      </c>
      <c r="I860" s="62">
        <v>0</v>
      </c>
      <c r="J860" s="62">
        <v>440.75</v>
      </c>
      <c r="K860" s="75">
        <f t="shared" si="26"/>
        <v>76730000</v>
      </c>
      <c r="L860" s="75">
        <f t="shared" si="27"/>
        <v>34664312100</v>
      </c>
    </row>
    <row r="861" spans="3:12" x14ac:dyDescent="0.25">
      <c r="C861" s="78">
        <v>43928</v>
      </c>
      <c r="D861" s="62">
        <v>440.75</v>
      </c>
      <c r="E861" s="62">
        <v>440.75</v>
      </c>
      <c r="F861" s="62">
        <v>0</v>
      </c>
      <c r="G861" s="62">
        <v>0</v>
      </c>
      <c r="H861" s="62">
        <f>AVERAGE(E861:G861)</f>
        <v>146.91666666666666</v>
      </c>
      <c r="I861" s="62">
        <v>0</v>
      </c>
      <c r="J861" s="62">
        <v>440.75</v>
      </c>
      <c r="K861" s="75">
        <f t="shared" si="26"/>
        <v>76730000</v>
      </c>
      <c r="L861" s="75">
        <f t="shared" si="27"/>
        <v>33818747500</v>
      </c>
    </row>
    <row r="862" spans="3:12" x14ac:dyDescent="0.25">
      <c r="C862" s="78">
        <v>43927</v>
      </c>
      <c r="D862" s="62">
        <v>440.75</v>
      </c>
      <c r="E862" s="62">
        <v>440.75</v>
      </c>
      <c r="F862" s="62">
        <v>0</v>
      </c>
      <c r="G862" s="62">
        <v>0</v>
      </c>
      <c r="H862" s="62">
        <f>AVERAGE(E862:G862)</f>
        <v>146.91666666666666</v>
      </c>
      <c r="I862" s="62">
        <v>0</v>
      </c>
      <c r="J862" s="62">
        <v>440.75</v>
      </c>
      <c r="K862" s="75">
        <f t="shared" si="26"/>
        <v>76730000</v>
      </c>
      <c r="L862" s="75">
        <f t="shared" si="27"/>
        <v>33818747500</v>
      </c>
    </row>
    <row r="863" spans="3:12" x14ac:dyDescent="0.25">
      <c r="C863" s="78">
        <v>43924</v>
      </c>
      <c r="D863" s="62">
        <v>440.75</v>
      </c>
      <c r="E863" s="62">
        <v>440.75</v>
      </c>
      <c r="F863" s="62">
        <v>0</v>
      </c>
      <c r="G863" s="62">
        <v>0</v>
      </c>
      <c r="H863" s="62">
        <f>AVERAGE(E863:G863)</f>
        <v>146.91666666666666</v>
      </c>
      <c r="I863" s="62">
        <v>0</v>
      </c>
      <c r="J863" s="62">
        <v>440.75</v>
      </c>
      <c r="K863" s="75">
        <f t="shared" si="26"/>
        <v>76730000</v>
      </c>
      <c r="L863" s="75">
        <f t="shared" si="27"/>
        <v>33818747500</v>
      </c>
    </row>
    <row r="864" spans="3:12" x14ac:dyDescent="0.25">
      <c r="C864" s="78">
        <v>43923</v>
      </c>
      <c r="D864" s="62">
        <v>440.75</v>
      </c>
      <c r="E864" s="62">
        <v>440.75</v>
      </c>
      <c r="F864" s="62">
        <v>0</v>
      </c>
      <c r="G864" s="62">
        <v>0</v>
      </c>
      <c r="H864" s="62">
        <f>AVERAGE(E864:G864)</f>
        <v>146.91666666666666</v>
      </c>
      <c r="I864" s="62">
        <v>0</v>
      </c>
      <c r="J864" s="62">
        <v>440.75</v>
      </c>
      <c r="K864" s="75">
        <f t="shared" si="26"/>
        <v>76730000</v>
      </c>
      <c r="L864" s="75">
        <f t="shared" si="27"/>
        <v>33818747500</v>
      </c>
    </row>
    <row r="865" spans="3:12" x14ac:dyDescent="0.25">
      <c r="C865" s="78">
        <v>43922</v>
      </c>
      <c r="D865" s="62">
        <v>440.75</v>
      </c>
      <c r="E865" s="62">
        <v>440.75</v>
      </c>
      <c r="F865" s="62">
        <v>0</v>
      </c>
      <c r="G865" s="62">
        <v>0</v>
      </c>
      <c r="H865" s="62">
        <f>AVERAGE(E865:G865)</f>
        <v>146.91666666666666</v>
      </c>
      <c r="I865" s="62">
        <v>0</v>
      </c>
      <c r="J865" s="62">
        <v>440.75</v>
      </c>
      <c r="K865" s="75">
        <f t="shared" si="26"/>
        <v>76730000</v>
      </c>
      <c r="L865" s="75">
        <f t="shared" si="27"/>
        <v>33818747500</v>
      </c>
    </row>
    <row r="866" spans="3:12" x14ac:dyDescent="0.25">
      <c r="C866" s="78">
        <v>43921</v>
      </c>
      <c r="D866" s="62">
        <v>440.75</v>
      </c>
      <c r="E866" s="62">
        <v>415</v>
      </c>
      <c r="F866" s="62">
        <v>440.75</v>
      </c>
      <c r="G866" s="62">
        <v>415</v>
      </c>
      <c r="H866" s="62">
        <f>AVERAGE(E866:G866)</f>
        <v>423.58333333333331</v>
      </c>
      <c r="I866" s="62">
        <v>700</v>
      </c>
      <c r="J866" s="62">
        <v>410</v>
      </c>
      <c r="K866" s="75">
        <f t="shared" si="26"/>
        <v>76730000</v>
      </c>
      <c r="L866" s="75">
        <f t="shared" si="27"/>
        <v>33818747500</v>
      </c>
    </row>
    <row r="867" spans="3:12" x14ac:dyDescent="0.25">
      <c r="C867" s="78">
        <v>43920</v>
      </c>
      <c r="D867" s="62">
        <v>410</v>
      </c>
      <c r="E867" s="62">
        <v>410</v>
      </c>
      <c r="F867" s="62">
        <v>410</v>
      </c>
      <c r="G867" s="62">
        <v>410</v>
      </c>
      <c r="H867" s="62">
        <f>AVERAGE(E867:G867)</f>
        <v>410</v>
      </c>
      <c r="I867" s="62">
        <v>100</v>
      </c>
      <c r="J867" s="62">
        <v>416</v>
      </c>
      <c r="K867" s="75">
        <f t="shared" si="26"/>
        <v>76730000</v>
      </c>
      <c r="L867" s="75">
        <f t="shared" si="27"/>
        <v>31459300000</v>
      </c>
    </row>
    <row r="868" spans="3:12" x14ac:dyDescent="0.25">
      <c r="C868" s="78">
        <v>43917</v>
      </c>
      <c r="D868" s="62">
        <v>416</v>
      </c>
      <c r="E868" s="62">
        <v>416</v>
      </c>
      <c r="F868" s="62">
        <v>416</v>
      </c>
      <c r="G868" s="62">
        <v>416</v>
      </c>
      <c r="H868" s="62">
        <f>AVERAGE(E868:G868)</f>
        <v>416</v>
      </c>
      <c r="I868" s="62">
        <v>200</v>
      </c>
      <c r="J868" s="62">
        <v>415</v>
      </c>
      <c r="K868" s="75">
        <f t="shared" si="26"/>
        <v>76730000</v>
      </c>
      <c r="L868" s="75">
        <f t="shared" si="27"/>
        <v>31919680000</v>
      </c>
    </row>
    <row r="869" spans="3:12" x14ac:dyDescent="0.25">
      <c r="C869" s="78">
        <v>43916</v>
      </c>
      <c r="D869" s="62">
        <v>415</v>
      </c>
      <c r="E869" s="62">
        <v>415</v>
      </c>
      <c r="F869" s="62">
        <v>0</v>
      </c>
      <c r="G869" s="62">
        <v>0</v>
      </c>
      <c r="H869" s="62">
        <f>AVERAGE(E869:G869)</f>
        <v>138.33333333333334</v>
      </c>
      <c r="I869" s="62">
        <v>0</v>
      </c>
      <c r="J869" s="62">
        <v>415</v>
      </c>
      <c r="K869" s="75">
        <f t="shared" si="26"/>
        <v>76730000</v>
      </c>
      <c r="L869" s="75">
        <f t="shared" si="27"/>
        <v>31842950000</v>
      </c>
    </row>
    <row r="870" spans="3:12" x14ac:dyDescent="0.25">
      <c r="C870" s="78">
        <v>43915</v>
      </c>
      <c r="D870" s="62">
        <v>415</v>
      </c>
      <c r="E870" s="62">
        <v>415</v>
      </c>
      <c r="F870" s="62">
        <v>415</v>
      </c>
      <c r="G870" s="62">
        <v>415</v>
      </c>
      <c r="H870" s="62">
        <f>AVERAGE(E870:G870)</f>
        <v>415</v>
      </c>
      <c r="I870" s="62">
        <v>200</v>
      </c>
      <c r="J870" s="62">
        <v>445</v>
      </c>
      <c r="K870" s="75">
        <f t="shared" si="26"/>
        <v>76730000</v>
      </c>
      <c r="L870" s="75">
        <f t="shared" si="27"/>
        <v>31842950000</v>
      </c>
    </row>
    <row r="871" spans="3:12" x14ac:dyDescent="0.25">
      <c r="C871" s="78">
        <v>43914</v>
      </c>
      <c r="D871" s="62">
        <v>445</v>
      </c>
      <c r="E871" s="62">
        <v>452</v>
      </c>
      <c r="F871" s="62">
        <v>452</v>
      </c>
      <c r="G871" s="62">
        <v>445</v>
      </c>
      <c r="H871" s="62">
        <f>AVERAGE(E871:G871)</f>
        <v>449.66666666666669</v>
      </c>
      <c r="I871" s="62">
        <v>600</v>
      </c>
      <c r="J871" s="62">
        <v>478.25</v>
      </c>
      <c r="K871" s="75">
        <f t="shared" si="26"/>
        <v>76730000</v>
      </c>
      <c r="L871" s="75">
        <f t="shared" si="27"/>
        <v>34144850000</v>
      </c>
    </row>
    <row r="872" spans="3:12" x14ac:dyDescent="0.25">
      <c r="C872" s="78">
        <v>43910</v>
      </c>
      <c r="D872" s="62">
        <v>478.25</v>
      </c>
      <c r="E872" s="62">
        <v>478.25</v>
      </c>
      <c r="F872" s="62">
        <v>478.25</v>
      </c>
      <c r="G872" s="62">
        <v>478.25</v>
      </c>
      <c r="H872" s="62">
        <f>AVERAGE(E872:G872)</f>
        <v>478.25</v>
      </c>
      <c r="I872" s="62">
        <v>200</v>
      </c>
      <c r="J872" s="62">
        <v>467</v>
      </c>
      <c r="K872" s="75">
        <f t="shared" si="26"/>
        <v>76730000</v>
      </c>
      <c r="L872" s="75">
        <f t="shared" si="27"/>
        <v>36696122500</v>
      </c>
    </row>
    <row r="873" spans="3:12" x14ac:dyDescent="0.25">
      <c r="C873" s="78">
        <v>43909</v>
      </c>
      <c r="D873" s="62">
        <v>467</v>
      </c>
      <c r="E873" s="62">
        <v>467</v>
      </c>
      <c r="F873" s="62">
        <v>0</v>
      </c>
      <c r="G873" s="62">
        <v>0</v>
      </c>
      <c r="H873" s="62">
        <f>AVERAGE(E873:G873)</f>
        <v>155.66666666666666</v>
      </c>
      <c r="I873" s="62">
        <v>0</v>
      </c>
      <c r="J873" s="62">
        <v>467</v>
      </c>
      <c r="K873" s="75">
        <f t="shared" si="26"/>
        <v>76730000</v>
      </c>
      <c r="L873" s="75">
        <f t="shared" si="27"/>
        <v>35832910000</v>
      </c>
    </row>
    <row r="874" spans="3:12" x14ac:dyDescent="0.25">
      <c r="C874" s="78">
        <v>43908</v>
      </c>
      <c r="D874" s="62">
        <v>467</v>
      </c>
      <c r="E874" s="62">
        <v>499</v>
      </c>
      <c r="F874" s="62">
        <v>499</v>
      </c>
      <c r="G874" s="62">
        <v>467</v>
      </c>
      <c r="H874" s="62">
        <f>AVERAGE(E874:G874)</f>
        <v>488.33333333333331</v>
      </c>
      <c r="I874" s="62">
        <v>2200</v>
      </c>
      <c r="J874" s="62">
        <v>504.5</v>
      </c>
      <c r="K874" s="75">
        <f t="shared" si="26"/>
        <v>76730000</v>
      </c>
      <c r="L874" s="75">
        <f t="shared" si="27"/>
        <v>35832910000</v>
      </c>
    </row>
    <row r="875" spans="3:12" x14ac:dyDescent="0.25">
      <c r="C875" s="78">
        <v>43907</v>
      </c>
      <c r="D875" s="62">
        <v>504.5</v>
      </c>
      <c r="E875" s="62">
        <v>505.25</v>
      </c>
      <c r="F875" s="62">
        <v>505.25</v>
      </c>
      <c r="G875" s="62">
        <v>504.5</v>
      </c>
      <c r="H875" s="62">
        <f>AVERAGE(E875:G875)</f>
        <v>505</v>
      </c>
      <c r="I875" s="62">
        <v>900</v>
      </c>
      <c r="J875" s="62">
        <v>510.17</v>
      </c>
      <c r="K875" s="75">
        <f t="shared" si="26"/>
        <v>76730000</v>
      </c>
      <c r="L875" s="75">
        <f t="shared" si="27"/>
        <v>38710285000</v>
      </c>
    </row>
    <row r="876" spans="3:12" x14ac:dyDescent="0.25">
      <c r="C876" s="78">
        <v>43906</v>
      </c>
      <c r="D876" s="62">
        <v>510.17</v>
      </c>
      <c r="E876" s="62">
        <v>515</v>
      </c>
      <c r="F876" s="62">
        <v>515</v>
      </c>
      <c r="G876" s="62">
        <v>509.5</v>
      </c>
      <c r="H876" s="62">
        <f>AVERAGE(E876:G876)</f>
        <v>513.16666666666663</v>
      </c>
      <c r="I876" s="62">
        <v>1000</v>
      </c>
      <c r="J876" s="62">
        <v>519.6</v>
      </c>
      <c r="K876" s="75">
        <f t="shared" si="26"/>
        <v>76730000</v>
      </c>
      <c r="L876" s="75">
        <f t="shared" si="27"/>
        <v>39145344100</v>
      </c>
    </row>
    <row r="877" spans="3:12" x14ac:dyDescent="0.25">
      <c r="C877" s="78">
        <v>43903</v>
      </c>
      <c r="D877" s="62">
        <v>519.6</v>
      </c>
      <c r="E877" s="62">
        <v>519.9</v>
      </c>
      <c r="F877" s="62">
        <v>520.5</v>
      </c>
      <c r="G877" s="62">
        <v>519</v>
      </c>
      <c r="H877" s="62">
        <f>AVERAGE(E877:G877)</f>
        <v>519.80000000000007</v>
      </c>
      <c r="I877" s="62">
        <v>1100</v>
      </c>
      <c r="J877" s="62">
        <v>522</v>
      </c>
      <c r="K877" s="75">
        <f t="shared" si="26"/>
        <v>76730000</v>
      </c>
      <c r="L877" s="75">
        <f t="shared" si="27"/>
        <v>39868908000</v>
      </c>
    </row>
    <row r="878" spans="3:12" x14ac:dyDescent="0.25">
      <c r="C878" s="78">
        <v>43902</v>
      </c>
      <c r="D878" s="62">
        <v>522</v>
      </c>
      <c r="E878" s="62">
        <v>522</v>
      </c>
      <c r="F878" s="62">
        <v>540</v>
      </c>
      <c r="G878" s="62">
        <v>540</v>
      </c>
      <c r="H878" s="62">
        <f>AVERAGE(E878:G878)</f>
        <v>534</v>
      </c>
      <c r="I878" s="62">
        <v>300</v>
      </c>
      <c r="J878" s="62">
        <v>522</v>
      </c>
      <c r="K878" s="75">
        <f t="shared" si="26"/>
        <v>76730000</v>
      </c>
      <c r="L878" s="75">
        <f t="shared" si="27"/>
        <v>40053060000</v>
      </c>
    </row>
    <row r="879" spans="3:12" x14ac:dyDescent="0.25">
      <c r="C879" s="78">
        <v>43901</v>
      </c>
      <c r="D879" s="62">
        <v>522</v>
      </c>
      <c r="E879" s="62">
        <v>522</v>
      </c>
      <c r="F879" s="62">
        <v>0</v>
      </c>
      <c r="G879" s="62">
        <v>0</v>
      </c>
      <c r="H879" s="62">
        <f>AVERAGE(E879:G879)</f>
        <v>174</v>
      </c>
      <c r="I879" s="62">
        <v>0</v>
      </c>
      <c r="J879" s="62">
        <v>522</v>
      </c>
      <c r="K879" s="75">
        <f t="shared" si="26"/>
        <v>76730000</v>
      </c>
      <c r="L879" s="75">
        <f t="shared" si="27"/>
        <v>40053060000</v>
      </c>
    </row>
    <row r="880" spans="3:12" x14ac:dyDescent="0.25">
      <c r="C880" s="78">
        <v>43900</v>
      </c>
      <c r="D880" s="62">
        <v>522</v>
      </c>
      <c r="E880" s="62">
        <v>522</v>
      </c>
      <c r="F880" s="62">
        <v>0</v>
      </c>
      <c r="G880" s="62">
        <v>0</v>
      </c>
      <c r="H880" s="62">
        <f>AVERAGE(E880:G880)</f>
        <v>174</v>
      </c>
      <c r="I880" s="62">
        <v>0</v>
      </c>
      <c r="J880" s="62">
        <v>522</v>
      </c>
      <c r="K880" s="75">
        <f t="shared" si="26"/>
        <v>76730000</v>
      </c>
      <c r="L880" s="75">
        <f t="shared" si="27"/>
        <v>40053060000</v>
      </c>
    </row>
    <row r="881" spans="3:12" x14ac:dyDescent="0.25">
      <c r="C881" s="78">
        <v>43899</v>
      </c>
      <c r="D881" s="62">
        <v>522</v>
      </c>
      <c r="E881" s="62">
        <v>522</v>
      </c>
      <c r="F881" s="62">
        <v>522</v>
      </c>
      <c r="G881" s="62">
        <v>522</v>
      </c>
      <c r="H881" s="62">
        <f>AVERAGE(E881:G881)</f>
        <v>522</v>
      </c>
      <c r="I881" s="62">
        <v>500</v>
      </c>
      <c r="J881" s="62">
        <v>519.1</v>
      </c>
      <c r="K881" s="75">
        <f t="shared" si="26"/>
        <v>76730000</v>
      </c>
      <c r="L881" s="75">
        <f t="shared" si="27"/>
        <v>40053060000</v>
      </c>
    </row>
    <row r="882" spans="3:12" x14ac:dyDescent="0.25">
      <c r="C882" s="78">
        <v>43896</v>
      </c>
      <c r="D882" s="62">
        <v>519.1</v>
      </c>
      <c r="E882" s="62">
        <v>519.1</v>
      </c>
      <c r="F882" s="62">
        <v>0</v>
      </c>
      <c r="G882" s="62">
        <v>0</v>
      </c>
      <c r="H882" s="62">
        <f>AVERAGE(E882:G882)</f>
        <v>173.03333333333333</v>
      </c>
      <c r="I882" s="62">
        <v>0</v>
      </c>
      <c r="J882" s="62">
        <v>519.1</v>
      </c>
      <c r="K882" s="75">
        <f t="shared" si="26"/>
        <v>76730000</v>
      </c>
      <c r="L882" s="75">
        <f t="shared" si="27"/>
        <v>39830543000</v>
      </c>
    </row>
    <row r="883" spans="3:12" x14ac:dyDescent="0.25">
      <c r="C883" s="78">
        <v>43895</v>
      </c>
      <c r="D883" s="62">
        <v>519.1</v>
      </c>
      <c r="E883" s="62">
        <v>526.25</v>
      </c>
      <c r="F883" s="62">
        <v>531</v>
      </c>
      <c r="G883" s="62">
        <v>519.1</v>
      </c>
      <c r="H883" s="62">
        <f>AVERAGE(E883:G883)</f>
        <v>525.44999999999993</v>
      </c>
      <c r="I883" s="62">
        <v>1900</v>
      </c>
      <c r="J883" s="62">
        <v>525.29999999999995</v>
      </c>
      <c r="K883" s="75">
        <f t="shared" si="26"/>
        <v>76730000</v>
      </c>
      <c r="L883" s="75">
        <f t="shared" si="27"/>
        <v>39830543000</v>
      </c>
    </row>
    <row r="884" spans="3:12" x14ac:dyDescent="0.25">
      <c r="C884" s="78">
        <v>43894</v>
      </c>
      <c r="D884" s="62">
        <v>525.29999999999995</v>
      </c>
      <c r="E884" s="62">
        <v>525.5</v>
      </c>
      <c r="F884" s="62">
        <v>525.5</v>
      </c>
      <c r="G884" s="62">
        <v>525</v>
      </c>
      <c r="H884" s="62">
        <f>AVERAGE(E884:G884)</f>
        <v>525.33333333333337</v>
      </c>
      <c r="I884" s="62">
        <v>500</v>
      </c>
      <c r="J884" s="62">
        <v>525</v>
      </c>
      <c r="K884" s="75">
        <f t="shared" si="26"/>
        <v>76730000</v>
      </c>
      <c r="L884" s="75">
        <f t="shared" si="27"/>
        <v>40306269000</v>
      </c>
    </row>
    <row r="885" spans="3:12" x14ac:dyDescent="0.25">
      <c r="C885" s="78">
        <v>43893</v>
      </c>
      <c r="D885" s="62">
        <v>525</v>
      </c>
      <c r="E885" s="62">
        <v>525</v>
      </c>
      <c r="F885" s="62">
        <v>525</v>
      </c>
      <c r="G885" s="62">
        <v>525</v>
      </c>
      <c r="H885" s="62">
        <f>AVERAGE(E885:G885)</f>
        <v>525</v>
      </c>
      <c r="I885" s="62">
        <v>100</v>
      </c>
      <c r="J885" s="62">
        <v>525</v>
      </c>
      <c r="K885" s="75">
        <f t="shared" si="26"/>
        <v>76730000</v>
      </c>
      <c r="L885" s="75">
        <f t="shared" si="27"/>
        <v>40283250000</v>
      </c>
    </row>
    <row r="886" spans="3:12" x14ac:dyDescent="0.25">
      <c r="C886" s="78">
        <v>43892</v>
      </c>
      <c r="D886" s="62">
        <v>525</v>
      </c>
      <c r="E886" s="62">
        <v>525</v>
      </c>
      <c r="F886" s="62">
        <v>525</v>
      </c>
      <c r="G886" s="62">
        <v>525</v>
      </c>
      <c r="H886" s="62">
        <f>AVERAGE(E886:G886)</f>
        <v>525</v>
      </c>
      <c r="I886" s="62">
        <v>100</v>
      </c>
      <c r="J886" s="62">
        <v>525</v>
      </c>
      <c r="K886" s="75">
        <f t="shared" si="26"/>
        <v>76730000</v>
      </c>
      <c r="L886" s="75">
        <f t="shared" si="27"/>
        <v>40283250000</v>
      </c>
    </row>
    <row r="887" spans="3:12" x14ac:dyDescent="0.25">
      <c r="C887" s="78">
        <v>43889</v>
      </c>
      <c r="D887" s="62">
        <v>525</v>
      </c>
      <c r="E887" s="62">
        <v>525</v>
      </c>
      <c r="F887" s="62">
        <v>0</v>
      </c>
      <c r="G887" s="62">
        <v>0</v>
      </c>
      <c r="H887" s="62">
        <f>AVERAGE(E887:G887)</f>
        <v>175</v>
      </c>
      <c r="I887" s="62">
        <v>0</v>
      </c>
      <c r="J887" s="62">
        <v>525</v>
      </c>
      <c r="K887" s="75">
        <f t="shared" si="26"/>
        <v>76730000</v>
      </c>
      <c r="L887" s="75">
        <f t="shared" si="27"/>
        <v>40283250000</v>
      </c>
    </row>
    <row r="888" spans="3:12" x14ac:dyDescent="0.25">
      <c r="C888" s="78">
        <v>43888</v>
      </c>
      <c r="D888" s="62">
        <v>525</v>
      </c>
      <c r="E888" s="62">
        <v>515</v>
      </c>
      <c r="F888" s="62">
        <v>525</v>
      </c>
      <c r="G888" s="62">
        <v>510</v>
      </c>
      <c r="H888" s="62">
        <f>AVERAGE(E888:G888)</f>
        <v>516.66666666666663</v>
      </c>
      <c r="I888" s="62">
        <v>1300</v>
      </c>
      <c r="J888" s="62">
        <v>522.5</v>
      </c>
      <c r="K888" s="75">
        <f t="shared" si="26"/>
        <v>76730000</v>
      </c>
      <c r="L888" s="75">
        <f t="shared" si="27"/>
        <v>40283250000</v>
      </c>
    </row>
    <row r="889" spans="3:12" x14ac:dyDescent="0.25">
      <c r="C889" s="78">
        <v>43887</v>
      </c>
      <c r="D889" s="62">
        <v>522.5</v>
      </c>
      <c r="E889" s="62">
        <v>522.5</v>
      </c>
      <c r="F889" s="62">
        <v>0</v>
      </c>
      <c r="G889" s="62">
        <v>0</v>
      </c>
      <c r="H889" s="62">
        <f>AVERAGE(E889:G889)</f>
        <v>174.16666666666666</v>
      </c>
      <c r="I889" s="62">
        <v>0</v>
      </c>
      <c r="J889" s="62">
        <v>522.5</v>
      </c>
      <c r="K889" s="75">
        <f t="shared" si="26"/>
        <v>76730000</v>
      </c>
      <c r="L889" s="75">
        <f t="shared" si="27"/>
        <v>40091425000</v>
      </c>
    </row>
    <row r="890" spans="3:12" x14ac:dyDescent="0.25">
      <c r="C890" s="78">
        <v>43886</v>
      </c>
      <c r="D890" s="62">
        <v>522.5</v>
      </c>
      <c r="E890" s="62">
        <v>522.5</v>
      </c>
      <c r="F890" s="62">
        <v>522.5</v>
      </c>
      <c r="G890" s="62">
        <v>522.5</v>
      </c>
      <c r="H890" s="62">
        <f>AVERAGE(E890:G890)</f>
        <v>522.5</v>
      </c>
      <c r="I890" s="62">
        <v>100</v>
      </c>
      <c r="J890" s="62">
        <v>525</v>
      </c>
      <c r="K890" s="75">
        <f t="shared" si="26"/>
        <v>76730000</v>
      </c>
      <c r="L890" s="75">
        <f t="shared" si="27"/>
        <v>40091425000</v>
      </c>
    </row>
    <row r="891" spans="3:12" x14ac:dyDescent="0.25">
      <c r="C891" s="78">
        <v>43885</v>
      </c>
      <c r="D891" s="62">
        <v>525</v>
      </c>
      <c r="E891" s="62">
        <v>525</v>
      </c>
      <c r="F891" s="62">
        <v>525</v>
      </c>
      <c r="G891" s="62">
        <v>525</v>
      </c>
      <c r="H891" s="62">
        <f>AVERAGE(E891:G891)</f>
        <v>525</v>
      </c>
      <c r="I891" s="62">
        <v>100</v>
      </c>
      <c r="J891" s="62">
        <v>525</v>
      </c>
      <c r="K891" s="75">
        <f t="shared" si="26"/>
        <v>76730000</v>
      </c>
      <c r="L891" s="75">
        <f t="shared" si="27"/>
        <v>40283250000</v>
      </c>
    </row>
    <row r="892" spans="3:12" x14ac:dyDescent="0.25">
      <c r="C892" s="78">
        <v>43882</v>
      </c>
      <c r="D892" s="62">
        <v>525</v>
      </c>
      <c r="E892" s="62">
        <v>525</v>
      </c>
      <c r="F892" s="62">
        <v>0</v>
      </c>
      <c r="G892" s="62">
        <v>0</v>
      </c>
      <c r="H892" s="62">
        <f>AVERAGE(E892:G892)</f>
        <v>175</v>
      </c>
      <c r="I892" s="62">
        <v>0</v>
      </c>
      <c r="J892" s="62">
        <v>525</v>
      </c>
      <c r="K892" s="75">
        <f t="shared" si="26"/>
        <v>76730000</v>
      </c>
      <c r="L892" s="75">
        <f t="shared" si="27"/>
        <v>40283250000</v>
      </c>
    </row>
    <row r="893" spans="3:12" x14ac:dyDescent="0.25">
      <c r="C893" s="78">
        <v>43881</v>
      </c>
      <c r="D893" s="62">
        <v>525</v>
      </c>
      <c r="E893" s="62">
        <v>525</v>
      </c>
      <c r="F893" s="62">
        <v>0</v>
      </c>
      <c r="G893" s="62">
        <v>0</v>
      </c>
      <c r="H893" s="62">
        <f>AVERAGE(E893:G893)</f>
        <v>175</v>
      </c>
      <c r="I893" s="62">
        <v>0</v>
      </c>
      <c r="J893" s="62">
        <v>525</v>
      </c>
      <c r="K893" s="75">
        <f t="shared" si="26"/>
        <v>76730000</v>
      </c>
      <c r="L893" s="75">
        <f t="shared" si="27"/>
        <v>40283250000</v>
      </c>
    </row>
    <row r="894" spans="3:12" x14ac:dyDescent="0.25">
      <c r="C894" s="78">
        <v>43880</v>
      </c>
      <c r="D894" s="62">
        <v>525</v>
      </c>
      <c r="E894" s="62">
        <v>525</v>
      </c>
      <c r="F894" s="62">
        <v>525</v>
      </c>
      <c r="G894" s="62">
        <v>525</v>
      </c>
      <c r="H894" s="62">
        <f>AVERAGE(E894:G894)</f>
        <v>525</v>
      </c>
      <c r="I894" s="62">
        <v>500</v>
      </c>
      <c r="J894" s="62">
        <v>518.75</v>
      </c>
      <c r="K894" s="75">
        <f t="shared" si="26"/>
        <v>76730000</v>
      </c>
      <c r="L894" s="75">
        <f t="shared" si="27"/>
        <v>40283250000</v>
      </c>
    </row>
    <row r="895" spans="3:12" x14ac:dyDescent="0.25">
      <c r="C895" s="78">
        <v>43879</v>
      </c>
      <c r="D895" s="62">
        <v>518.75</v>
      </c>
      <c r="E895" s="62">
        <v>518.75</v>
      </c>
      <c r="F895" s="62">
        <v>0</v>
      </c>
      <c r="G895" s="62">
        <v>0</v>
      </c>
      <c r="H895" s="62">
        <f>AVERAGE(E895:G895)</f>
        <v>172.91666666666666</v>
      </c>
      <c r="I895" s="62">
        <v>0</v>
      </c>
      <c r="J895" s="62">
        <v>518.75</v>
      </c>
      <c r="K895" s="75">
        <f t="shared" si="26"/>
        <v>76730000</v>
      </c>
      <c r="L895" s="75">
        <f t="shared" si="27"/>
        <v>39803687500</v>
      </c>
    </row>
    <row r="896" spans="3:12" x14ac:dyDescent="0.25">
      <c r="C896" s="78">
        <v>43878</v>
      </c>
      <c r="D896" s="62">
        <v>518.75</v>
      </c>
      <c r="E896" s="62">
        <v>518.75</v>
      </c>
      <c r="F896" s="62">
        <v>0</v>
      </c>
      <c r="G896" s="62">
        <v>0</v>
      </c>
      <c r="H896" s="62">
        <f>AVERAGE(E896:G896)</f>
        <v>172.91666666666666</v>
      </c>
      <c r="I896" s="62">
        <v>0</v>
      </c>
      <c r="J896" s="62">
        <v>518.75</v>
      </c>
      <c r="K896" s="75">
        <f t="shared" si="26"/>
        <v>76730000</v>
      </c>
      <c r="L896" s="75">
        <f t="shared" si="27"/>
        <v>39803687500</v>
      </c>
    </row>
    <row r="897" spans="3:12" x14ac:dyDescent="0.25">
      <c r="C897" s="78">
        <v>43875</v>
      </c>
      <c r="D897" s="62">
        <v>518.75</v>
      </c>
      <c r="E897" s="62">
        <v>518.75</v>
      </c>
      <c r="F897" s="62">
        <v>518.75</v>
      </c>
      <c r="G897" s="62">
        <v>518.75</v>
      </c>
      <c r="H897" s="62">
        <f>AVERAGE(E897:G897)</f>
        <v>518.75</v>
      </c>
      <c r="I897" s="62">
        <v>100</v>
      </c>
      <c r="J897" s="62">
        <v>526.5</v>
      </c>
      <c r="K897" s="75">
        <f t="shared" si="26"/>
        <v>76730000</v>
      </c>
      <c r="L897" s="75">
        <f t="shared" si="27"/>
        <v>39803687500</v>
      </c>
    </row>
    <row r="898" spans="3:12" x14ac:dyDescent="0.25">
      <c r="C898" s="78">
        <v>43874</v>
      </c>
      <c r="D898" s="62">
        <v>526.5</v>
      </c>
      <c r="E898" s="62">
        <v>526.5</v>
      </c>
      <c r="F898" s="62">
        <v>0</v>
      </c>
      <c r="G898" s="62">
        <v>0</v>
      </c>
      <c r="H898" s="62">
        <f>AVERAGE(E898:G898)</f>
        <v>175.5</v>
      </c>
      <c r="I898" s="62">
        <v>0</v>
      </c>
      <c r="J898" s="62">
        <v>526.5</v>
      </c>
      <c r="K898" s="75">
        <f t="shared" si="26"/>
        <v>76730000</v>
      </c>
      <c r="L898" s="75">
        <f t="shared" si="27"/>
        <v>40398345000</v>
      </c>
    </row>
    <row r="899" spans="3:12" x14ac:dyDescent="0.25">
      <c r="C899" s="78">
        <v>43873</v>
      </c>
      <c r="D899" s="62">
        <v>526.5</v>
      </c>
      <c r="E899" s="62">
        <v>526.5</v>
      </c>
      <c r="F899" s="62">
        <v>0</v>
      </c>
      <c r="G899" s="62">
        <v>0</v>
      </c>
      <c r="H899" s="62">
        <f>AVERAGE(E899:G899)</f>
        <v>175.5</v>
      </c>
      <c r="I899" s="62">
        <v>0</v>
      </c>
      <c r="J899" s="62">
        <v>526.5</v>
      </c>
      <c r="K899" s="75">
        <f t="shared" si="26"/>
        <v>76730000</v>
      </c>
      <c r="L899" s="75">
        <f t="shared" si="27"/>
        <v>40398345000</v>
      </c>
    </row>
    <row r="900" spans="3:12" x14ac:dyDescent="0.25">
      <c r="C900" s="78">
        <v>43872</v>
      </c>
      <c r="D900" s="62">
        <v>526.5</v>
      </c>
      <c r="E900" s="62">
        <v>526.5</v>
      </c>
      <c r="F900" s="62">
        <v>0</v>
      </c>
      <c r="G900" s="62">
        <v>0</v>
      </c>
      <c r="H900" s="62">
        <f>AVERAGE(E900:G900)</f>
        <v>175.5</v>
      </c>
      <c r="I900" s="62">
        <v>0</v>
      </c>
      <c r="J900" s="62">
        <v>526.5</v>
      </c>
      <c r="K900" s="75">
        <f t="shared" si="26"/>
        <v>76730000</v>
      </c>
      <c r="L900" s="75">
        <f t="shared" si="27"/>
        <v>40398345000</v>
      </c>
    </row>
    <row r="901" spans="3:12" x14ac:dyDescent="0.25">
      <c r="C901" s="78">
        <v>43871</v>
      </c>
      <c r="D901" s="62">
        <v>526.5</v>
      </c>
      <c r="E901" s="62">
        <v>526.5</v>
      </c>
      <c r="F901" s="62">
        <v>526.5</v>
      </c>
      <c r="G901" s="62">
        <v>526.5</v>
      </c>
      <c r="H901" s="62">
        <f>AVERAGE(E901:G901)</f>
        <v>526.5</v>
      </c>
      <c r="I901" s="62">
        <v>100</v>
      </c>
      <c r="J901" s="62">
        <v>524.45000000000005</v>
      </c>
      <c r="K901" s="75">
        <f t="shared" si="26"/>
        <v>76730000</v>
      </c>
      <c r="L901" s="75">
        <f t="shared" si="27"/>
        <v>40398345000</v>
      </c>
    </row>
    <row r="902" spans="3:12" x14ac:dyDescent="0.25">
      <c r="C902" s="78">
        <v>43868</v>
      </c>
      <c r="D902" s="62">
        <v>524.45000000000005</v>
      </c>
      <c r="E902" s="62">
        <v>524.45000000000005</v>
      </c>
      <c r="F902" s="62">
        <v>0</v>
      </c>
      <c r="G902" s="62">
        <v>0</v>
      </c>
      <c r="H902" s="62">
        <f>AVERAGE(E902:G902)</f>
        <v>174.81666666666669</v>
      </c>
      <c r="I902" s="62">
        <v>0</v>
      </c>
      <c r="J902" s="62">
        <v>524.45000000000005</v>
      </c>
      <c r="K902" s="75">
        <f t="shared" si="26"/>
        <v>76730000</v>
      </c>
      <c r="L902" s="75">
        <f t="shared" si="27"/>
        <v>40241048500</v>
      </c>
    </row>
    <row r="903" spans="3:12" x14ac:dyDescent="0.25">
      <c r="C903" s="78">
        <v>43867</v>
      </c>
      <c r="D903" s="62">
        <v>524.45000000000005</v>
      </c>
      <c r="E903" s="62">
        <v>524.25</v>
      </c>
      <c r="F903" s="62">
        <v>524.45000000000005</v>
      </c>
      <c r="G903" s="62">
        <v>524.45000000000005</v>
      </c>
      <c r="H903" s="62">
        <f>AVERAGE(E903:G903)</f>
        <v>524.38333333333333</v>
      </c>
      <c r="I903" s="62">
        <v>0</v>
      </c>
      <c r="J903" s="62">
        <v>524.25</v>
      </c>
      <c r="K903" s="75">
        <f t="shared" si="26"/>
        <v>76730000</v>
      </c>
      <c r="L903" s="75">
        <f t="shared" si="27"/>
        <v>40241048500</v>
      </c>
    </row>
    <row r="904" spans="3:12" x14ac:dyDescent="0.25">
      <c r="C904" s="78">
        <v>43865</v>
      </c>
      <c r="D904" s="62">
        <v>524.25</v>
      </c>
      <c r="E904" s="62">
        <v>524.25</v>
      </c>
      <c r="F904" s="62">
        <v>524.25</v>
      </c>
      <c r="G904" s="62">
        <v>524.25</v>
      </c>
      <c r="H904" s="62">
        <f>AVERAGE(E904:G904)</f>
        <v>524.25</v>
      </c>
      <c r="I904" s="62">
        <v>500</v>
      </c>
      <c r="J904" s="62">
        <v>530</v>
      </c>
      <c r="K904" s="75">
        <f t="shared" si="26"/>
        <v>76730000</v>
      </c>
      <c r="L904" s="75">
        <f t="shared" si="27"/>
        <v>40225702500</v>
      </c>
    </row>
    <row r="905" spans="3:12" x14ac:dyDescent="0.25">
      <c r="C905" s="78">
        <v>43864</v>
      </c>
      <c r="D905" s="62">
        <v>530</v>
      </c>
      <c r="E905" s="62">
        <v>530</v>
      </c>
      <c r="F905" s="62">
        <v>0</v>
      </c>
      <c r="G905" s="62">
        <v>0</v>
      </c>
      <c r="H905" s="62">
        <f>AVERAGE(E905:G905)</f>
        <v>176.66666666666666</v>
      </c>
      <c r="I905" s="62">
        <v>0</v>
      </c>
      <c r="J905" s="62">
        <v>530</v>
      </c>
      <c r="K905" s="75">
        <f t="shared" ref="K905:K968" si="28">76.73*1000000</f>
        <v>76730000</v>
      </c>
      <c r="L905" s="75">
        <f t="shared" ref="L905:L968" si="29">K905*D905</f>
        <v>40666900000</v>
      </c>
    </row>
    <row r="906" spans="3:12" x14ac:dyDescent="0.25">
      <c r="C906" s="78">
        <v>43861</v>
      </c>
      <c r="D906" s="62">
        <v>530</v>
      </c>
      <c r="E906" s="62">
        <v>530</v>
      </c>
      <c r="F906" s="62">
        <v>530</v>
      </c>
      <c r="G906" s="62">
        <v>530</v>
      </c>
      <c r="H906" s="62">
        <f>AVERAGE(E906:G906)</f>
        <v>530</v>
      </c>
      <c r="I906" s="62">
        <v>400</v>
      </c>
      <c r="J906" s="62">
        <v>547.5</v>
      </c>
      <c r="K906" s="75">
        <f t="shared" si="28"/>
        <v>76730000</v>
      </c>
      <c r="L906" s="75">
        <f t="shared" si="29"/>
        <v>40666900000</v>
      </c>
    </row>
    <row r="907" spans="3:12" x14ac:dyDescent="0.25">
      <c r="C907" s="78">
        <v>43860</v>
      </c>
      <c r="D907" s="62">
        <v>560</v>
      </c>
      <c r="E907" s="62">
        <v>540</v>
      </c>
      <c r="F907" s="62">
        <v>560</v>
      </c>
      <c r="G907" s="62">
        <v>540</v>
      </c>
      <c r="H907" s="62">
        <f>AVERAGE(E907:G907)</f>
        <v>546.66666666666663</v>
      </c>
      <c r="I907" s="62">
        <v>200</v>
      </c>
      <c r="J907" s="62">
        <v>550</v>
      </c>
      <c r="K907" s="75">
        <f t="shared" si="28"/>
        <v>76730000</v>
      </c>
      <c r="L907" s="75">
        <f t="shared" si="29"/>
        <v>42968800000</v>
      </c>
    </row>
    <row r="908" spans="3:12" x14ac:dyDescent="0.25">
      <c r="C908" s="78">
        <v>43859</v>
      </c>
      <c r="D908" s="62">
        <v>550</v>
      </c>
      <c r="E908" s="62">
        <v>555</v>
      </c>
      <c r="F908" s="62">
        <v>555</v>
      </c>
      <c r="G908" s="62">
        <v>550</v>
      </c>
      <c r="H908" s="62">
        <f>AVERAGE(E908:G908)</f>
        <v>553.33333333333337</v>
      </c>
      <c r="I908" s="62">
        <v>200</v>
      </c>
      <c r="J908" s="62">
        <v>530</v>
      </c>
      <c r="K908" s="75">
        <f t="shared" si="28"/>
        <v>76730000</v>
      </c>
      <c r="L908" s="75">
        <f t="shared" si="29"/>
        <v>42201500000</v>
      </c>
    </row>
    <row r="909" spans="3:12" x14ac:dyDescent="0.25">
      <c r="C909" s="78">
        <v>43858</v>
      </c>
      <c r="D909" s="62">
        <v>530</v>
      </c>
      <c r="E909" s="62">
        <v>530.01</v>
      </c>
      <c r="F909" s="62">
        <v>530.01</v>
      </c>
      <c r="G909" s="62">
        <v>530</v>
      </c>
      <c r="H909" s="62">
        <f>AVERAGE(E909:G909)</f>
        <v>530.00666666666666</v>
      </c>
      <c r="I909" s="62">
        <v>500</v>
      </c>
      <c r="J909" s="62">
        <v>539</v>
      </c>
      <c r="K909" s="75">
        <f t="shared" si="28"/>
        <v>76730000</v>
      </c>
      <c r="L909" s="75">
        <f t="shared" si="29"/>
        <v>40666900000</v>
      </c>
    </row>
    <row r="910" spans="3:12" x14ac:dyDescent="0.25">
      <c r="C910" s="78">
        <v>43857</v>
      </c>
      <c r="D910" s="62">
        <v>539</v>
      </c>
      <c r="E910" s="62">
        <v>539</v>
      </c>
      <c r="F910" s="62">
        <v>539</v>
      </c>
      <c r="G910" s="62">
        <v>539</v>
      </c>
      <c r="H910" s="62">
        <f>AVERAGE(E910:G910)</f>
        <v>539</v>
      </c>
      <c r="I910" s="62">
        <v>100</v>
      </c>
      <c r="J910" s="62">
        <v>511</v>
      </c>
      <c r="K910" s="75">
        <f t="shared" si="28"/>
        <v>76730000</v>
      </c>
      <c r="L910" s="75">
        <f t="shared" si="29"/>
        <v>41357470000</v>
      </c>
    </row>
    <row r="911" spans="3:12" x14ac:dyDescent="0.25">
      <c r="C911" s="78">
        <v>43854</v>
      </c>
      <c r="D911" s="62">
        <v>511</v>
      </c>
      <c r="E911" s="62">
        <v>499</v>
      </c>
      <c r="F911" s="62">
        <v>526.44000000000005</v>
      </c>
      <c r="G911" s="62">
        <v>499</v>
      </c>
      <c r="H911" s="62">
        <f>AVERAGE(E911:G911)</f>
        <v>508.1466666666667</v>
      </c>
      <c r="I911" s="62">
        <v>1400</v>
      </c>
      <c r="J911" s="62">
        <v>499</v>
      </c>
      <c r="K911" s="75">
        <f t="shared" si="28"/>
        <v>76730000</v>
      </c>
      <c r="L911" s="75">
        <f t="shared" si="29"/>
        <v>39209030000</v>
      </c>
    </row>
    <row r="912" spans="3:12" x14ac:dyDescent="0.25">
      <c r="C912" s="78">
        <v>43853</v>
      </c>
      <c r="D912" s="62">
        <v>499</v>
      </c>
      <c r="E912" s="62">
        <v>499</v>
      </c>
      <c r="F912" s="62">
        <v>0</v>
      </c>
      <c r="G912" s="62">
        <v>0</v>
      </c>
      <c r="H912" s="62">
        <f>AVERAGE(E912:G912)</f>
        <v>166.33333333333334</v>
      </c>
      <c r="I912" s="62">
        <v>0</v>
      </c>
      <c r="J912" s="62">
        <v>499</v>
      </c>
      <c r="K912" s="75">
        <f t="shared" si="28"/>
        <v>76730000</v>
      </c>
      <c r="L912" s="75">
        <f t="shared" si="29"/>
        <v>38288270000</v>
      </c>
    </row>
    <row r="913" spans="3:12" x14ac:dyDescent="0.25">
      <c r="C913" s="78">
        <v>43852</v>
      </c>
      <c r="D913" s="62">
        <v>499</v>
      </c>
      <c r="E913" s="62">
        <v>499.9</v>
      </c>
      <c r="F913" s="62">
        <v>499.9</v>
      </c>
      <c r="G913" s="62">
        <v>499</v>
      </c>
      <c r="H913" s="62">
        <f>AVERAGE(E913:G913)</f>
        <v>499.59999999999997</v>
      </c>
      <c r="I913" s="62">
        <v>300</v>
      </c>
      <c r="J913" s="62">
        <v>476.07</v>
      </c>
      <c r="K913" s="75">
        <f t="shared" si="28"/>
        <v>76730000</v>
      </c>
      <c r="L913" s="75">
        <f t="shared" si="29"/>
        <v>38288270000</v>
      </c>
    </row>
    <row r="914" spans="3:12" x14ac:dyDescent="0.25">
      <c r="C914" s="78">
        <v>43851</v>
      </c>
      <c r="D914" s="62">
        <v>476.07</v>
      </c>
      <c r="E914" s="62">
        <v>475</v>
      </c>
      <c r="F914" s="62">
        <v>476.07</v>
      </c>
      <c r="G914" s="62">
        <v>476.07</v>
      </c>
      <c r="H914" s="62">
        <f>AVERAGE(E914:G914)</f>
        <v>475.71333333333331</v>
      </c>
      <c r="I914" s="62">
        <v>0</v>
      </c>
      <c r="J914" s="62">
        <v>475</v>
      </c>
      <c r="K914" s="75">
        <f t="shared" si="28"/>
        <v>76730000</v>
      </c>
      <c r="L914" s="75">
        <f t="shared" si="29"/>
        <v>36528851100</v>
      </c>
    </row>
    <row r="915" spans="3:12" x14ac:dyDescent="0.25">
      <c r="C915" s="78">
        <v>43850</v>
      </c>
      <c r="D915" s="62">
        <v>475</v>
      </c>
      <c r="E915" s="62">
        <v>475</v>
      </c>
      <c r="F915" s="62">
        <v>471.15</v>
      </c>
      <c r="G915" s="62">
        <v>471.15</v>
      </c>
      <c r="H915" s="62">
        <f>AVERAGE(E915:G915)</f>
        <v>472.43333333333334</v>
      </c>
      <c r="I915" s="62">
        <v>300</v>
      </c>
      <c r="J915" s="62">
        <v>475</v>
      </c>
      <c r="K915" s="75">
        <f t="shared" si="28"/>
        <v>76730000</v>
      </c>
      <c r="L915" s="75">
        <f t="shared" si="29"/>
        <v>36446750000</v>
      </c>
    </row>
    <row r="916" spans="3:12" x14ac:dyDescent="0.25">
      <c r="C916" s="78">
        <v>43847</v>
      </c>
      <c r="D916" s="62">
        <v>475</v>
      </c>
      <c r="E916" s="62">
        <v>475.11</v>
      </c>
      <c r="F916" s="62">
        <v>475.11</v>
      </c>
      <c r="G916" s="62">
        <v>475</v>
      </c>
      <c r="H916" s="62">
        <f>AVERAGE(E916:G916)</f>
        <v>475.07333333333332</v>
      </c>
      <c r="I916" s="62">
        <v>200</v>
      </c>
      <c r="J916" s="62">
        <v>464.57</v>
      </c>
      <c r="K916" s="75">
        <f t="shared" si="28"/>
        <v>76730000</v>
      </c>
      <c r="L916" s="75">
        <f t="shared" si="29"/>
        <v>36446750000</v>
      </c>
    </row>
    <row r="917" spans="3:12" x14ac:dyDescent="0.25">
      <c r="C917" s="78">
        <v>43846</v>
      </c>
      <c r="D917" s="62">
        <v>464.57</v>
      </c>
      <c r="E917" s="62">
        <v>464.57</v>
      </c>
      <c r="F917" s="62">
        <v>0</v>
      </c>
      <c r="G917" s="62">
        <v>0</v>
      </c>
      <c r="H917" s="62">
        <f>AVERAGE(E917:G917)</f>
        <v>154.85666666666665</v>
      </c>
      <c r="I917" s="62">
        <v>0</v>
      </c>
      <c r="J917" s="62">
        <v>464.57</v>
      </c>
      <c r="K917" s="75">
        <f t="shared" si="28"/>
        <v>76730000</v>
      </c>
      <c r="L917" s="75">
        <f t="shared" si="29"/>
        <v>35646456100</v>
      </c>
    </row>
    <row r="918" spans="3:12" x14ac:dyDescent="0.25">
      <c r="C918" s="78">
        <v>43845</v>
      </c>
      <c r="D918" s="62">
        <v>464.57</v>
      </c>
      <c r="E918" s="62">
        <v>463.89</v>
      </c>
      <c r="F918" s="62">
        <v>464.57</v>
      </c>
      <c r="G918" s="62">
        <v>464.57</v>
      </c>
      <c r="H918" s="62">
        <f>AVERAGE(E918:G918)</f>
        <v>464.34333333333331</v>
      </c>
      <c r="I918" s="62">
        <v>0</v>
      </c>
      <c r="J918" s="62">
        <v>463.89</v>
      </c>
      <c r="K918" s="75">
        <f t="shared" si="28"/>
        <v>76730000</v>
      </c>
      <c r="L918" s="75">
        <f t="shared" si="29"/>
        <v>35646456100</v>
      </c>
    </row>
    <row r="919" spans="3:12" x14ac:dyDescent="0.25">
      <c r="C919" s="78">
        <v>43844</v>
      </c>
      <c r="D919" s="62">
        <v>463.89</v>
      </c>
      <c r="E919" s="62">
        <v>463.69</v>
      </c>
      <c r="F919" s="62">
        <v>463.89</v>
      </c>
      <c r="G919" s="62">
        <v>463.89</v>
      </c>
      <c r="H919" s="62">
        <f>AVERAGE(E919:G919)</f>
        <v>463.82333333333327</v>
      </c>
      <c r="I919" s="62">
        <v>0</v>
      </c>
      <c r="J919" s="62">
        <v>463.69</v>
      </c>
      <c r="K919" s="75">
        <f t="shared" si="28"/>
        <v>76730000</v>
      </c>
      <c r="L919" s="75">
        <f t="shared" si="29"/>
        <v>35594279700</v>
      </c>
    </row>
    <row r="920" spans="3:12" x14ac:dyDescent="0.25">
      <c r="C920" s="78">
        <v>43843</v>
      </c>
      <c r="D920" s="62">
        <v>463.69</v>
      </c>
      <c r="E920" s="62">
        <v>463.69</v>
      </c>
      <c r="F920" s="62">
        <v>0</v>
      </c>
      <c r="G920" s="62">
        <v>0</v>
      </c>
      <c r="H920" s="62">
        <f>AVERAGE(E920:G920)</f>
        <v>154.56333333333333</v>
      </c>
      <c r="I920" s="62">
        <v>0</v>
      </c>
      <c r="J920" s="62">
        <v>463.69</v>
      </c>
      <c r="K920" s="75">
        <f t="shared" si="28"/>
        <v>76730000</v>
      </c>
      <c r="L920" s="75">
        <f t="shared" si="29"/>
        <v>35578933700</v>
      </c>
    </row>
    <row r="921" spans="3:12" x14ac:dyDescent="0.25">
      <c r="C921" s="78">
        <v>43840</v>
      </c>
      <c r="D921" s="62">
        <v>463.69</v>
      </c>
      <c r="E921" s="62">
        <v>460.4</v>
      </c>
      <c r="F921" s="62">
        <v>463.69</v>
      </c>
      <c r="G921" s="62">
        <v>463.69</v>
      </c>
      <c r="H921" s="62">
        <f>AVERAGE(E921:G921)</f>
        <v>462.59333333333331</v>
      </c>
      <c r="I921" s="62">
        <v>0</v>
      </c>
      <c r="J921" s="62">
        <v>460.4</v>
      </c>
      <c r="K921" s="75">
        <f t="shared" si="28"/>
        <v>76730000</v>
      </c>
      <c r="L921" s="75">
        <f t="shared" si="29"/>
        <v>35578933700</v>
      </c>
    </row>
    <row r="922" spans="3:12" x14ac:dyDescent="0.25">
      <c r="C922" s="78">
        <v>43839</v>
      </c>
      <c r="D922" s="62">
        <v>460.4</v>
      </c>
      <c r="E922" s="62">
        <v>460.4</v>
      </c>
      <c r="F922" s="62">
        <v>0</v>
      </c>
      <c r="G922" s="62">
        <v>0</v>
      </c>
      <c r="H922" s="62">
        <f>AVERAGE(E922:G922)</f>
        <v>153.46666666666667</v>
      </c>
      <c r="I922" s="62">
        <v>0</v>
      </c>
      <c r="J922" s="62">
        <v>460.4</v>
      </c>
      <c r="K922" s="75">
        <f t="shared" si="28"/>
        <v>76730000</v>
      </c>
      <c r="L922" s="75">
        <f t="shared" si="29"/>
        <v>35326492000</v>
      </c>
    </row>
    <row r="923" spans="3:12" x14ac:dyDescent="0.25">
      <c r="C923" s="78">
        <v>43838</v>
      </c>
      <c r="D923" s="62">
        <v>460.4</v>
      </c>
      <c r="E923" s="62">
        <v>460</v>
      </c>
      <c r="F923" s="62">
        <v>460.4</v>
      </c>
      <c r="G923" s="62">
        <v>460</v>
      </c>
      <c r="H923" s="62">
        <f>AVERAGE(E923:G923)</f>
        <v>460.13333333333338</v>
      </c>
      <c r="I923" s="62">
        <v>1300</v>
      </c>
      <c r="J923" s="62">
        <v>460</v>
      </c>
      <c r="K923" s="75">
        <f t="shared" si="28"/>
        <v>76730000</v>
      </c>
      <c r="L923" s="75">
        <f t="shared" si="29"/>
        <v>35326492000</v>
      </c>
    </row>
    <row r="924" spans="3:12" x14ac:dyDescent="0.25">
      <c r="C924" s="78">
        <v>43837</v>
      </c>
      <c r="D924" s="62">
        <v>460</v>
      </c>
      <c r="E924" s="62">
        <v>460</v>
      </c>
      <c r="F924" s="62">
        <v>460</v>
      </c>
      <c r="G924" s="62">
        <v>460</v>
      </c>
      <c r="H924" s="62">
        <f>AVERAGE(E924:G924)</f>
        <v>460</v>
      </c>
      <c r="I924" s="62">
        <v>100</v>
      </c>
      <c r="J924" s="62">
        <v>460.01</v>
      </c>
      <c r="K924" s="75">
        <f t="shared" si="28"/>
        <v>76730000</v>
      </c>
      <c r="L924" s="75">
        <f t="shared" si="29"/>
        <v>35295800000</v>
      </c>
    </row>
    <row r="925" spans="3:12" x14ac:dyDescent="0.25">
      <c r="C925" s="78">
        <v>43836</v>
      </c>
      <c r="D925" s="62">
        <v>460.01</v>
      </c>
      <c r="E925" s="62">
        <v>463</v>
      </c>
      <c r="F925" s="62">
        <v>463</v>
      </c>
      <c r="G925" s="62">
        <v>460</v>
      </c>
      <c r="H925" s="62">
        <f>AVERAGE(E925:G925)</f>
        <v>462</v>
      </c>
      <c r="I925" s="62">
        <v>1300</v>
      </c>
      <c r="J925" s="62">
        <v>475</v>
      </c>
      <c r="K925" s="75">
        <f t="shared" si="28"/>
        <v>76730000</v>
      </c>
      <c r="L925" s="75">
        <f t="shared" si="29"/>
        <v>35296567300</v>
      </c>
    </row>
    <row r="926" spans="3:12" x14ac:dyDescent="0.25">
      <c r="C926" s="78">
        <v>43833</v>
      </c>
      <c r="D926" s="62">
        <v>475</v>
      </c>
      <c r="E926" s="62">
        <v>475</v>
      </c>
      <c r="F926" s="62">
        <v>0</v>
      </c>
      <c r="G926" s="62">
        <v>0</v>
      </c>
      <c r="H926" s="62">
        <f>AVERAGE(E926:G926)</f>
        <v>158.33333333333334</v>
      </c>
      <c r="I926" s="62">
        <v>0</v>
      </c>
      <c r="J926" s="62">
        <v>475</v>
      </c>
      <c r="K926" s="75">
        <f t="shared" si="28"/>
        <v>76730000</v>
      </c>
      <c r="L926" s="75">
        <f t="shared" si="29"/>
        <v>36446750000</v>
      </c>
    </row>
    <row r="927" spans="3:12" x14ac:dyDescent="0.25">
      <c r="C927" s="78">
        <v>43832</v>
      </c>
      <c r="D927" s="62">
        <v>475</v>
      </c>
      <c r="E927" s="62">
        <v>475</v>
      </c>
      <c r="F927" s="62">
        <v>0</v>
      </c>
      <c r="G927" s="62">
        <v>0</v>
      </c>
      <c r="H927" s="62">
        <f>AVERAGE(E927:G927)</f>
        <v>158.33333333333334</v>
      </c>
      <c r="I927" s="62">
        <v>0</v>
      </c>
      <c r="J927" s="62">
        <v>475</v>
      </c>
      <c r="K927" s="75">
        <f t="shared" si="28"/>
        <v>76730000</v>
      </c>
      <c r="L927" s="75">
        <f t="shared" si="29"/>
        <v>36446750000</v>
      </c>
    </row>
    <row r="928" spans="3:12" x14ac:dyDescent="0.25">
      <c r="C928" s="78">
        <v>43831</v>
      </c>
      <c r="D928" s="62">
        <v>475</v>
      </c>
      <c r="E928" s="62">
        <v>475</v>
      </c>
      <c r="F928" s="62">
        <v>0</v>
      </c>
      <c r="G928" s="62">
        <v>0</v>
      </c>
      <c r="H928" s="62">
        <f>AVERAGE(E928:G928)</f>
        <v>158.33333333333334</v>
      </c>
      <c r="I928" s="62">
        <v>0</v>
      </c>
      <c r="J928" s="62">
        <v>475</v>
      </c>
      <c r="K928" s="75">
        <f t="shared" si="28"/>
        <v>76730000</v>
      </c>
      <c r="L928" s="75">
        <f t="shared" si="29"/>
        <v>36446750000</v>
      </c>
    </row>
    <row r="929" spans="3:12" x14ac:dyDescent="0.25">
      <c r="C929" s="78">
        <v>43830</v>
      </c>
      <c r="D929" s="62">
        <v>475</v>
      </c>
      <c r="E929" s="62">
        <v>475</v>
      </c>
      <c r="F929" s="62">
        <v>0</v>
      </c>
      <c r="G929" s="62">
        <v>0</v>
      </c>
      <c r="H929" s="62">
        <f>AVERAGE(E929:G929)</f>
        <v>158.33333333333334</v>
      </c>
      <c r="I929" s="62">
        <v>0</v>
      </c>
      <c r="J929" s="62">
        <v>475</v>
      </c>
      <c r="K929" s="75">
        <f t="shared" si="28"/>
        <v>76730000</v>
      </c>
      <c r="L929" s="75">
        <f t="shared" si="29"/>
        <v>36446750000</v>
      </c>
    </row>
    <row r="930" spans="3:12" x14ac:dyDescent="0.25">
      <c r="C930" s="78">
        <v>43829</v>
      </c>
      <c r="D930" s="62">
        <v>475</v>
      </c>
      <c r="E930" s="62">
        <v>475</v>
      </c>
      <c r="F930" s="62">
        <v>0</v>
      </c>
      <c r="G930" s="62">
        <v>0</v>
      </c>
      <c r="H930" s="62">
        <f>AVERAGE(E930:G930)</f>
        <v>158.33333333333334</v>
      </c>
      <c r="I930" s="62">
        <v>0</v>
      </c>
      <c r="J930" s="62">
        <v>475</v>
      </c>
      <c r="K930" s="75">
        <f t="shared" si="28"/>
        <v>76730000</v>
      </c>
      <c r="L930" s="75">
        <f t="shared" si="29"/>
        <v>36446750000</v>
      </c>
    </row>
    <row r="931" spans="3:12" x14ac:dyDescent="0.25">
      <c r="C931" s="78">
        <v>43826</v>
      </c>
      <c r="D931" s="62">
        <v>475</v>
      </c>
      <c r="E931" s="62">
        <v>475</v>
      </c>
      <c r="F931" s="62">
        <v>475</v>
      </c>
      <c r="G931" s="62">
        <v>475</v>
      </c>
      <c r="H931" s="62">
        <f>AVERAGE(E931:G931)</f>
        <v>475</v>
      </c>
      <c r="I931" s="62">
        <v>46000</v>
      </c>
      <c r="J931" s="62">
        <v>490</v>
      </c>
      <c r="K931" s="75">
        <f t="shared" si="28"/>
        <v>76730000</v>
      </c>
      <c r="L931" s="75">
        <f t="shared" si="29"/>
        <v>36446750000</v>
      </c>
    </row>
    <row r="932" spans="3:12" x14ac:dyDescent="0.25">
      <c r="C932" s="78">
        <v>43825</v>
      </c>
      <c r="D932" s="62">
        <v>490</v>
      </c>
      <c r="E932" s="62">
        <v>490</v>
      </c>
      <c r="F932" s="62">
        <v>0</v>
      </c>
      <c r="G932" s="62">
        <v>0</v>
      </c>
      <c r="H932" s="62">
        <f>AVERAGE(E932:G932)</f>
        <v>163.33333333333334</v>
      </c>
      <c r="I932" s="62">
        <v>0</v>
      </c>
      <c r="J932" s="62">
        <v>490</v>
      </c>
      <c r="K932" s="75">
        <f t="shared" si="28"/>
        <v>76730000</v>
      </c>
      <c r="L932" s="75">
        <f t="shared" si="29"/>
        <v>37597700000</v>
      </c>
    </row>
    <row r="933" spans="3:12" x14ac:dyDescent="0.25">
      <c r="C933" s="78">
        <v>43823</v>
      </c>
      <c r="D933" s="62">
        <v>490</v>
      </c>
      <c r="E933" s="62">
        <v>470</v>
      </c>
      <c r="F933" s="62">
        <v>490</v>
      </c>
      <c r="G933" s="62">
        <v>470</v>
      </c>
      <c r="H933" s="62">
        <f>AVERAGE(E933:G933)</f>
        <v>476.66666666666669</v>
      </c>
      <c r="I933" s="62">
        <v>300</v>
      </c>
      <c r="J933" s="62">
        <v>470</v>
      </c>
      <c r="K933" s="75">
        <f t="shared" si="28"/>
        <v>76730000</v>
      </c>
      <c r="L933" s="75">
        <f t="shared" si="29"/>
        <v>37597700000</v>
      </c>
    </row>
    <row r="934" spans="3:12" x14ac:dyDescent="0.25">
      <c r="C934" s="78">
        <v>43822</v>
      </c>
      <c r="D934" s="62">
        <v>470</v>
      </c>
      <c r="E934" s="62">
        <v>470</v>
      </c>
      <c r="F934" s="62">
        <v>0</v>
      </c>
      <c r="G934" s="62">
        <v>0</v>
      </c>
      <c r="H934" s="62">
        <f>AVERAGE(E934:G934)</f>
        <v>156.66666666666666</v>
      </c>
      <c r="I934" s="62">
        <v>0</v>
      </c>
      <c r="J934" s="62">
        <v>470</v>
      </c>
      <c r="K934" s="75">
        <f t="shared" si="28"/>
        <v>76730000</v>
      </c>
      <c r="L934" s="75">
        <f t="shared" si="29"/>
        <v>36063100000</v>
      </c>
    </row>
    <row r="935" spans="3:12" x14ac:dyDescent="0.25">
      <c r="C935" s="78">
        <v>43819</v>
      </c>
      <c r="D935" s="62">
        <v>470</v>
      </c>
      <c r="E935" s="62">
        <v>470</v>
      </c>
      <c r="F935" s="62">
        <v>469</v>
      </c>
      <c r="G935" s="62">
        <v>469</v>
      </c>
      <c r="H935" s="62">
        <f>AVERAGE(E935:G935)</f>
        <v>469.33333333333331</v>
      </c>
      <c r="I935" s="62">
        <v>300</v>
      </c>
      <c r="J935" s="62">
        <v>470</v>
      </c>
      <c r="K935" s="75">
        <f t="shared" si="28"/>
        <v>76730000</v>
      </c>
      <c r="L935" s="75">
        <f t="shared" si="29"/>
        <v>36063100000</v>
      </c>
    </row>
    <row r="936" spans="3:12" x14ac:dyDescent="0.25">
      <c r="C936" s="78">
        <v>43818</v>
      </c>
      <c r="D936" s="62">
        <v>470</v>
      </c>
      <c r="E936" s="62">
        <v>470</v>
      </c>
      <c r="F936" s="62">
        <v>0</v>
      </c>
      <c r="G936" s="62">
        <v>0</v>
      </c>
      <c r="H936" s="62">
        <f>AVERAGE(E936:G936)</f>
        <v>156.66666666666666</v>
      </c>
      <c r="I936" s="62">
        <v>0</v>
      </c>
      <c r="J936" s="62">
        <v>470</v>
      </c>
      <c r="K936" s="75">
        <f t="shared" si="28"/>
        <v>76730000</v>
      </c>
      <c r="L936" s="75">
        <f t="shared" si="29"/>
        <v>36063100000</v>
      </c>
    </row>
    <row r="937" spans="3:12" x14ac:dyDescent="0.25">
      <c r="C937" s="78">
        <v>43817</v>
      </c>
      <c r="D937" s="62">
        <v>470</v>
      </c>
      <c r="E937" s="62">
        <v>470</v>
      </c>
      <c r="F937" s="62">
        <v>470</v>
      </c>
      <c r="G937" s="62">
        <v>470</v>
      </c>
      <c r="H937" s="62">
        <f>AVERAGE(E937:G937)</f>
        <v>470</v>
      </c>
      <c r="I937" s="62">
        <v>200</v>
      </c>
      <c r="J937" s="62">
        <v>470</v>
      </c>
      <c r="K937" s="75">
        <f t="shared" si="28"/>
        <v>76730000</v>
      </c>
      <c r="L937" s="75">
        <f t="shared" si="29"/>
        <v>36063100000</v>
      </c>
    </row>
    <row r="938" spans="3:12" x14ac:dyDescent="0.25">
      <c r="C938" s="78">
        <v>43816</v>
      </c>
      <c r="D938" s="62">
        <v>470</v>
      </c>
      <c r="E938" s="62">
        <v>470</v>
      </c>
      <c r="F938" s="62">
        <v>470</v>
      </c>
      <c r="G938" s="62">
        <v>470</v>
      </c>
      <c r="H938" s="62">
        <f>AVERAGE(E938:G938)</f>
        <v>470</v>
      </c>
      <c r="I938" s="62">
        <v>500</v>
      </c>
      <c r="J938" s="62">
        <v>461.5</v>
      </c>
      <c r="K938" s="75">
        <f t="shared" si="28"/>
        <v>76730000</v>
      </c>
      <c r="L938" s="75">
        <f t="shared" si="29"/>
        <v>36063100000</v>
      </c>
    </row>
    <row r="939" spans="3:12" x14ac:dyDescent="0.25">
      <c r="C939" s="78">
        <v>43815</v>
      </c>
      <c r="D939" s="62">
        <v>461.5</v>
      </c>
      <c r="E939" s="62">
        <v>461.5</v>
      </c>
      <c r="F939" s="62">
        <v>0</v>
      </c>
      <c r="G939" s="62">
        <v>0</v>
      </c>
      <c r="H939" s="62">
        <f>AVERAGE(E939:G939)</f>
        <v>153.83333333333334</v>
      </c>
      <c r="I939" s="62">
        <v>0</v>
      </c>
      <c r="J939" s="62">
        <v>461.5</v>
      </c>
      <c r="K939" s="75">
        <f t="shared" si="28"/>
        <v>76730000</v>
      </c>
      <c r="L939" s="75">
        <f t="shared" si="29"/>
        <v>35410895000</v>
      </c>
    </row>
    <row r="940" spans="3:12" x14ac:dyDescent="0.25">
      <c r="C940" s="78">
        <v>43812</v>
      </c>
      <c r="D940" s="62">
        <v>461.5</v>
      </c>
      <c r="E940" s="62">
        <v>461.5</v>
      </c>
      <c r="F940" s="62">
        <v>0</v>
      </c>
      <c r="G940" s="62">
        <v>0</v>
      </c>
      <c r="H940" s="62">
        <f>AVERAGE(E940:G940)</f>
        <v>153.83333333333334</v>
      </c>
      <c r="I940" s="62">
        <v>0</v>
      </c>
      <c r="J940" s="62">
        <v>461.5</v>
      </c>
      <c r="K940" s="75">
        <f t="shared" si="28"/>
        <v>76730000</v>
      </c>
      <c r="L940" s="75">
        <f t="shared" si="29"/>
        <v>35410895000</v>
      </c>
    </row>
    <row r="941" spans="3:12" x14ac:dyDescent="0.25">
      <c r="C941" s="78">
        <v>43811</v>
      </c>
      <c r="D941" s="62">
        <v>461.5</v>
      </c>
      <c r="E941" s="62">
        <v>461.5</v>
      </c>
      <c r="F941" s="62">
        <v>0</v>
      </c>
      <c r="G941" s="62">
        <v>0</v>
      </c>
      <c r="H941" s="62">
        <f>AVERAGE(E941:G941)</f>
        <v>153.83333333333334</v>
      </c>
      <c r="I941" s="62">
        <v>0</v>
      </c>
      <c r="J941" s="62">
        <v>461.5</v>
      </c>
      <c r="K941" s="75">
        <f t="shared" si="28"/>
        <v>76730000</v>
      </c>
      <c r="L941" s="75">
        <f t="shared" si="29"/>
        <v>35410895000</v>
      </c>
    </row>
    <row r="942" spans="3:12" x14ac:dyDescent="0.25">
      <c r="C942" s="78">
        <v>43810</v>
      </c>
      <c r="D942" s="62">
        <v>461.5</v>
      </c>
      <c r="E942" s="62">
        <v>461.5</v>
      </c>
      <c r="F942" s="62">
        <v>461.5</v>
      </c>
      <c r="G942" s="62">
        <v>461.5</v>
      </c>
      <c r="H942" s="62">
        <f>AVERAGE(E942:G942)</f>
        <v>461.5</v>
      </c>
      <c r="I942" s="62">
        <v>100</v>
      </c>
      <c r="J942" s="62">
        <v>460</v>
      </c>
      <c r="K942" s="75">
        <f t="shared" si="28"/>
        <v>76730000</v>
      </c>
      <c r="L942" s="75">
        <f t="shared" si="29"/>
        <v>35410895000</v>
      </c>
    </row>
    <row r="943" spans="3:12" x14ac:dyDescent="0.25">
      <c r="C943" s="78">
        <v>43809</v>
      </c>
      <c r="D943" s="62">
        <v>460</v>
      </c>
      <c r="E943" s="62">
        <v>460</v>
      </c>
      <c r="F943" s="62">
        <v>0</v>
      </c>
      <c r="G943" s="62">
        <v>0</v>
      </c>
      <c r="H943" s="62">
        <f>AVERAGE(E943:G943)</f>
        <v>153.33333333333334</v>
      </c>
      <c r="I943" s="62">
        <v>0</v>
      </c>
      <c r="J943" s="62">
        <v>460</v>
      </c>
      <c r="K943" s="75">
        <f t="shared" si="28"/>
        <v>76730000</v>
      </c>
      <c r="L943" s="75">
        <f t="shared" si="29"/>
        <v>35295800000</v>
      </c>
    </row>
    <row r="944" spans="3:12" x14ac:dyDescent="0.25">
      <c r="C944" s="78">
        <v>43808</v>
      </c>
      <c r="D944" s="62">
        <v>460</v>
      </c>
      <c r="E944" s="62">
        <v>460</v>
      </c>
      <c r="F944" s="62">
        <v>0</v>
      </c>
      <c r="G944" s="62">
        <v>0</v>
      </c>
      <c r="H944" s="62">
        <f>AVERAGE(E944:G944)</f>
        <v>153.33333333333334</v>
      </c>
      <c r="I944" s="62">
        <v>0</v>
      </c>
      <c r="J944" s="62">
        <v>460</v>
      </c>
      <c r="K944" s="75">
        <f t="shared" si="28"/>
        <v>76730000</v>
      </c>
      <c r="L944" s="75">
        <f t="shared" si="29"/>
        <v>35295800000</v>
      </c>
    </row>
    <row r="945" spans="3:12" x14ac:dyDescent="0.25">
      <c r="C945" s="78">
        <v>43805</v>
      </c>
      <c r="D945" s="62">
        <v>460</v>
      </c>
      <c r="E945" s="62">
        <v>460</v>
      </c>
      <c r="F945" s="62">
        <v>0</v>
      </c>
      <c r="G945" s="62">
        <v>0</v>
      </c>
      <c r="H945" s="62">
        <f>AVERAGE(E945:G945)</f>
        <v>153.33333333333334</v>
      </c>
      <c r="I945" s="62">
        <v>0</v>
      </c>
      <c r="J945" s="62">
        <v>460</v>
      </c>
      <c r="K945" s="75">
        <f t="shared" si="28"/>
        <v>76730000</v>
      </c>
      <c r="L945" s="75">
        <f t="shared" si="29"/>
        <v>35295800000</v>
      </c>
    </row>
    <row r="946" spans="3:12" x14ac:dyDescent="0.25">
      <c r="C946" s="78">
        <v>43804</v>
      </c>
      <c r="D946" s="62">
        <v>460</v>
      </c>
      <c r="E946" s="62">
        <v>462</v>
      </c>
      <c r="F946" s="62">
        <v>462</v>
      </c>
      <c r="G946" s="62">
        <v>456</v>
      </c>
      <c r="H946" s="62">
        <f>AVERAGE(E946:G946)</f>
        <v>460</v>
      </c>
      <c r="I946" s="62">
        <v>2400</v>
      </c>
      <c r="J946" s="62">
        <v>458.25</v>
      </c>
      <c r="K946" s="75">
        <f t="shared" si="28"/>
        <v>76730000</v>
      </c>
      <c r="L946" s="75">
        <f t="shared" si="29"/>
        <v>35295800000</v>
      </c>
    </row>
    <row r="947" spans="3:12" x14ac:dyDescent="0.25">
      <c r="C947" s="78">
        <v>43803</v>
      </c>
      <c r="D947" s="62">
        <v>458.25</v>
      </c>
      <c r="E947" s="62">
        <v>458.25</v>
      </c>
      <c r="F947" s="62">
        <v>458.25</v>
      </c>
      <c r="G947" s="62">
        <v>458.25</v>
      </c>
      <c r="H947" s="62">
        <f>AVERAGE(E947:G947)</f>
        <v>458.25</v>
      </c>
      <c r="I947" s="62">
        <v>100</v>
      </c>
      <c r="J947" s="62">
        <v>456</v>
      </c>
      <c r="K947" s="75">
        <f t="shared" si="28"/>
        <v>76730000</v>
      </c>
      <c r="L947" s="75">
        <f t="shared" si="29"/>
        <v>35161522500</v>
      </c>
    </row>
    <row r="948" spans="3:12" x14ac:dyDescent="0.25">
      <c r="C948" s="78">
        <v>43802</v>
      </c>
      <c r="D948" s="62">
        <v>456</v>
      </c>
      <c r="E948" s="62">
        <v>475</v>
      </c>
      <c r="F948" s="62">
        <v>475</v>
      </c>
      <c r="G948" s="62">
        <v>456</v>
      </c>
      <c r="H948" s="62">
        <f>AVERAGE(E948:G948)</f>
        <v>468.66666666666669</v>
      </c>
      <c r="I948" s="62">
        <v>3800</v>
      </c>
      <c r="J948" s="62">
        <v>460</v>
      </c>
      <c r="K948" s="75">
        <f t="shared" si="28"/>
        <v>76730000</v>
      </c>
      <c r="L948" s="75">
        <f t="shared" si="29"/>
        <v>34988880000</v>
      </c>
    </row>
    <row r="949" spans="3:12" x14ac:dyDescent="0.25">
      <c r="C949" s="78">
        <v>43801</v>
      </c>
      <c r="D949" s="62">
        <v>460</v>
      </c>
      <c r="E949" s="62">
        <v>460</v>
      </c>
      <c r="F949" s="62">
        <v>460</v>
      </c>
      <c r="G949" s="62">
        <v>460</v>
      </c>
      <c r="H949" s="62">
        <f>AVERAGE(E949:G949)</f>
        <v>460</v>
      </c>
      <c r="I949" s="62">
        <v>100</v>
      </c>
      <c r="J949" s="62">
        <v>455</v>
      </c>
      <c r="K949" s="75">
        <f t="shared" si="28"/>
        <v>76730000</v>
      </c>
      <c r="L949" s="75">
        <f t="shared" si="29"/>
        <v>35295800000</v>
      </c>
    </row>
    <row r="950" spans="3:12" x14ac:dyDescent="0.25">
      <c r="C950" s="78">
        <v>43798</v>
      </c>
      <c r="D950" s="62">
        <v>455</v>
      </c>
      <c r="E950" s="62">
        <v>455</v>
      </c>
      <c r="F950" s="62">
        <v>455</v>
      </c>
      <c r="G950" s="62">
        <v>455</v>
      </c>
      <c r="H950" s="62">
        <f>AVERAGE(E950:G950)</f>
        <v>455</v>
      </c>
      <c r="I950" s="62">
        <v>500</v>
      </c>
      <c r="J950" s="62">
        <v>454</v>
      </c>
      <c r="K950" s="75">
        <f t="shared" si="28"/>
        <v>76730000</v>
      </c>
      <c r="L950" s="75">
        <f t="shared" si="29"/>
        <v>34912150000</v>
      </c>
    </row>
    <row r="951" spans="3:12" x14ac:dyDescent="0.25">
      <c r="C951" s="78">
        <v>43797</v>
      </c>
      <c r="D951" s="62">
        <v>454</v>
      </c>
      <c r="E951" s="62">
        <v>454</v>
      </c>
      <c r="F951" s="62">
        <v>454</v>
      </c>
      <c r="G951" s="62">
        <v>454</v>
      </c>
      <c r="H951" s="62">
        <f>AVERAGE(E951:G951)</f>
        <v>454</v>
      </c>
      <c r="I951" s="62">
        <v>100</v>
      </c>
      <c r="J951" s="62">
        <v>439</v>
      </c>
      <c r="K951" s="75">
        <f t="shared" si="28"/>
        <v>76730000</v>
      </c>
      <c r="L951" s="75">
        <f t="shared" si="29"/>
        <v>34835420000</v>
      </c>
    </row>
    <row r="952" spans="3:12" x14ac:dyDescent="0.25">
      <c r="C952" s="78">
        <v>43796</v>
      </c>
      <c r="D952" s="62">
        <v>439</v>
      </c>
      <c r="E952" s="62">
        <v>441.15</v>
      </c>
      <c r="F952" s="62">
        <v>441.15</v>
      </c>
      <c r="G952" s="62">
        <v>439</v>
      </c>
      <c r="H952" s="62">
        <f>AVERAGE(E952:G952)</f>
        <v>440.43333333333334</v>
      </c>
      <c r="I952" s="62">
        <v>300</v>
      </c>
      <c r="J952" s="62">
        <v>432.1</v>
      </c>
      <c r="K952" s="75">
        <f t="shared" si="28"/>
        <v>76730000</v>
      </c>
      <c r="L952" s="75">
        <f t="shared" si="29"/>
        <v>33684470000</v>
      </c>
    </row>
    <row r="953" spans="3:12" x14ac:dyDescent="0.25">
      <c r="C953" s="78">
        <v>43795</v>
      </c>
      <c r="D953" s="62">
        <v>432.1</v>
      </c>
      <c r="E953" s="62">
        <v>431.3</v>
      </c>
      <c r="F953" s="62">
        <v>432.1</v>
      </c>
      <c r="G953" s="62">
        <v>432.1</v>
      </c>
      <c r="H953" s="62">
        <f>AVERAGE(E953:G953)</f>
        <v>431.83333333333331</v>
      </c>
      <c r="I953" s="62">
        <v>0</v>
      </c>
      <c r="J953" s="62">
        <v>431.3</v>
      </c>
      <c r="K953" s="75">
        <f t="shared" si="28"/>
        <v>76730000</v>
      </c>
      <c r="L953" s="75">
        <f t="shared" si="29"/>
        <v>33155033000</v>
      </c>
    </row>
    <row r="954" spans="3:12" x14ac:dyDescent="0.25">
      <c r="C954" s="78">
        <v>43794</v>
      </c>
      <c r="D954" s="62">
        <v>431.3</v>
      </c>
      <c r="E954" s="62">
        <v>431.13</v>
      </c>
      <c r="F954" s="62">
        <v>431.3</v>
      </c>
      <c r="G954" s="62">
        <v>431.3</v>
      </c>
      <c r="H954" s="62">
        <f>AVERAGE(E954:G954)</f>
        <v>431.24333333333334</v>
      </c>
      <c r="I954" s="62">
        <v>0</v>
      </c>
      <c r="J954" s="62">
        <v>431.13</v>
      </c>
      <c r="K954" s="75">
        <f t="shared" si="28"/>
        <v>76730000</v>
      </c>
      <c r="L954" s="75">
        <f t="shared" si="29"/>
        <v>33093649000</v>
      </c>
    </row>
    <row r="955" spans="3:12" x14ac:dyDescent="0.25">
      <c r="C955" s="78">
        <v>43791</v>
      </c>
      <c r="D955" s="62">
        <v>431.13</v>
      </c>
      <c r="E955" s="62">
        <v>431.13</v>
      </c>
      <c r="F955" s="62">
        <v>431.13</v>
      </c>
      <c r="G955" s="62">
        <v>431.13</v>
      </c>
      <c r="H955" s="62">
        <f>AVERAGE(E955:G955)</f>
        <v>431.12999999999994</v>
      </c>
      <c r="I955" s="62">
        <v>700</v>
      </c>
      <c r="J955" s="62">
        <v>410.6</v>
      </c>
      <c r="K955" s="75">
        <f t="shared" si="28"/>
        <v>76730000</v>
      </c>
      <c r="L955" s="75">
        <f t="shared" si="29"/>
        <v>33080604900</v>
      </c>
    </row>
    <row r="956" spans="3:12" x14ac:dyDescent="0.25">
      <c r="C956" s="78">
        <v>43790</v>
      </c>
      <c r="D956" s="62">
        <v>410.6</v>
      </c>
      <c r="E956" s="62">
        <v>410.6</v>
      </c>
      <c r="F956" s="62">
        <v>410.6</v>
      </c>
      <c r="G956" s="62">
        <v>410.6</v>
      </c>
      <c r="H956" s="62">
        <f>AVERAGE(E956:G956)</f>
        <v>410.60000000000008</v>
      </c>
      <c r="I956" s="62">
        <v>100</v>
      </c>
      <c r="J956" s="62">
        <v>410.5</v>
      </c>
      <c r="K956" s="75">
        <f t="shared" si="28"/>
        <v>76730000</v>
      </c>
      <c r="L956" s="75">
        <f t="shared" si="29"/>
        <v>31505338000</v>
      </c>
    </row>
    <row r="957" spans="3:12" x14ac:dyDescent="0.25">
      <c r="C957" s="78">
        <v>43789</v>
      </c>
      <c r="D957" s="62">
        <v>410.5</v>
      </c>
      <c r="E957" s="62">
        <v>410.5</v>
      </c>
      <c r="F957" s="62">
        <v>0</v>
      </c>
      <c r="G957" s="62">
        <v>0</v>
      </c>
      <c r="H957" s="62">
        <f>AVERAGE(E957:G957)</f>
        <v>136.83333333333334</v>
      </c>
      <c r="I957" s="62">
        <v>0</v>
      </c>
      <c r="J957" s="62">
        <v>410.5</v>
      </c>
      <c r="K957" s="75">
        <f t="shared" si="28"/>
        <v>76730000</v>
      </c>
      <c r="L957" s="75">
        <f t="shared" si="29"/>
        <v>31497665000</v>
      </c>
    </row>
    <row r="958" spans="3:12" x14ac:dyDescent="0.25">
      <c r="C958" s="78">
        <v>43788</v>
      </c>
      <c r="D958" s="62">
        <v>410.5</v>
      </c>
      <c r="E958" s="62">
        <v>410.5</v>
      </c>
      <c r="F958" s="62">
        <v>0</v>
      </c>
      <c r="G958" s="62">
        <v>0</v>
      </c>
      <c r="H958" s="62">
        <f>AVERAGE(E958:G958)</f>
        <v>136.83333333333334</v>
      </c>
      <c r="I958" s="62">
        <v>0</v>
      </c>
      <c r="J958" s="62">
        <v>410.5</v>
      </c>
      <c r="K958" s="75">
        <f t="shared" si="28"/>
        <v>76730000</v>
      </c>
      <c r="L958" s="75">
        <f t="shared" si="29"/>
        <v>31497665000</v>
      </c>
    </row>
    <row r="959" spans="3:12" x14ac:dyDescent="0.25">
      <c r="C959" s="78">
        <v>43787</v>
      </c>
      <c r="D959" s="62">
        <v>410.5</v>
      </c>
      <c r="E959" s="62">
        <v>410.5</v>
      </c>
      <c r="F959" s="62">
        <v>410.5</v>
      </c>
      <c r="G959" s="62">
        <v>410.5</v>
      </c>
      <c r="H959" s="62">
        <f>AVERAGE(E959:G959)</f>
        <v>410.5</v>
      </c>
      <c r="I959" s="62">
        <v>400</v>
      </c>
      <c r="J959" s="62">
        <v>404.75</v>
      </c>
      <c r="K959" s="75">
        <f t="shared" si="28"/>
        <v>76730000</v>
      </c>
      <c r="L959" s="75">
        <f t="shared" si="29"/>
        <v>31497665000</v>
      </c>
    </row>
    <row r="960" spans="3:12" x14ac:dyDescent="0.25">
      <c r="C960" s="78">
        <v>43784</v>
      </c>
      <c r="D960" s="62">
        <v>404.75</v>
      </c>
      <c r="E960" s="62">
        <v>405</v>
      </c>
      <c r="F960" s="62">
        <v>405</v>
      </c>
      <c r="G960" s="62">
        <v>404.6</v>
      </c>
      <c r="H960" s="62">
        <f>AVERAGE(E960:G960)</f>
        <v>404.86666666666662</v>
      </c>
      <c r="I960" s="62">
        <v>700</v>
      </c>
      <c r="J960" s="62">
        <v>402.97</v>
      </c>
      <c r="K960" s="75">
        <f t="shared" si="28"/>
        <v>76730000</v>
      </c>
      <c r="L960" s="75">
        <f t="shared" si="29"/>
        <v>31056467500</v>
      </c>
    </row>
    <row r="961" spans="3:12" x14ac:dyDescent="0.25">
      <c r="C961" s="78">
        <v>43783</v>
      </c>
      <c r="D961" s="62">
        <v>402.97</v>
      </c>
      <c r="E961" s="62">
        <v>405</v>
      </c>
      <c r="F961" s="62">
        <v>406</v>
      </c>
      <c r="G961" s="62">
        <v>399.65</v>
      </c>
      <c r="H961" s="62">
        <f>AVERAGE(E961:G961)</f>
        <v>403.55</v>
      </c>
      <c r="I961" s="62">
        <v>4000</v>
      </c>
      <c r="J961" s="62">
        <v>398.5</v>
      </c>
      <c r="K961" s="75">
        <f t="shared" si="28"/>
        <v>76730000</v>
      </c>
      <c r="L961" s="75">
        <f t="shared" si="29"/>
        <v>30919888100.000004</v>
      </c>
    </row>
    <row r="962" spans="3:12" x14ac:dyDescent="0.25">
      <c r="C962" s="78">
        <v>43782</v>
      </c>
      <c r="D962" s="62">
        <v>398.5</v>
      </c>
      <c r="E962" s="62">
        <v>399.97</v>
      </c>
      <c r="F962" s="62">
        <v>400</v>
      </c>
      <c r="G962" s="62">
        <v>398.5</v>
      </c>
      <c r="H962" s="62">
        <f>AVERAGE(E962:G962)</f>
        <v>399.49</v>
      </c>
      <c r="I962" s="62">
        <v>1300</v>
      </c>
      <c r="J962" s="62">
        <v>390</v>
      </c>
      <c r="K962" s="75">
        <f t="shared" si="28"/>
        <v>76730000</v>
      </c>
      <c r="L962" s="75">
        <f t="shared" si="29"/>
        <v>30576905000</v>
      </c>
    </row>
    <row r="963" spans="3:12" x14ac:dyDescent="0.25">
      <c r="C963" s="78">
        <v>43781</v>
      </c>
      <c r="D963" s="62">
        <v>390</v>
      </c>
      <c r="E963" s="62">
        <v>390</v>
      </c>
      <c r="F963" s="62">
        <v>0</v>
      </c>
      <c r="G963" s="62">
        <v>0</v>
      </c>
      <c r="H963" s="62">
        <f>AVERAGE(E963:G963)</f>
        <v>130</v>
      </c>
      <c r="I963" s="62">
        <v>0</v>
      </c>
      <c r="J963" s="62">
        <v>390</v>
      </c>
      <c r="K963" s="75">
        <f t="shared" si="28"/>
        <v>76730000</v>
      </c>
      <c r="L963" s="75">
        <f t="shared" si="29"/>
        <v>29924700000</v>
      </c>
    </row>
    <row r="964" spans="3:12" x14ac:dyDescent="0.25">
      <c r="C964" s="78">
        <v>43780</v>
      </c>
      <c r="D964" s="62">
        <v>390</v>
      </c>
      <c r="E964" s="62">
        <v>390</v>
      </c>
      <c r="F964" s="62">
        <v>390</v>
      </c>
      <c r="G964" s="62">
        <v>390</v>
      </c>
      <c r="H964" s="62">
        <f>AVERAGE(E964:G964)</f>
        <v>390</v>
      </c>
      <c r="I964" s="62">
        <v>200</v>
      </c>
      <c r="J964" s="62">
        <v>410</v>
      </c>
      <c r="K964" s="75">
        <f t="shared" si="28"/>
        <v>76730000</v>
      </c>
      <c r="L964" s="75">
        <f t="shared" si="29"/>
        <v>29924700000</v>
      </c>
    </row>
    <row r="965" spans="3:12" x14ac:dyDescent="0.25">
      <c r="C965" s="78">
        <v>43777</v>
      </c>
      <c r="D965" s="62">
        <v>410</v>
      </c>
      <c r="E965" s="62">
        <v>410</v>
      </c>
      <c r="F965" s="62">
        <v>0</v>
      </c>
      <c r="G965" s="62">
        <v>0</v>
      </c>
      <c r="H965" s="62">
        <f>AVERAGE(E965:G965)</f>
        <v>136.66666666666666</v>
      </c>
      <c r="I965" s="62">
        <v>0</v>
      </c>
      <c r="J965" s="62">
        <v>410</v>
      </c>
      <c r="K965" s="75">
        <f t="shared" si="28"/>
        <v>76730000</v>
      </c>
      <c r="L965" s="75">
        <f t="shared" si="29"/>
        <v>31459300000</v>
      </c>
    </row>
    <row r="966" spans="3:12" x14ac:dyDescent="0.25">
      <c r="C966" s="78">
        <v>43776</v>
      </c>
      <c r="D966" s="62">
        <v>410</v>
      </c>
      <c r="E966" s="62">
        <v>410</v>
      </c>
      <c r="F966" s="62">
        <v>0</v>
      </c>
      <c r="G966" s="62">
        <v>0</v>
      </c>
      <c r="H966" s="62">
        <f>AVERAGE(E966:G966)</f>
        <v>136.66666666666666</v>
      </c>
      <c r="I966" s="62">
        <v>0</v>
      </c>
      <c r="J966" s="62">
        <v>410</v>
      </c>
      <c r="K966" s="75">
        <f t="shared" si="28"/>
        <v>76730000</v>
      </c>
      <c r="L966" s="75">
        <f t="shared" si="29"/>
        <v>31459300000</v>
      </c>
    </row>
    <row r="967" spans="3:12" x14ac:dyDescent="0.25">
      <c r="C967" s="78">
        <v>43775</v>
      </c>
      <c r="D967" s="62">
        <v>410</v>
      </c>
      <c r="E967" s="62">
        <v>410</v>
      </c>
      <c r="F967" s="62">
        <v>410</v>
      </c>
      <c r="G967" s="62">
        <v>410</v>
      </c>
      <c r="H967" s="62">
        <f>AVERAGE(E967:G967)</f>
        <v>410</v>
      </c>
      <c r="I967" s="62">
        <v>100</v>
      </c>
      <c r="J967" s="62">
        <v>417.05</v>
      </c>
      <c r="K967" s="75">
        <f t="shared" si="28"/>
        <v>76730000</v>
      </c>
      <c r="L967" s="75">
        <f t="shared" si="29"/>
        <v>31459300000</v>
      </c>
    </row>
    <row r="968" spans="3:12" x14ac:dyDescent="0.25">
      <c r="C968" s="78">
        <v>43774</v>
      </c>
      <c r="D968" s="62">
        <v>417.05</v>
      </c>
      <c r="E968" s="62">
        <v>417.05</v>
      </c>
      <c r="F968" s="62">
        <v>0</v>
      </c>
      <c r="G968" s="62">
        <v>0</v>
      </c>
      <c r="H968" s="62">
        <f>AVERAGE(E968:G968)</f>
        <v>139.01666666666668</v>
      </c>
      <c r="I968" s="62">
        <v>0</v>
      </c>
      <c r="J968" s="62">
        <v>417.05</v>
      </c>
      <c r="K968" s="75">
        <f t="shared" si="28"/>
        <v>76730000</v>
      </c>
      <c r="L968" s="75">
        <f t="shared" si="29"/>
        <v>32000246500</v>
      </c>
    </row>
    <row r="969" spans="3:12" x14ac:dyDescent="0.25">
      <c r="C969" s="78">
        <v>43773</v>
      </c>
      <c r="D969" s="62">
        <v>417.05</v>
      </c>
      <c r="E969" s="62">
        <v>417.05</v>
      </c>
      <c r="F969" s="62">
        <v>0</v>
      </c>
      <c r="G969" s="62">
        <v>0</v>
      </c>
      <c r="H969" s="62">
        <f>AVERAGE(E969:G969)</f>
        <v>139.01666666666668</v>
      </c>
      <c r="I969" s="62">
        <v>0</v>
      </c>
      <c r="J969" s="62">
        <v>417.05</v>
      </c>
      <c r="K969" s="75">
        <f t="shared" ref="K969:K1032" si="30">76.73*1000000</f>
        <v>76730000</v>
      </c>
      <c r="L969" s="75">
        <f t="shared" ref="L969:L1032" si="31">K969*D969</f>
        <v>32000246500</v>
      </c>
    </row>
    <row r="970" spans="3:12" x14ac:dyDescent="0.25">
      <c r="C970" s="78">
        <v>43770</v>
      </c>
      <c r="D970" s="62">
        <v>417.05</v>
      </c>
      <c r="E970" s="62">
        <v>438</v>
      </c>
      <c r="F970" s="62">
        <v>438</v>
      </c>
      <c r="G970" s="62">
        <v>417.05</v>
      </c>
      <c r="H970" s="62">
        <f>AVERAGE(E970:G970)</f>
        <v>431.01666666666665</v>
      </c>
      <c r="I970" s="62">
        <v>300</v>
      </c>
      <c r="J970" s="62">
        <v>439</v>
      </c>
      <c r="K970" s="75">
        <f t="shared" si="30"/>
        <v>76730000</v>
      </c>
      <c r="L970" s="75">
        <f t="shared" si="31"/>
        <v>32000246500</v>
      </c>
    </row>
    <row r="971" spans="3:12" x14ac:dyDescent="0.25">
      <c r="C971" s="78">
        <v>43769</v>
      </c>
      <c r="D971" s="62">
        <v>439</v>
      </c>
      <c r="E971" s="62">
        <v>439</v>
      </c>
      <c r="F971" s="62">
        <v>0</v>
      </c>
      <c r="G971" s="62">
        <v>0</v>
      </c>
      <c r="H971" s="62">
        <f>AVERAGE(E971:G971)</f>
        <v>146.33333333333334</v>
      </c>
      <c r="I971" s="62">
        <v>0</v>
      </c>
      <c r="J971" s="62">
        <v>439</v>
      </c>
      <c r="K971" s="75">
        <f t="shared" si="30"/>
        <v>76730000</v>
      </c>
      <c r="L971" s="75">
        <f t="shared" si="31"/>
        <v>33684470000</v>
      </c>
    </row>
    <row r="972" spans="3:12" x14ac:dyDescent="0.25">
      <c r="C972" s="78">
        <v>43768</v>
      </c>
      <c r="D972" s="62">
        <v>439</v>
      </c>
      <c r="E972" s="62">
        <v>410.58</v>
      </c>
      <c r="F972" s="62">
        <v>439</v>
      </c>
      <c r="G972" s="62">
        <v>410.58</v>
      </c>
      <c r="H972" s="62">
        <f>AVERAGE(E972:G972)</f>
        <v>420.05333333333328</v>
      </c>
      <c r="I972" s="62">
        <v>1400</v>
      </c>
      <c r="J972" s="62">
        <v>432.18</v>
      </c>
      <c r="K972" s="75">
        <f t="shared" si="30"/>
        <v>76730000</v>
      </c>
      <c r="L972" s="75">
        <f t="shared" si="31"/>
        <v>33684470000</v>
      </c>
    </row>
    <row r="973" spans="3:12" x14ac:dyDescent="0.25">
      <c r="C973" s="78">
        <v>43767</v>
      </c>
      <c r="D973" s="62">
        <v>432.18</v>
      </c>
      <c r="E973" s="62">
        <v>432.18</v>
      </c>
      <c r="F973" s="62">
        <v>0</v>
      </c>
      <c r="G973" s="62">
        <v>0</v>
      </c>
      <c r="H973" s="62">
        <f>AVERAGE(E973:G973)</f>
        <v>144.06</v>
      </c>
      <c r="I973" s="62">
        <v>0</v>
      </c>
      <c r="J973" s="62">
        <v>432.18</v>
      </c>
      <c r="K973" s="75">
        <f t="shared" si="30"/>
        <v>76730000</v>
      </c>
      <c r="L973" s="75">
        <f t="shared" si="31"/>
        <v>33161171400</v>
      </c>
    </row>
    <row r="974" spans="3:12" x14ac:dyDescent="0.25">
      <c r="C974" s="78">
        <v>43766</v>
      </c>
      <c r="D974" s="62">
        <v>432.18</v>
      </c>
      <c r="E974" s="62">
        <v>432.18</v>
      </c>
      <c r="F974" s="62">
        <v>0</v>
      </c>
      <c r="G974" s="62">
        <v>0</v>
      </c>
      <c r="H974" s="62">
        <f>AVERAGE(E974:G974)</f>
        <v>144.06</v>
      </c>
      <c r="I974" s="62">
        <v>0</v>
      </c>
      <c r="J974" s="62">
        <v>432.18</v>
      </c>
      <c r="K974" s="75">
        <f t="shared" si="30"/>
        <v>76730000</v>
      </c>
      <c r="L974" s="75">
        <f t="shared" si="31"/>
        <v>33161171400</v>
      </c>
    </row>
    <row r="975" spans="3:12" x14ac:dyDescent="0.25">
      <c r="C975" s="78">
        <v>43763</v>
      </c>
      <c r="D975" s="62">
        <v>432.18</v>
      </c>
      <c r="E975" s="62">
        <v>432.18</v>
      </c>
      <c r="F975" s="62">
        <v>0</v>
      </c>
      <c r="G975" s="62">
        <v>0</v>
      </c>
      <c r="H975" s="62">
        <f>AVERAGE(E975:G975)</f>
        <v>144.06</v>
      </c>
      <c r="I975" s="62">
        <v>0</v>
      </c>
      <c r="J975" s="62">
        <v>432.18</v>
      </c>
      <c r="K975" s="75">
        <f t="shared" si="30"/>
        <v>76730000</v>
      </c>
      <c r="L975" s="75">
        <f t="shared" si="31"/>
        <v>33161171400</v>
      </c>
    </row>
    <row r="976" spans="3:12" x14ac:dyDescent="0.25">
      <c r="C976" s="78">
        <v>43762</v>
      </c>
      <c r="D976" s="62">
        <v>432.18</v>
      </c>
      <c r="E976" s="62">
        <v>432.18</v>
      </c>
      <c r="F976" s="62">
        <v>0</v>
      </c>
      <c r="G976" s="62">
        <v>0</v>
      </c>
      <c r="H976" s="62">
        <f>AVERAGE(E976:G976)</f>
        <v>144.06</v>
      </c>
      <c r="I976" s="62">
        <v>0</v>
      </c>
      <c r="J976" s="62">
        <v>432.18</v>
      </c>
      <c r="K976" s="75">
        <f t="shared" si="30"/>
        <v>76730000</v>
      </c>
      <c r="L976" s="75">
        <f t="shared" si="31"/>
        <v>33161171400</v>
      </c>
    </row>
    <row r="977" spans="3:12" x14ac:dyDescent="0.25">
      <c r="C977" s="78">
        <v>43761</v>
      </c>
      <c r="D977" s="62">
        <v>432.18</v>
      </c>
      <c r="E977" s="62">
        <v>432.18</v>
      </c>
      <c r="F977" s="62">
        <v>0</v>
      </c>
      <c r="G977" s="62">
        <v>0</v>
      </c>
      <c r="H977" s="62">
        <f>AVERAGE(E977:G977)</f>
        <v>144.06</v>
      </c>
      <c r="I977" s="62">
        <v>0</v>
      </c>
      <c r="J977" s="62">
        <v>432.18</v>
      </c>
      <c r="K977" s="75">
        <f t="shared" si="30"/>
        <v>76730000</v>
      </c>
      <c r="L977" s="75">
        <f t="shared" si="31"/>
        <v>33161171400</v>
      </c>
    </row>
    <row r="978" spans="3:12" x14ac:dyDescent="0.25">
      <c r="C978" s="78">
        <v>43760</v>
      </c>
      <c r="D978" s="62">
        <v>432.18</v>
      </c>
      <c r="E978" s="62">
        <v>432.18</v>
      </c>
      <c r="F978" s="62">
        <v>0</v>
      </c>
      <c r="G978" s="62">
        <v>0</v>
      </c>
      <c r="H978" s="62">
        <f>AVERAGE(E978:G978)</f>
        <v>144.06</v>
      </c>
      <c r="I978" s="62">
        <v>0</v>
      </c>
      <c r="J978" s="62">
        <v>432.18</v>
      </c>
      <c r="K978" s="75">
        <f t="shared" si="30"/>
        <v>76730000</v>
      </c>
      <c r="L978" s="75">
        <f t="shared" si="31"/>
        <v>33161171400</v>
      </c>
    </row>
    <row r="979" spans="3:12" x14ac:dyDescent="0.25">
      <c r="C979" s="78">
        <v>43759</v>
      </c>
      <c r="D979" s="62">
        <v>432.18</v>
      </c>
      <c r="E979" s="62">
        <v>432.18</v>
      </c>
      <c r="F979" s="62">
        <v>0</v>
      </c>
      <c r="G979" s="62">
        <v>0</v>
      </c>
      <c r="H979" s="62">
        <f>AVERAGE(E979:G979)</f>
        <v>144.06</v>
      </c>
      <c r="I979" s="62">
        <v>0</v>
      </c>
      <c r="J979" s="62">
        <v>432.18</v>
      </c>
      <c r="K979" s="75">
        <f t="shared" si="30"/>
        <v>76730000</v>
      </c>
      <c r="L979" s="75">
        <f t="shared" si="31"/>
        <v>33161171400</v>
      </c>
    </row>
    <row r="980" spans="3:12" x14ac:dyDescent="0.25">
      <c r="C980" s="78">
        <v>43756</v>
      </c>
      <c r="D980" s="62">
        <v>432.18</v>
      </c>
      <c r="E980" s="62">
        <v>432.18</v>
      </c>
      <c r="F980" s="62">
        <v>0</v>
      </c>
      <c r="G980" s="62">
        <v>0</v>
      </c>
      <c r="H980" s="62">
        <f>AVERAGE(E980:G980)</f>
        <v>144.06</v>
      </c>
      <c r="I980" s="62">
        <v>0</v>
      </c>
      <c r="J980" s="62">
        <v>432.18</v>
      </c>
      <c r="K980" s="75">
        <f t="shared" si="30"/>
        <v>76730000</v>
      </c>
      <c r="L980" s="75">
        <f t="shared" si="31"/>
        <v>33161171400</v>
      </c>
    </row>
    <row r="981" spans="3:12" x14ac:dyDescent="0.25">
      <c r="C981" s="78">
        <v>43755</v>
      </c>
      <c r="D981" s="62">
        <v>432.18</v>
      </c>
      <c r="E981" s="62">
        <v>437</v>
      </c>
      <c r="F981" s="62">
        <v>432.18</v>
      </c>
      <c r="G981" s="62">
        <v>432.18</v>
      </c>
      <c r="H981" s="62">
        <f>AVERAGE(E981:G981)</f>
        <v>433.78666666666669</v>
      </c>
      <c r="I981" s="62">
        <v>0</v>
      </c>
      <c r="J981" s="62">
        <v>437</v>
      </c>
      <c r="K981" s="75">
        <f t="shared" si="30"/>
        <v>76730000</v>
      </c>
      <c r="L981" s="75">
        <f t="shared" si="31"/>
        <v>33161171400</v>
      </c>
    </row>
    <row r="982" spans="3:12" x14ac:dyDescent="0.25">
      <c r="C982" s="78">
        <v>43754</v>
      </c>
      <c r="D982" s="62">
        <v>437</v>
      </c>
      <c r="E982" s="62">
        <v>437</v>
      </c>
      <c r="F982" s="62">
        <v>0</v>
      </c>
      <c r="G982" s="62">
        <v>0</v>
      </c>
      <c r="H982" s="62">
        <f>AVERAGE(E982:G982)</f>
        <v>145.66666666666666</v>
      </c>
      <c r="I982" s="62">
        <v>0</v>
      </c>
      <c r="J982" s="62">
        <v>437</v>
      </c>
      <c r="K982" s="75">
        <f t="shared" si="30"/>
        <v>76730000</v>
      </c>
      <c r="L982" s="75">
        <f t="shared" si="31"/>
        <v>33531010000</v>
      </c>
    </row>
    <row r="983" spans="3:12" x14ac:dyDescent="0.25">
      <c r="C983" s="78">
        <v>43753</v>
      </c>
      <c r="D983" s="62">
        <v>437</v>
      </c>
      <c r="E983" s="62">
        <v>437</v>
      </c>
      <c r="F983" s="62">
        <v>0</v>
      </c>
      <c r="G983" s="62">
        <v>0</v>
      </c>
      <c r="H983" s="62">
        <f>AVERAGE(E983:G983)</f>
        <v>145.66666666666666</v>
      </c>
      <c r="I983" s="62">
        <v>0</v>
      </c>
      <c r="J983" s="62">
        <v>437</v>
      </c>
      <c r="K983" s="75">
        <f t="shared" si="30"/>
        <v>76730000</v>
      </c>
      <c r="L983" s="75">
        <f t="shared" si="31"/>
        <v>33531010000</v>
      </c>
    </row>
    <row r="984" spans="3:12" x14ac:dyDescent="0.25">
      <c r="C984" s="78">
        <v>43752</v>
      </c>
      <c r="D984" s="62">
        <v>437</v>
      </c>
      <c r="E984" s="62">
        <v>437</v>
      </c>
      <c r="F984" s="62">
        <v>0</v>
      </c>
      <c r="G984" s="62">
        <v>0</v>
      </c>
      <c r="H984" s="62">
        <f>AVERAGE(E984:G984)</f>
        <v>145.66666666666666</v>
      </c>
      <c r="I984" s="62">
        <v>0</v>
      </c>
      <c r="J984" s="62">
        <v>437</v>
      </c>
      <c r="K984" s="75">
        <f t="shared" si="30"/>
        <v>76730000</v>
      </c>
      <c r="L984" s="75">
        <f t="shared" si="31"/>
        <v>33531010000</v>
      </c>
    </row>
    <row r="985" spans="3:12" x14ac:dyDescent="0.25">
      <c r="C985" s="78">
        <v>43749</v>
      </c>
      <c r="D985" s="62">
        <v>437</v>
      </c>
      <c r="E985" s="62">
        <v>437</v>
      </c>
      <c r="F985" s="62">
        <v>437</v>
      </c>
      <c r="G985" s="62">
        <v>437</v>
      </c>
      <c r="H985" s="62">
        <f>AVERAGE(E985:G985)</f>
        <v>437</v>
      </c>
      <c r="I985" s="62">
        <v>500</v>
      </c>
      <c r="J985" s="62">
        <v>460</v>
      </c>
      <c r="K985" s="75">
        <f t="shared" si="30"/>
        <v>76730000</v>
      </c>
      <c r="L985" s="75">
        <f t="shared" si="31"/>
        <v>33531010000</v>
      </c>
    </row>
    <row r="986" spans="3:12" x14ac:dyDescent="0.25">
      <c r="C986" s="78">
        <v>43748</v>
      </c>
      <c r="D986" s="62">
        <v>475</v>
      </c>
      <c r="E986" s="62">
        <v>475</v>
      </c>
      <c r="F986" s="62">
        <v>0</v>
      </c>
      <c r="G986" s="62">
        <v>0</v>
      </c>
      <c r="H986" s="62">
        <f>AVERAGE(E986:G986)</f>
        <v>158.33333333333334</v>
      </c>
      <c r="I986" s="62">
        <v>0</v>
      </c>
      <c r="J986" s="62">
        <v>475</v>
      </c>
      <c r="K986" s="75">
        <f t="shared" si="30"/>
        <v>76730000</v>
      </c>
      <c r="L986" s="75">
        <f t="shared" si="31"/>
        <v>36446750000</v>
      </c>
    </row>
    <row r="987" spans="3:12" x14ac:dyDescent="0.25">
      <c r="C987" s="78">
        <v>43747</v>
      </c>
      <c r="D987" s="62">
        <v>475</v>
      </c>
      <c r="E987" s="62">
        <v>475</v>
      </c>
      <c r="F987" s="62">
        <v>0</v>
      </c>
      <c r="G987" s="62">
        <v>0</v>
      </c>
      <c r="H987" s="62">
        <f>AVERAGE(E987:G987)</f>
        <v>158.33333333333334</v>
      </c>
      <c r="I987" s="62">
        <v>0</v>
      </c>
      <c r="J987" s="62">
        <v>475</v>
      </c>
      <c r="K987" s="75">
        <f t="shared" si="30"/>
        <v>76730000</v>
      </c>
      <c r="L987" s="75">
        <f t="shared" si="31"/>
        <v>36446750000</v>
      </c>
    </row>
    <row r="988" spans="3:12" x14ac:dyDescent="0.25">
      <c r="C988" s="78">
        <v>43746</v>
      </c>
      <c r="D988" s="62">
        <v>475</v>
      </c>
      <c r="E988" s="62">
        <v>475</v>
      </c>
      <c r="F988" s="62">
        <v>0</v>
      </c>
      <c r="G988" s="62">
        <v>0</v>
      </c>
      <c r="H988" s="62">
        <f>AVERAGE(E988:G988)</f>
        <v>158.33333333333334</v>
      </c>
      <c r="I988" s="62">
        <v>0</v>
      </c>
      <c r="J988" s="62">
        <v>475</v>
      </c>
      <c r="K988" s="75">
        <f t="shared" si="30"/>
        <v>76730000</v>
      </c>
      <c r="L988" s="75">
        <f t="shared" si="31"/>
        <v>36446750000</v>
      </c>
    </row>
    <row r="989" spans="3:12" x14ac:dyDescent="0.25">
      <c r="C989" s="78">
        <v>43745</v>
      </c>
      <c r="D989" s="62">
        <v>475</v>
      </c>
      <c r="E989" s="62">
        <v>475</v>
      </c>
      <c r="F989" s="62">
        <v>0</v>
      </c>
      <c r="G989" s="62">
        <v>0</v>
      </c>
      <c r="H989" s="62">
        <f>AVERAGE(E989:G989)</f>
        <v>158.33333333333334</v>
      </c>
      <c r="I989" s="62">
        <v>0</v>
      </c>
      <c r="J989" s="62">
        <v>475</v>
      </c>
      <c r="K989" s="75">
        <f t="shared" si="30"/>
        <v>76730000</v>
      </c>
      <c r="L989" s="75">
        <f t="shared" si="31"/>
        <v>36446750000</v>
      </c>
    </row>
    <row r="990" spans="3:12" x14ac:dyDescent="0.25">
      <c r="C990" s="78">
        <v>43742</v>
      </c>
      <c r="D990" s="62">
        <v>475</v>
      </c>
      <c r="E990" s="62">
        <v>475</v>
      </c>
      <c r="F990" s="62">
        <v>0</v>
      </c>
      <c r="G990" s="62">
        <v>0</v>
      </c>
      <c r="H990" s="62">
        <f>AVERAGE(E990:G990)</f>
        <v>158.33333333333334</v>
      </c>
      <c r="I990" s="62">
        <v>0</v>
      </c>
      <c r="J990" s="62">
        <v>475</v>
      </c>
      <c r="K990" s="75">
        <f t="shared" si="30"/>
        <v>76730000</v>
      </c>
      <c r="L990" s="75">
        <f t="shared" si="31"/>
        <v>36446750000</v>
      </c>
    </row>
    <row r="991" spans="3:12" x14ac:dyDescent="0.25">
      <c r="C991" s="78">
        <v>43741</v>
      </c>
      <c r="D991" s="62">
        <v>475</v>
      </c>
      <c r="E991" s="62">
        <v>475</v>
      </c>
      <c r="F991" s="62">
        <v>0</v>
      </c>
      <c r="G991" s="62">
        <v>0</v>
      </c>
      <c r="H991" s="62">
        <f>AVERAGE(E991:G991)</f>
        <v>158.33333333333334</v>
      </c>
      <c r="I991" s="62">
        <v>0</v>
      </c>
      <c r="J991" s="62">
        <v>475</v>
      </c>
      <c r="K991" s="75">
        <f t="shared" si="30"/>
        <v>76730000</v>
      </c>
      <c r="L991" s="75">
        <f t="shared" si="31"/>
        <v>36446750000</v>
      </c>
    </row>
    <row r="992" spans="3:12" x14ac:dyDescent="0.25">
      <c r="C992" s="78">
        <v>43740</v>
      </c>
      <c r="D992" s="62">
        <v>475</v>
      </c>
      <c r="E992" s="62">
        <v>475</v>
      </c>
      <c r="F992" s="62">
        <v>0</v>
      </c>
      <c r="G992" s="62">
        <v>0</v>
      </c>
      <c r="H992" s="62">
        <f>AVERAGE(E992:G992)</f>
        <v>158.33333333333334</v>
      </c>
      <c r="I992" s="62">
        <v>0</v>
      </c>
      <c r="J992" s="62">
        <v>475</v>
      </c>
      <c r="K992" s="75">
        <f t="shared" si="30"/>
        <v>76730000</v>
      </c>
      <c r="L992" s="75">
        <f t="shared" si="31"/>
        <v>36446750000</v>
      </c>
    </row>
    <row r="993" spans="3:12" x14ac:dyDescent="0.25">
      <c r="C993" s="78">
        <v>43739</v>
      </c>
      <c r="D993" s="62">
        <v>475</v>
      </c>
      <c r="E993" s="62">
        <v>501.9</v>
      </c>
      <c r="F993" s="62">
        <v>501.9</v>
      </c>
      <c r="G993" s="62">
        <v>475</v>
      </c>
      <c r="H993" s="62">
        <f>AVERAGE(E993:G993)</f>
        <v>492.93333333333334</v>
      </c>
      <c r="I993" s="62">
        <v>200</v>
      </c>
      <c r="J993" s="62">
        <v>478</v>
      </c>
      <c r="K993" s="75">
        <f t="shared" si="30"/>
        <v>76730000</v>
      </c>
      <c r="L993" s="75">
        <f t="shared" si="31"/>
        <v>36446750000</v>
      </c>
    </row>
    <row r="994" spans="3:12" x14ac:dyDescent="0.25">
      <c r="C994" s="78">
        <v>43738</v>
      </c>
      <c r="D994" s="62">
        <v>478</v>
      </c>
      <c r="E994" s="62">
        <v>478</v>
      </c>
      <c r="F994" s="62">
        <v>0</v>
      </c>
      <c r="G994" s="62">
        <v>0</v>
      </c>
      <c r="H994" s="62">
        <f>AVERAGE(E994:G994)</f>
        <v>159.33333333333334</v>
      </c>
      <c r="I994" s="62">
        <v>0</v>
      </c>
      <c r="J994" s="62">
        <v>478</v>
      </c>
      <c r="K994" s="75">
        <f t="shared" si="30"/>
        <v>76730000</v>
      </c>
      <c r="L994" s="75">
        <f t="shared" si="31"/>
        <v>36676940000</v>
      </c>
    </row>
    <row r="995" spans="3:12" x14ac:dyDescent="0.25">
      <c r="C995" s="78">
        <v>43735</v>
      </c>
      <c r="D995" s="62">
        <v>478</v>
      </c>
      <c r="E995" s="62">
        <v>480</v>
      </c>
      <c r="F995" s="62">
        <v>478</v>
      </c>
      <c r="G995" s="62">
        <v>478</v>
      </c>
      <c r="H995" s="62">
        <f>AVERAGE(E995:G995)</f>
        <v>478.66666666666669</v>
      </c>
      <c r="I995" s="62">
        <v>0</v>
      </c>
      <c r="J995" s="62">
        <v>480</v>
      </c>
      <c r="K995" s="75">
        <f t="shared" si="30"/>
        <v>76730000</v>
      </c>
      <c r="L995" s="75">
        <f t="shared" si="31"/>
        <v>36676940000</v>
      </c>
    </row>
    <row r="996" spans="3:12" x14ac:dyDescent="0.25">
      <c r="C996" s="78">
        <v>43734</v>
      </c>
      <c r="D996" s="62">
        <v>480</v>
      </c>
      <c r="E996" s="62">
        <v>480</v>
      </c>
      <c r="F996" s="62">
        <v>0</v>
      </c>
      <c r="G996" s="62">
        <v>0</v>
      </c>
      <c r="H996" s="62">
        <f>AVERAGE(E996:G996)</f>
        <v>160</v>
      </c>
      <c r="I996" s="62">
        <v>0</v>
      </c>
      <c r="J996" s="62">
        <v>480</v>
      </c>
      <c r="K996" s="75">
        <f t="shared" si="30"/>
        <v>76730000</v>
      </c>
      <c r="L996" s="75">
        <f t="shared" si="31"/>
        <v>36830400000</v>
      </c>
    </row>
    <row r="997" spans="3:12" x14ac:dyDescent="0.25">
      <c r="C997" s="78">
        <v>43733</v>
      </c>
      <c r="D997" s="62">
        <v>480</v>
      </c>
      <c r="E997" s="62">
        <v>480</v>
      </c>
      <c r="F997" s="62">
        <v>0</v>
      </c>
      <c r="G997" s="62">
        <v>0</v>
      </c>
      <c r="H997" s="62">
        <f>AVERAGE(E997:G997)</f>
        <v>160</v>
      </c>
      <c r="I997" s="62">
        <v>0</v>
      </c>
      <c r="J997" s="62">
        <v>480</v>
      </c>
      <c r="K997" s="75">
        <f t="shared" si="30"/>
        <v>76730000</v>
      </c>
      <c r="L997" s="75">
        <f t="shared" si="31"/>
        <v>36830400000</v>
      </c>
    </row>
    <row r="998" spans="3:12" x14ac:dyDescent="0.25">
      <c r="C998" s="78">
        <v>43732</v>
      </c>
      <c r="D998" s="62">
        <v>480</v>
      </c>
      <c r="E998" s="62">
        <v>480</v>
      </c>
      <c r="F998" s="62">
        <v>0</v>
      </c>
      <c r="G998" s="62">
        <v>0</v>
      </c>
      <c r="H998" s="62">
        <f>AVERAGE(E998:G998)</f>
        <v>160</v>
      </c>
      <c r="I998" s="62">
        <v>0</v>
      </c>
      <c r="J998" s="62">
        <v>480</v>
      </c>
      <c r="K998" s="75">
        <f t="shared" si="30"/>
        <v>76730000</v>
      </c>
      <c r="L998" s="75">
        <f t="shared" si="31"/>
        <v>36830400000</v>
      </c>
    </row>
    <row r="999" spans="3:12" x14ac:dyDescent="0.25">
      <c r="C999" s="78">
        <v>43731</v>
      </c>
      <c r="D999" s="62">
        <v>480</v>
      </c>
      <c r="E999" s="62">
        <v>465</v>
      </c>
      <c r="F999" s="62">
        <v>480</v>
      </c>
      <c r="G999" s="62">
        <v>465</v>
      </c>
      <c r="H999" s="62">
        <f>AVERAGE(E999:G999)</f>
        <v>470</v>
      </c>
      <c r="I999" s="62">
        <v>500</v>
      </c>
      <c r="J999" s="62">
        <v>458</v>
      </c>
      <c r="K999" s="75">
        <f t="shared" si="30"/>
        <v>76730000</v>
      </c>
      <c r="L999" s="75">
        <f t="shared" si="31"/>
        <v>36830400000</v>
      </c>
    </row>
    <row r="1000" spans="3:12" x14ac:dyDescent="0.25">
      <c r="C1000" s="78">
        <v>43728</v>
      </c>
      <c r="D1000" s="62">
        <v>458</v>
      </c>
      <c r="E1000" s="62">
        <v>435</v>
      </c>
      <c r="F1000" s="62">
        <v>458</v>
      </c>
      <c r="G1000" s="62">
        <v>435</v>
      </c>
      <c r="H1000" s="62">
        <f>AVERAGE(E1000:G1000)</f>
        <v>442.66666666666669</v>
      </c>
      <c r="I1000" s="62">
        <v>200</v>
      </c>
      <c r="J1000" s="62">
        <v>443.65</v>
      </c>
      <c r="K1000" s="75">
        <f t="shared" si="30"/>
        <v>76730000</v>
      </c>
      <c r="L1000" s="75">
        <f t="shared" si="31"/>
        <v>35142340000</v>
      </c>
    </row>
    <row r="1001" spans="3:12" x14ac:dyDescent="0.25">
      <c r="C1001" s="78">
        <v>43727</v>
      </c>
      <c r="D1001" s="62">
        <v>443.65</v>
      </c>
      <c r="E1001" s="62">
        <v>443.65</v>
      </c>
      <c r="F1001" s="62">
        <v>0</v>
      </c>
      <c r="G1001" s="62">
        <v>0</v>
      </c>
      <c r="H1001" s="62">
        <f>AVERAGE(E1001:G1001)</f>
        <v>147.88333333333333</v>
      </c>
      <c r="I1001" s="62">
        <v>0</v>
      </c>
      <c r="J1001" s="62">
        <v>443.65</v>
      </c>
      <c r="K1001" s="75">
        <f t="shared" si="30"/>
        <v>76730000</v>
      </c>
      <c r="L1001" s="75">
        <f t="shared" si="31"/>
        <v>34041264500</v>
      </c>
    </row>
    <row r="1002" spans="3:12" x14ac:dyDescent="0.25">
      <c r="C1002" s="78">
        <v>43726</v>
      </c>
      <c r="D1002" s="62">
        <v>443.65</v>
      </c>
      <c r="E1002" s="62">
        <v>443.65</v>
      </c>
      <c r="F1002" s="62">
        <v>0</v>
      </c>
      <c r="G1002" s="62">
        <v>0</v>
      </c>
      <c r="H1002" s="62">
        <f>AVERAGE(E1002:G1002)</f>
        <v>147.88333333333333</v>
      </c>
      <c r="I1002" s="62">
        <v>0</v>
      </c>
      <c r="J1002" s="62">
        <v>443.65</v>
      </c>
      <c r="K1002" s="75">
        <f t="shared" si="30"/>
        <v>76730000</v>
      </c>
      <c r="L1002" s="75">
        <f t="shared" si="31"/>
        <v>34041264500</v>
      </c>
    </row>
    <row r="1003" spans="3:12" x14ac:dyDescent="0.25">
      <c r="C1003" s="78">
        <v>43725</v>
      </c>
      <c r="D1003" s="62">
        <v>443.65</v>
      </c>
      <c r="E1003" s="62">
        <v>444</v>
      </c>
      <c r="F1003" s="62">
        <v>444</v>
      </c>
      <c r="G1003" s="62">
        <v>443.65</v>
      </c>
      <c r="H1003" s="62">
        <f>AVERAGE(E1003:G1003)</f>
        <v>443.88333333333338</v>
      </c>
      <c r="I1003" s="62">
        <v>600</v>
      </c>
      <c r="J1003" s="62">
        <v>467</v>
      </c>
      <c r="K1003" s="75">
        <f t="shared" si="30"/>
        <v>76730000</v>
      </c>
      <c r="L1003" s="75">
        <f t="shared" si="31"/>
        <v>34041264500</v>
      </c>
    </row>
    <row r="1004" spans="3:12" x14ac:dyDescent="0.25">
      <c r="C1004" s="78">
        <v>43724</v>
      </c>
      <c r="D1004" s="62">
        <v>467</v>
      </c>
      <c r="E1004" s="62">
        <v>467</v>
      </c>
      <c r="F1004" s="62">
        <v>467</v>
      </c>
      <c r="G1004" s="62">
        <v>467</v>
      </c>
      <c r="H1004" s="62">
        <f>AVERAGE(E1004:G1004)</f>
        <v>467</v>
      </c>
      <c r="I1004" s="62">
        <v>400</v>
      </c>
      <c r="J1004" s="62">
        <v>489.9</v>
      </c>
      <c r="K1004" s="75">
        <f t="shared" si="30"/>
        <v>76730000</v>
      </c>
      <c r="L1004" s="75">
        <f t="shared" si="31"/>
        <v>35832910000</v>
      </c>
    </row>
    <row r="1005" spans="3:12" x14ac:dyDescent="0.25">
      <c r="C1005" s="78">
        <v>43721</v>
      </c>
      <c r="D1005" s="62">
        <v>489.9</v>
      </c>
      <c r="E1005" s="62">
        <v>489</v>
      </c>
      <c r="F1005" s="62">
        <v>489.9</v>
      </c>
      <c r="G1005" s="62">
        <v>489</v>
      </c>
      <c r="H1005" s="62">
        <f>AVERAGE(E1005:G1005)</f>
        <v>489.3</v>
      </c>
      <c r="I1005" s="62">
        <v>200</v>
      </c>
      <c r="J1005" s="62">
        <v>479.97</v>
      </c>
      <c r="K1005" s="75">
        <f t="shared" si="30"/>
        <v>76730000</v>
      </c>
      <c r="L1005" s="75">
        <f t="shared" si="31"/>
        <v>37590027000</v>
      </c>
    </row>
    <row r="1006" spans="3:12" x14ac:dyDescent="0.25">
      <c r="C1006" s="78">
        <v>43720</v>
      </c>
      <c r="D1006" s="62">
        <v>479.97</v>
      </c>
      <c r="E1006" s="62">
        <v>479.97</v>
      </c>
      <c r="F1006" s="62">
        <v>479.97</v>
      </c>
      <c r="G1006" s="62">
        <v>479.97</v>
      </c>
      <c r="H1006" s="62">
        <f>AVERAGE(E1006:G1006)</f>
        <v>479.97</v>
      </c>
      <c r="I1006" s="62">
        <v>100</v>
      </c>
      <c r="J1006" s="62">
        <v>475</v>
      </c>
      <c r="K1006" s="75">
        <f t="shared" si="30"/>
        <v>76730000</v>
      </c>
      <c r="L1006" s="75">
        <f t="shared" si="31"/>
        <v>36828098100</v>
      </c>
    </row>
    <row r="1007" spans="3:12" x14ac:dyDescent="0.25">
      <c r="C1007" s="78">
        <v>43719</v>
      </c>
      <c r="D1007" s="62">
        <v>475</v>
      </c>
      <c r="E1007" s="62">
        <v>475</v>
      </c>
      <c r="F1007" s="62">
        <v>0</v>
      </c>
      <c r="G1007" s="62">
        <v>0</v>
      </c>
      <c r="H1007" s="62">
        <f>AVERAGE(E1007:G1007)</f>
        <v>158.33333333333334</v>
      </c>
      <c r="I1007" s="62">
        <v>0</v>
      </c>
      <c r="J1007" s="62">
        <v>475</v>
      </c>
      <c r="K1007" s="75">
        <f t="shared" si="30"/>
        <v>76730000</v>
      </c>
      <c r="L1007" s="75">
        <f t="shared" si="31"/>
        <v>36446750000</v>
      </c>
    </row>
    <row r="1008" spans="3:12" x14ac:dyDescent="0.25">
      <c r="C1008" s="78">
        <v>43714</v>
      </c>
      <c r="D1008" s="62">
        <v>475</v>
      </c>
      <c r="E1008" s="62">
        <v>475</v>
      </c>
      <c r="F1008" s="62">
        <v>0</v>
      </c>
      <c r="G1008" s="62">
        <v>0</v>
      </c>
      <c r="H1008" s="62">
        <f>AVERAGE(E1008:G1008)</f>
        <v>158.33333333333334</v>
      </c>
      <c r="I1008" s="62">
        <v>0</v>
      </c>
      <c r="J1008" s="62">
        <v>475</v>
      </c>
      <c r="K1008" s="75">
        <f t="shared" si="30"/>
        <v>76730000</v>
      </c>
      <c r="L1008" s="75">
        <f t="shared" si="31"/>
        <v>36446750000</v>
      </c>
    </row>
    <row r="1009" spans="3:12" x14ac:dyDescent="0.25">
      <c r="C1009" s="78">
        <v>43713</v>
      </c>
      <c r="D1009" s="62">
        <v>475</v>
      </c>
      <c r="E1009" s="62">
        <v>475</v>
      </c>
      <c r="F1009" s="62">
        <v>0</v>
      </c>
      <c r="G1009" s="62">
        <v>0</v>
      </c>
      <c r="H1009" s="62">
        <f>AVERAGE(E1009:G1009)</f>
        <v>158.33333333333334</v>
      </c>
      <c r="I1009" s="62">
        <v>0</v>
      </c>
      <c r="J1009" s="62">
        <v>475</v>
      </c>
      <c r="K1009" s="75">
        <f t="shared" si="30"/>
        <v>76730000</v>
      </c>
      <c r="L1009" s="75">
        <f t="shared" si="31"/>
        <v>36446750000</v>
      </c>
    </row>
    <row r="1010" spans="3:12" x14ac:dyDescent="0.25">
      <c r="C1010" s="78">
        <v>43712</v>
      </c>
      <c r="D1010" s="62">
        <v>475</v>
      </c>
      <c r="E1010" s="62">
        <v>475</v>
      </c>
      <c r="F1010" s="62">
        <v>0</v>
      </c>
      <c r="G1010" s="62">
        <v>0</v>
      </c>
      <c r="H1010" s="62">
        <f>AVERAGE(E1010:G1010)</f>
        <v>158.33333333333334</v>
      </c>
      <c r="I1010" s="62">
        <v>0</v>
      </c>
      <c r="J1010" s="62">
        <v>475</v>
      </c>
      <c r="K1010" s="75">
        <f t="shared" si="30"/>
        <v>76730000</v>
      </c>
      <c r="L1010" s="75">
        <f t="shared" si="31"/>
        <v>36446750000</v>
      </c>
    </row>
    <row r="1011" spans="3:12" x14ac:dyDescent="0.25">
      <c r="C1011" s="78">
        <v>43711</v>
      </c>
      <c r="D1011" s="62">
        <v>475</v>
      </c>
      <c r="E1011" s="62">
        <v>476.25</v>
      </c>
      <c r="F1011" s="62">
        <v>476.25</v>
      </c>
      <c r="G1011" s="62">
        <v>475</v>
      </c>
      <c r="H1011" s="62">
        <f>AVERAGE(E1011:G1011)</f>
        <v>475.83333333333331</v>
      </c>
      <c r="I1011" s="62">
        <v>600</v>
      </c>
      <c r="J1011" s="62">
        <v>476</v>
      </c>
      <c r="K1011" s="75">
        <f t="shared" si="30"/>
        <v>76730000</v>
      </c>
      <c r="L1011" s="75">
        <f t="shared" si="31"/>
        <v>36446750000</v>
      </c>
    </row>
    <row r="1012" spans="3:12" x14ac:dyDescent="0.25">
      <c r="C1012" s="78">
        <v>43710</v>
      </c>
      <c r="D1012" s="62">
        <v>476</v>
      </c>
      <c r="E1012" s="62">
        <v>490</v>
      </c>
      <c r="F1012" s="62">
        <v>490</v>
      </c>
      <c r="G1012" s="62">
        <v>476</v>
      </c>
      <c r="H1012" s="62">
        <f>AVERAGE(E1012:G1012)</f>
        <v>485.33333333333331</v>
      </c>
      <c r="I1012" s="62">
        <v>900</v>
      </c>
      <c r="J1012" s="62">
        <v>467.25</v>
      </c>
      <c r="K1012" s="75">
        <f t="shared" si="30"/>
        <v>76730000</v>
      </c>
      <c r="L1012" s="75">
        <f t="shared" si="31"/>
        <v>36523480000</v>
      </c>
    </row>
    <row r="1013" spans="3:12" x14ac:dyDescent="0.25">
      <c r="C1013" s="78">
        <v>43707</v>
      </c>
      <c r="D1013" s="62">
        <v>467.25</v>
      </c>
      <c r="E1013" s="62">
        <v>467.19</v>
      </c>
      <c r="F1013" s="62">
        <v>467.25</v>
      </c>
      <c r="G1013" s="62">
        <v>467.19</v>
      </c>
      <c r="H1013" s="62">
        <f>AVERAGE(E1013:G1013)</f>
        <v>467.21000000000004</v>
      </c>
      <c r="I1013" s="62">
        <v>1400</v>
      </c>
      <c r="J1013" s="62">
        <v>445</v>
      </c>
      <c r="K1013" s="75">
        <f t="shared" si="30"/>
        <v>76730000</v>
      </c>
      <c r="L1013" s="75">
        <f t="shared" si="31"/>
        <v>35852092500</v>
      </c>
    </row>
    <row r="1014" spans="3:12" x14ac:dyDescent="0.25">
      <c r="C1014" s="78">
        <v>43706</v>
      </c>
      <c r="D1014" s="62">
        <v>445</v>
      </c>
      <c r="E1014" s="62">
        <v>440</v>
      </c>
      <c r="F1014" s="62">
        <v>445</v>
      </c>
      <c r="G1014" s="62">
        <v>440</v>
      </c>
      <c r="H1014" s="62">
        <f>AVERAGE(E1014:G1014)</f>
        <v>441.66666666666669</v>
      </c>
      <c r="I1014" s="62">
        <v>500</v>
      </c>
      <c r="J1014" s="62">
        <v>435</v>
      </c>
      <c r="K1014" s="75">
        <f t="shared" si="30"/>
        <v>76730000</v>
      </c>
      <c r="L1014" s="75">
        <f t="shared" si="31"/>
        <v>34144850000</v>
      </c>
    </row>
    <row r="1015" spans="3:12" x14ac:dyDescent="0.25">
      <c r="C1015" s="78">
        <v>43705</v>
      </c>
      <c r="D1015" s="62">
        <v>435</v>
      </c>
      <c r="E1015" s="62">
        <v>428</v>
      </c>
      <c r="F1015" s="62">
        <v>435</v>
      </c>
      <c r="G1015" s="62">
        <v>428</v>
      </c>
      <c r="H1015" s="62">
        <f>AVERAGE(E1015:G1015)</f>
        <v>430.33333333333331</v>
      </c>
      <c r="I1015" s="62">
        <v>300</v>
      </c>
      <c r="J1015" s="62">
        <v>422.25</v>
      </c>
      <c r="K1015" s="75">
        <f t="shared" si="30"/>
        <v>76730000</v>
      </c>
      <c r="L1015" s="75">
        <f t="shared" si="31"/>
        <v>33377550000</v>
      </c>
    </row>
    <row r="1016" spans="3:12" x14ac:dyDescent="0.25">
      <c r="C1016" s="78">
        <v>43704</v>
      </c>
      <c r="D1016" s="62">
        <v>422.25</v>
      </c>
      <c r="E1016" s="62">
        <v>423</v>
      </c>
      <c r="F1016" s="62">
        <v>423</v>
      </c>
      <c r="G1016" s="62">
        <v>421.25</v>
      </c>
      <c r="H1016" s="62">
        <f>AVERAGE(E1016:G1016)</f>
        <v>422.41666666666669</v>
      </c>
      <c r="I1016" s="62">
        <v>1200</v>
      </c>
      <c r="J1016" s="62">
        <v>410.94</v>
      </c>
      <c r="K1016" s="75">
        <f t="shared" si="30"/>
        <v>76730000</v>
      </c>
      <c r="L1016" s="75">
        <f t="shared" si="31"/>
        <v>32399242500</v>
      </c>
    </row>
    <row r="1017" spans="3:12" x14ac:dyDescent="0.25">
      <c r="C1017" s="78">
        <v>43703</v>
      </c>
      <c r="D1017" s="62">
        <v>410.94</v>
      </c>
      <c r="E1017" s="62">
        <v>403</v>
      </c>
      <c r="F1017" s="62">
        <v>410.94</v>
      </c>
      <c r="G1017" s="62">
        <v>403</v>
      </c>
      <c r="H1017" s="62">
        <f>AVERAGE(E1017:G1017)</f>
        <v>405.6466666666667</v>
      </c>
      <c r="I1017" s="62">
        <v>1900</v>
      </c>
      <c r="J1017" s="62">
        <v>391.38</v>
      </c>
      <c r="K1017" s="75">
        <f t="shared" si="30"/>
        <v>76730000</v>
      </c>
      <c r="L1017" s="75">
        <f t="shared" si="31"/>
        <v>31531426200</v>
      </c>
    </row>
    <row r="1018" spans="3:12" x14ac:dyDescent="0.25">
      <c r="C1018" s="78">
        <v>43700</v>
      </c>
      <c r="D1018" s="62">
        <v>391.38</v>
      </c>
      <c r="E1018" s="62">
        <v>389</v>
      </c>
      <c r="F1018" s="62">
        <v>391.38</v>
      </c>
      <c r="G1018" s="62">
        <v>387</v>
      </c>
      <c r="H1018" s="62">
        <f>AVERAGE(E1018:G1018)</f>
        <v>389.12666666666672</v>
      </c>
      <c r="I1018" s="62">
        <v>1200</v>
      </c>
      <c r="J1018" s="62">
        <v>372.75</v>
      </c>
      <c r="K1018" s="75">
        <f t="shared" si="30"/>
        <v>76730000</v>
      </c>
      <c r="L1018" s="75">
        <f t="shared" si="31"/>
        <v>30030587400</v>
      </c>
    </row>
    <row r="1019" spans="3:12" x14ac:dyDescent="0.25">
      <c r="C1019" s="78">
        <v>43699</v>
      </c>
      <c r="D1019" s="62">
        <v>372.75</v>
      </c>
      <c r="E1019" s="62">
        <v>365</v>
      </c>
      <c r="F1019" s="62">
        <v>372.75</v>
      </c>
      <c r="G1019" s="62">
        <v>365</v>
      </c>
      <c r="H1019" s="62">
        <f>AVERAGE(E1019:G1019)</f>
        <v>367.58333333333331</v>
      </c>
      <c r="I1019" s="62">
        <v>1700</v>
      </c>
      <c r="J1019" s="62">
        <v>355</v>
      </c>
      <c r="K1019" s="75">
        <f t="shared" si="30"/>
        <v>76730000</v>
      </c>
      <c r="L1019" s="75">
        <f t="shared" si="31"/>
        <v>28601107500</v>
      </c>
    </row>
    <row r="1020" spans="3:12" x14ac:dyDescent="0.25">
      <c r="C1020" s="78">
        <v>43698</v>
      </c>
      <c r="D1020" s="62">
        <v>355</v>
      </c>
      <c r="E1020" s="62">
        <v>355</v>
      </c>
      <c r="F1020" s="62">
        <v>355</v>
      </c>
      <c r="G1020" s="62">
        <v>355</v>
      </c>
      <c r="H1020" s="62">
        <f>AVERAGE(E1020:G1020)</f>
        <v>355</v>
      </c>
      <c r="I1020" s="62">
        <v>600</v>
      </c>
      <c r="J1020" s="62">
        <v>351.75</v>
      </c>
      <c r="K1020" s="75">
        <f t="shared" si="30"/>
        <v>76730000</v>
      </c>
      <c r="L1020" s="75">
        <f t="shared" si="31"/>
        <v>27239150000</v>
      </c>
    </row>
    <row r="1021" spans="3:12" x14ac:dyDescent="0.25">
      <c r="C1021" s="78">
        <v>43697</v>
      </c>
      <c r="D1021" s="62">
        <v>351.75</v>
      </c>
      <c r="E1021" s="62">
        <v>350.89</v>
      </c>
      <c r="F1021" s="62">
        <v>351.75</v>
      </c>
      <c r="G1021" s="62">
        <v>350.89</v>
      </c>
      <c r="H1021" s="62">
        <f>AVERAGE(E1021:G1021)</f>
        <v>351.17666666666668</v>
      </c>
      <c r="I1021" s="62">
        <v>1100</v>
      </c>
      <c r="J1021" s="62">
        <v>335</v>
      </c>
      <c r="K1021" s="75">
        <f t="shared" si="30"/>
        <v>76730000</v>
      </c>
      <c r="L1021" s="75">
        <f t="shared" si="31"/>
        <v>26989777500</v>
      </c>
    </row>
    <row r="1022" spans="3:12" x14ac:dyDescent="0.25">
      <c r="C1022" s="78">
        <v>43696</v>
      </c>
      <c r="D1022" s="62">
        <v>335</v>
      </c>
      <c r="E1022" s="62">
        <v>329.25</v>
      </c>
      <c r="F1022" s="62">
        <v>335</v>
      </c>
      <c r="G1022" s="62">
        <v>329.25</v>
      </c>
      <c r="H1022" s="62">
        <f>AVERAGE(E1022:G1022)</f>
        <v>331.16666666666669</v>
      </c>
      <c r="I1022" s="62">
        <v>1100</v>
      </c>
      <c r="J1022" s="62">
        <v>329.25</v>
      </c>
      <c r="K1022" s="75">
        <f t="shared" si="30"/>
        <v>76730000</v>
      </c>
      <c r="L1022" s="75">
        <f t="shared" si="31"/>
        <v>25704550000</v>
      </c>
    </row>
    <row r="1023" spans="3:12" x14ac:dyDescent="0.25">
      <c r="C1023" s="78">
        <v>43693</v>
      </c>
      <c r="D1023" s="62">
        <v>329.25</v>
      </c>
      <c r="E1023" s="62">
        <v>329.25</v>
      </c>
      <c r="F1023" s="62">
        <v>329.25</v>
      </c>
      <c r="G1023" s="62">
        <v>329.25</v>
      </c>
      <c r="H1023" s="62">
        <f>AVERAGE(E1023:G1023)</f>
        <v>329.25</v>
      </c>
      <c r="I1023" s="62">
        <v>300</v>
      </c>
      <c r="J1023" s="62">
        <v>329.15</v>
      </c>
      <c r="K1023" s="75">
        <f t="shared" si="30"/>
        <v>76730000</v>
      </c>
      <c r="L1023" s="75">
        <f t="shared" si="31"/>
        <v>25263352500</v>
      </c>
    </row>
    <row r="1024" spans="3:12" x14ac:dyDescent="0.25">
      <c r="C1024" s="78">
        <v>43686</v>
      </c>
      <c r="D1024" s="62">
        <v>329.15</v>
      </c>
      <c r="E1024" s="62">
        <v>329.17</v>
      </c>
      <c r="F1024" s="62">
        <v>329.17</v>
      </c>
      <c r="G1024" s="62">
        <v>329.15</v>
      </c>
      <c r="H1024" s="62">
        <f>AVERAGE(E1024:G1024)</f>
        <v>329.16333333333336</v>
      </c>
      <c r="I1024" s="62">
        <v>500</v>
      </c>
      <c r="J1024" s="62">
        <v>330.93</v>
      </c>
      <c r="K1024" s="75">
        <f t="shared" si="30"/>
        <v>76730000</v>
      </c>
      <c r="L1024" s="75">
        <f t="shared" si="31"/>
        <v>25255679500</v>
      </c>
    </row>
    <row r="1025" spans="3:12" x14ac:dyDescent="0.25">
      <c r="C1025" s="78">
        <v>43685</v>
      </c>
      <c r="D1025" s="62">
        <v>330.93</v>
      </c>
      <c r="E1025" s="62">
        <v>331</v>
      </c>
      <c r="F1025" s="62">
        <v>331</v>
      </c>
      <c r="G1025" s="62">
        <v>330.25</v>
      </c>
      <c r="H1025" s="62">
        <f>AVERAGE(E1025:G1025)</f>
        <v>330.75</v>
      </c>
      <c r="I1025" s="62">
        <v>1000</v>
      </c>
      <c r="J1025" s="62">
        <v>330.25</v>
      </c>
      <c r="K1025" s="75">
        <f t="shared" si="30"/>
        <v>76730000</v>
      </c>
      <c r="L1025" s="75">
        <f t="shared" si="31"/>
        <v>25392258900</v>
      </c>
    </row>
    <row r="1026" spans="3:12" x14ac:dyDescent="0.25">
      <c r="C1026" s="78">
        <v>43684</v>
      </c>
      <c r="D1026" s="62">
        <v>330.25</v>
      </c>
      <c r="E1026" s="62">
        <v>330.25</v>
      </c>
      <c r="F1026" s="62">
        <v>330.25</v>
      </c>
      <c r="G1026" s="62">
        <v>330.25</v>
      </c>
      <c r="H1026" s="62">
        <f>AVERAGE(E1026:G1026)</f>
        <v>330.25</v>
      </c>
      <c r="I1026" s="62">
        <v>300</v>
      </c>
      <c r="J1026" s="62">
        <v>330.25</v>
      </c>
      <c r="K1026" s="75">
        <f t="shared" si="30"/>
        <v>76730000</v>
      </c>
      <c r="L1026" s="75">
        <f t="shared" si="31"/>
        <v>25340082500</v>
      </c>
    </row>
    <row r="1027" spans="3:12" x14ac:dyDescent="0.25">
      <c r="C1027" s="78">
        <v>43683</v>
      </c>
      <c r="D1027" s="62">
        <v>330.25</v>
      </c>
      <c r="E1027" s="62">
        <v>330.25</v>
      </c>
      <c r="F1027" s="62">
        <v>330.25</v>
      </c>
      <c r="G1027" s="62">
        <v>330.25</v>
      </c>
      <c r="H1027" s="62">
        <f>AVERAGE(E1027:G1027)</f>
        <v>330.25</v>
      </c>
      <c r="I1027" s="62">
        <v>500</v>
      </c>
      <c r="J1027" s="62">
        <v>329.56</v>
      </c>
      <c r="K1027" s="75">
        <f t="shared" si="30"/>
        <v>76730000</v>
      </c>
      <c r="L1027" s="75">
        <f t="shared" si="31"/>
        <v>25340082500</v>
      </c>
    </row>
    <row r="1028" spans="3:12" x14ac:dyDescent="0.25">
      <c r="C1028" s="78">
        <v>43682</v>
      </c>
      <c r="D1028" s="62">
        <v>329.56</v>
      </c>
      <c r="E1028" s="62">
        <v>329.56</v>
      </c>
      <c r="F1028" s="62">
        <v>0</v>
      </c>
      <c r="G1028" s="62">
        <v>0</v>
      </c>
      <c r="H1028" s="62">
        <f>AVERAGE(E1028:G1028)</f>
        <v>109.85333333333334</v>
      </c>
      <c r="I1028" s="62">
        <v>0</v>
      </c>
      <c r="J1028" s="62">
        <v>329.56</v>
      </c>
      <c r="K1028" s="75">
        <f t="shared" si="30"/>
        <v>76730000</v>
      </c>
      <c r="L1028" s="75">
        <f t="shared" si="31"/>
        <v>25287138800</v>
      </c>
    </row>
    <row r="1029" spans="3:12" x14ac:dyDescent="0.25">
      <c r="C1029" s="78">
        <v>43679</v>
      </c>
      <c r="D1029" s="62">
        <v>329.56</v>
      </c>
      <c r="E1029" s="62">
        <v>329.56</v>
      </c>
      <c r="F1029" s="62">
        <v>0</v>
      </c>
      <c r="G1029" s="62">
        <v>0</v>
      </c>
      <c r="H1029" s="62">
        <f>AVERAGE(E1029:G1029)</f>
        <v>109.85333333333334</v>
      </c>
      <c r="I1029" s="62">
        <v>0</v>
      </c>
      <c r="J1029" s="62">
        <v>329.56</v>
      </c>
      <c r="K1029" s="75">
        <f t="shared" si="30"/>
        <v>76730000</v>
      </c>
      <c r="L1029" s="75">
        <f t="shared" si="31"/>
        <v>25287138800</v>
      </c>
    </row>
    <row r="1030" spans="3:12" x14ac:dyDescent="0.25">
      <c r="C1030" s="78">
        <v>43678</v>
      </c>
      <c r="D1030" s="62">
        <v>329.56</v>
      </c>
      <c r="E1030" s="62">
        <v>341</v>
      </c>
      <c r="F1030" s="62">
        <v>342</v>
      </c>
      <c r="G1030" s="62">
        <v>328.25</v>
      </c>
      <c r="H1030" s="62">
        <f>AVERAGE(E1030:G1030)</f>
        <v>337.08333333333331</v>
      </c>
      <c r="I1030" s="62">
        <v>5300</v>
      </c>
      <c r="J1030" s="62">
        <v>326</v>
      </c>
      <c r="K1030" s="75">
        <f t="shared" si="30"/>
        <v>76730000</v>
      </c>
      <c r="L1030" s="75">
        <f t="shared" si="31"/>
        <v>25287138800</v>
      </c>
    </row>
    <row r="1031" spans="3:12" x14ac:dyDescent="0.25">
      <c r="C1031" s="78">
        <v>43677</v>
      </c>
      <c r="D1031" s="62">
        <v>326</v>
      </c>
      <c r="E1031" s="62">
        <v>320</v>
      </c>
      <c r="F1031" s="62">
        <v>334</v>
      </c>
      <c r="G1031" s="62">
        <v>320</v>
      </c>
      <c r="H1031" s="62">
        <f>AVERAGE(E1031:G1031)</f>
        <v>324.66666666666669</v>
      </c>
      <c r="I1031" s="62">
        <v>2300</v>
      </c>
      <c r="J1031" s="62">
        <v>319.63</v>
      </c>
      <c r="K1031" s="75">
        <f t="shared" si="30"/>
        <v>76730000</v>
      </c>
      <c r="L1031" s="75">
        <f t="shared" si="31"/>
        <v>25013980000</v>
      </c>
    </row>
    <row r="1032" spans="3:12" x14ac:dyDescent="0.25">
      <c r="C1032" s="78">
        <v>43676</v>
      </c>
      <c r="D1032" s="62">
        <v>319.63</v>
      </c>
      <c r="E1032" s="62">
        <v>319.63</v>
      </c>
      <c r="F1032" s="62">
        <v>0</v>
      </c>
      <c r="G1032" s="62">
        <v>0</v>
      </c>
      <c r="H1032" s="62">
        <f>AVERAGE(E1032:G1032)</f>
        <v>106.54333333333334</v>
      </c>
      <c r="I1032" s="62">
        <v>0</v>
      </c>
      <c r="J1032" s="62">
        <v>319.63</v>
      </c>
      <c r="K1032" s="75">
        <f t="shared" si="30"/>
        <v>76730000</v>
      </c>
      <c r="L1032" s="75">
        <f t="shared" si="31"/>
        <v>24525209900</v>
      </c>
    </row>
    <row r="1033" spans="3:12" x14ac:dyDescent="0.25">
      <c r="C1033" s="78">
        <v>43675</v>
      </c>
      <c r="D1033" s="62">
        <v>319.63</v>
      </c>
      <c r="E1033" s="62">
        <v>319</v>
      </c>
      <c r="F1033" s="62">
        <v>320</v>
      </c>
      <c r="G1033" s="62">
        <v>319</v>
      </c>
      <c r="H1033" s="62">
        <f>AVERAGE(E1033:G1033)</f>
        <v>319.33333333333331</v>
      </c>
      <c r="I1033" s="62">
        <v>300</v>
      </c>
      <c r="J1033" s="62">
        <v>314.89</v>
      </c>
      <c r="K1033" s="75">
        <f t="shared" ref="K1033:K1055" si="32">76.73*1000000</f>
        <v>76730000</v>
      </c>
      <c r="L1033" s="75">
        <f t="shared" ref="L1033:L1055" si="33">K1033*D1033</f>
        <v>24525209900</v>
      </c>
    </row>
    <row r="1034" spans="3:12" x14ac:dyDescent="0.25">
      <c r="C1034" s="78">
        <v>43672</v>
      </c>
      <c r="D1034" s="62">
        <v>314.89</v>
      </c>
      <c r="E1034" s="62">
        <v>312</v>
      </c>
      <c r="F1034" s="62">
        <v>315</v>
      </c>
      <c r="G1034" s="62">
        <v>312</v>
      </c>
      <c r="H1034" s="62">
        <f>AVERAGE(E1034:G1034)</f>
        <v>313</v>
      </c>
      <c r="I1034" s="62">
        <v>500</v>
      </c>
      <c r="J1034" s="62">
        <v>305.5</v>
      </c>
      <c r="K1034" s="75">
        <f t="shared" si="32"/>
        <v>76730000</v>
      </c>
      <c r="L1034" s="75">
        <f t="shared" si="33"/>
        <v>24161509700</v>
      </c>
    </row>
    <row r="1035" spans="3:12" x14ac:dyDescent="0.25">
      <c r="C1035" s="78">
        <v>43671</v>
      </c>
      <c r="D1035" s="62">
        <v>305.5</v>
      </c>
      <c r="E1035" s="62">
        <v>305.49</v>
      </c>
      <c r="F1035" s="62">
        <v>305.5</v>
      </c>
      <c r="G1035" s="62">
        <v>305.5</v>
      </c>
      <c r="H1035" s="62">
        <f>AVERAGE(E1035:G1035)</f>
        <v>305.49666666666667</v>
      </c>
      <c r="I1035" s="62">
        <v>0</v>
      </c>
      <c r="J1035" s="62">
        <v>305.49</v>
      </c>
      <c r="K1035" s="75">
        <f t="shared" si="32"/>
        <v>76730000</v>
      </c>
      <c r="L1035" s="75">
        <f t="shared" si="33"/>
        <v>23441015000</v>
      </c>
    </row>
    <row r="1036" spans="3:12" x14ac:dyDescent="0.25">
      <c r="C1036" s="78">
        <v>43670</v>
      </c>
      <c r="D1036" s="62">
        <v>305.49</v>
      </c>
      <c r="E1036" s="62">
        <v>305.25</v>
      </c>
      <c r="F1036" s="62">
        <v>305.49</v>
      </c>
      <c r="G1036" s="62">
        <v>305.49</v>
      </c>
      <c r="H1036" s="62">
        <f>AVERAGE(E1036:G1036)</f>
        <v>305.41000000000003</v>
      </c>
      <c r="I1036" s="62">
        <v>0</v>
      </c>
      <c r="J1036" s="62">
        <v>305.25</v>
      </c>
      <c r="K1036" s="75">
        <f t="shared" si="32"/>
        <v>76730000</v>
      </c>
      <c r="L1036" s="75">
        <f t="shared" si="33"/>
        <v>23440247700</v>
      </c>
    </row>
    <row r="1037" spans="3:12" x14ac:dyDescent="0.25">
      <c r="C1037" s="78">
        <v>43669</v>
      </c>
      <c r="D1037" s="62">
        <v>305.25</v>
      </c>
      <c r="E1037" s="62">
        <v>305.25</v>
      </c>
      <c r="F1037" s="62">
        <v>0</v>
      </c>
      <c r="G1037" s="62">
        <v>0</v>
      </c>
      <c r="H1037" s="62">
        <f>AVERAGE(E1037:G1037)</f>
        <v>101.75</v>
      </c>
      <c r="I1037" s="62">
        <v>0</v>
      </c>
      <c r="J1037" s="62">
        <v>305.25</v>
      </c>
      <c r="K1037" s="75">
        <f t="shared" si="32"/>
        <v>76730000</v>
      </c>
      <c r="L1037" s="75">
        <f t="shared" si="33"/>
        <v>23421832500</v>
      </c>
    </row>
    <row r="1038" spans="3:12" x14ac:dyDescent="0.25">
      <c r="C1038" s="78">
        <v>43668</v>
      </c>
      <c r="D1038" s="62">
        <v>305.25</v>
      </c>
      <c r="E1038" s="62">
        <v>305.39999999999998</v>
      </c>
      <c r="F1038" s="62">
        <v>305.39999999999998</v>
      </c>
      <c r="G1038" s="62">
        <v>305.25</v>
      </c>
      <c r="H1038" s="62">
        <f>AVERAGE(E1038:G1038)</f>
        <v>305.34999999999997</v>
      </c>
      <c r="I1038" s="62">
        <v>500</v>
      </c>
      <c r="J1038" s="62">
        <v>305</v>
      </c>
      <c r="K1038" s="75">
        <f t="shared" si="32"/>
        <v>76730000</v>
      </c>
      <c r="L1038" s="75">
        <f t="shared" si="33"/>
        <v>23421832500</v>
      </c>
    </row>
    <row r="1039" spans="3:12" x14ac:dyDescent="0.25">
      <c r="C1039" s="78">
        <v>43665</v>
      </c>
      <c r="D1039" s="62">
        <v>305</v>
      </c>
      <c r="E1039" s="62">
        <v>305</v>
      </c>
      <c r="F1039" s="62">
        <v>305</v>
      </c>
      <c r="G1039" s="62">
        <v>305</v>
      </c>
      <c r="H1039" s="62">
        <f>AVERAGE(E1039:G1039)</f>
        <v>305</v>
      </c>
      <c r="I1039" s="62">
        <v>100</v>
      </c>
      <c r="J1039" s="62">
        <v>305.02999999999997</v>
      </c>
      <c r="K1039" s="75">
        <f t="shared" si="32"/>
        <v>76730000</v>
      </c>
      <c r="L1039" s="75">
        <f t="shared" si="33"/>
        <v>23402650000</v>
      </c>
    </row>
    <row r="1040" spans="3:12" x14ac:dyDescent="0.25">
      <c r="C1040" s="78">
        <v>43664</v>
      </c>
      <c r="D1040" s="62">
        <v>305.02999999999997</v>
      </c>
      <c r="E1040" s="62">
        <v>325.5</v>
      </c>
      <c r="F1040" s="62">
        <v>325.5</v>
      </c>
      <c r="G1040" s="62">
        <v>305</v>
      </c>
      <c r="H1040" s="62">
        <f>AVERAGE(E1040:G1040)</f>
        <v>318.66666666666669</v>
      </c>
      <c r="I1040" s="62">
        <v>3300</v>
      </c>
      <c r="J1040" s="62">
        <v>321</v>
      </c>
      <c r="K1040" s="75">
        <f t="shared" si="32"/>
        <v>76730000</v>
      </c>
      <c r="L1040" s="75">
        <f t="shared" si="33"/>
        <v>23404951899.999996</v>
      </c>
    </row>
    <row r="1041" spans="3:12" x14ac:dyDescent="0.25">
      <c r="C1041" s="78">
        <v>43663</v>
      </c>
      <c r="D1041" s="62">
        <v>321</v>
      </c>
      <c r="E1041" s="62">
        <v>321</v>
      </c>
      <c r="F1041" s="62">
        <v>0</v>
      </c>
      <c r="G1041" s="62">
        <v>0</v>
      </c>
      <c r="H1041" s="62">
        <f>AVERAGE(E1041:G1041)</f>
        <v>107</v>
      </c>
      <c r="I1041" s="62">
        <v>0</v>
      </c>
      <c r="J1041" s="62">
        <v>321</v>
      </c>
      <c r="K1041" s="75">
        <f t="shared" si="32"/>
        <v>76730000</v>
      </c>
      <c r="L1041" s="75">
        <f t="shared" si="33"/>
        <v>24630330000</v>
      </c>
    </row>
    <row r="1042" spans="3:12" x14ac:dyDescent="0.25">
      <c r="C1042" s="78">
        <v>43662</v>
      </c>
      <c r="D1042" s="62">
        <v>321</v>
      </c>
      <c r="E1042" s="62">
        <v>321</v>
      </c>
      <c r="F1042" s="62">
        <v>321</v>
      </c>
      <c r="G1042" s="62">
        <v>321</v>
      </c>
      <c r="H1042" s="62">
        <f>AVERAGE(E1042:G1042)</f>
        <v>321</v>
      </c>
      <c r="I1042" s="62">
        <v>200</v>
      </c>
      <c r="J1042" s="62">
        <v>314</v>
      </c>
      <c r="K1042" s="75">
        <f t="shared" si="32"/>
        <v>76730000</v>
      </c>
      <c r="L1042" s="75">
        <f t="shared" si="33"/>
        <v>24630330000</v>
      </c>
    </row>
    <row r="1043" spans="3:12" x14ac:dyDescent="0.25">
      <c r="C1043" s="78">
        <v>43661</v>
      </c>
      <c r="D1043" s="62">
        <v>314</v>
      </c>
      <c r="E1043" s="62">
        <v>314</v>
      </c>
      <c r="F1043" s="62">
        <v>0</v>
      </c>
      <c r="G1043" s="62">
        <v>0</v>
      </c>
      <c r="H1043" s="62">
        <f>AVERAGE(E1043:G1043)</f>
        <v>104.66666666666667</v>
      </c>
      <c r="I1043" s="62">
        <v>0</v>
      </c>
      <c r="J1043" s="62">
        <v>314</v>
      </c>
      <c r="K1043" s="75">
        <f t="shared" si="32"/>
        <v>76730000</v>
      </c>
      <c r="L1043" s="75">
        <f t="shared" si="33"/>
        <v>24093220000</v>
      </c>
    </row>
    <row r="1044" spans="3:12" x14ac:dyDescent="0.25">
      <c r="C1044" s="78">
        <v>43658</v>
      </c>
      <c r="D1044" s="62">
        <v>314</v>
      </c>
      <c r="E1044" s="62">
        <v>314</v>
      </c>
      <c r="F1044" s="62">
        <v>314</v>
      </c>
      <c r="G1044" s="62">
        <v>314</v>
      </c>
      <c r="H1044" s="62">
        <f>AVERAGE(E1044:G1044)</f>
        <v>314</v>
      </c>
      <c r="I1044" s="62">
        <v>100</v>
      </c>
      <c r="J1044" s="62">
        <v>305</v>
      </c>
      <c r="K1044" s="75">
        <f t="shared" si="32"/>
        <v>76730000</v>
      </c>
      <c r="L1044" s="75">
        <f t="shared" si="33"/>
        <v>24093220000</v>
      </c>
    </row>
    <row r="1045" spans="3:12" x14ac:dyDescent="0.25">
      <c r="C1045" s="78">
        <v>43657</v>
      </c>
      <c r="D1045" s="62">
        <v>305</v>
      </c>
      <c r="E1045" s="62">
        <v>300</v>
      </c>
      <c r="F1045" s="62">
        <v>305</v>
      </c>
      <c r="G1045" s="62">
        <v>298.25</v>
      </c>
      <c r="H1045" s="62">
        <f>AVERAGE(E1045:G1045)</f>
        <v>301.08333333333331</v>
      </c>
      <c r="I1045" s="62">
        <v>8900</v>
      </c>
      <c r="J1045" s="62">
        <v>306</v>
      </c>
      <c r="K1045" s="75">
        <f t="shared" si="32"/>
        <v>76730000</v>
      </c>
      <c r="L1045" s="75">
        <f t="shared" si="33"/>
        <v>23402650000</v>
      </c>
    </row>
    <row r="1046" spans="3:12" x14ac:dyDescent="0.25">
      <c r="C1046" s="78">
        <v>43656</v>
      </c>
      <c r="D1046" s="62">
        <v>306</v>
      </c>
      <c r="E1046" s="62">
        <v>306</v>
      </c>
      <c r="F1046" s="62">
        <v>0</v>
      </c>
      <c r="G1046" s="62">
        <v>0</v>
      </c>
      <c r="H1046" s="62">
        <f>AVERAGE(E1046:G1046)</f>
        <v>102</v>
      </c>
      <c r="I1046" s="62">
        <v>0</v>
      </c>
      <c r="J1046" s="62">
        <v>306</v>
      </c>
      <c r="K1046" s="75">
        <f t="shared" si="32"/>
        <v>76730000</v>
      </c>
      <c r="L1046" s="75">
        <f t="shared" si="33"/>
        <v>23479380000</v>
      </c>
    </row>
    <row r="1047" spans="3:12" x14ac:dyDescent="0.25">
      <c r="C1047" s="78">
        <v>43655</v>
      </c>
      <c r="D1047" s="62">
        <v>306</v>
      </c>
      <c r="E1047" s="62">
        <v>306</v>
      </c>
      <c r="F1047" s="62">
        <v>0</v>
      </c>
      <c r="G1047" s="62">
        <v>0</v>
      </c>
      <c r="H1047" s="62">
        <f>AVERAGE(E1047:G1047)</f>
        <v>102</v>
      </c>
      <c r="I1047" s="62">
        <v>0</v>
      </c>
      <c r="J1047" s="62">
        <v>306</v>
      </c>
      <c r="K1047" s="75">
        <f t="shared" si="32"/>
        <v>76730000</v>
      </c>
      <c r="L1047" s="75">
        <f t="shared" si="33"/>
        <v>23479380000</v>
      </c>
    </row>
    <row r="1048" spans="3:12" x14ac:dyDescent="0.25">
      <c r="C1048" s="78">
        <v>43654</v>
      </c>
      <c r="D1048" s="62">
        <v>306</v>
      </c>
      <c r="E1048" s="62">
        <v>306</v>
      </c>
      <c r="F1048" s="62">
        <v>0</v>
      </c>
      <c r="G1048" s="62">
        <v>0</v>
      </c>
      <c r="H1048" s="62">
        <f>AVERAGE(E1048:G1048)</f>
        <v>102</v>
      </c>
      <c r="I1048" s="62">
        <v>0</v>
      </c>
      <c r="J1048" s="62">
        <v>306</v>
      </c>
      <c r="K1048" s="75">
        <f t="shared" si="32"/>
        <v>76730000</v>
      </c>
      <c r="L1048" s="75">
        <f t="shared" si="33"/>
        <v>23479380000</v>
      </c>
    </row>
    <row r="1049" spans="3:12" x14ac:dyDescent="0.25">
      <c r="C1049" s="78">
        <v>43651</v>
      </c>
      <c r="D1049" s="62">
        <v>306</v>
      </c>
      <c r="E1049" s="62">
        <v>306</v>
      </c>
      <c r="F1049" s="62">
        <v>306</v>
      </c>
      <c r="G1049" s="62">
        <v>306</v>
      </c>
      <c r="H1049" s="62">
        <f>AVERAGE(E1049:G1049)</f>
        <v>306</v>
      </c>
      <c r="I1049" s="62">
        <v>200</v>
      </c>
      <c r="J1049" s="62">
        <v>296</v>
      </c>
      <c r="K1049" s="75">
        <f t="shared" si="32"/>
        <v>76730000</v>
      </c>
      <c r="L1049" s="75">
        <f t="shared" si="33"/>
        <v>23479380000</v>
      </c>
    </row>
    <row r="1050" spans="3:12" x14ac:dyDescent="0.25">
      <c r="C1050" s="78">
        <v>43650</v>
      </c>
      <c r="D1050" s="62">
        <v>296</v>
      </c>
      <c r="E1050" s="62">
        <v>289</v>
      </c>
      <c r="F1050" s="62">
        <v>296</v>
      </c>
      <c r="G1050" s="62">
        <v>289</v>
      </c>
      <c r="H1050" s="62">
        <f>AVERAGE(E1050:G1050)</f>
        <v>291.33333333333331</v>
      </c>
      <c r="I1050" s="62">
        <v>600</v>
      </c>
      <c r="J1050" s="62">
        <v>282.27999999999997</v>
      </c>
      <c r="K1050" s="75">
        <f t="shared" si="32"/>
        <v>76730000</v>
      </c>
      <c r="L1050" s="75">
        <f t="shared" si="33"/>
        <v>22712080000</v>
      </c>
    </row>
    <row r="1051" spans="3:12" x14ac:dyDescent="0.25">
      <c r="C1051" s="78">
        <v>43649</v>
      </c>
      <c r="D1051" s="62">
        <v>282.27999999999997</v>
      </c>
      <c r="E1051" s="62">
        <v>298</v>
      </c>
      <c r="F1051" s="62">
        <v>298</v>
      </c>
      <c r="G1051" s="62">
        <v>275.55</v>
      </c>
      <c r="H1051" s="62">
        <f>AVERAGE(E1051:G1051)</f>
        <v>290.51666666666665</v>
      </c>
      <c r="I1051" s="62">
        <v>800</v>
      </c>
      <c r="J1051" s="62">
        <v>290</v>
      </c>
      <c r="K1051" s="75">
        <f t="shared" si="32"/>
        <v>76730000</v>
      </c>
      <c r="L1051" s="75">
        <f t="shared" si="33"/>
        <v>21659344399.999996</v>
      </c>
    </row>
    <row r="1052" spans="3:12" x14ac:dyDescent="0.25">
      <c r="C1052" s="78">
        <v>43648</v>
      </c>
      <c r="D1052" s="62">
        <v>290</v>
      </c>
      <c r="E1052" s="62">
        <v>282.11</v>
      </c>
      <c r="F1052" s="62">
        <v>290</v>
      </c>
      <c r="G1052" s="62">
        <v>282.11</v>
      </c>
      <c r="H1052" s="62">
        <f>AVERAGE(E1052:G1052)</f>
        <v>284.74</v>
      </c>
      <c r="I1052" s="62">
        <v>1000</v>
      </c>
      <c r="J1052" s="62">
        <v>296.91000000000003</v>
      </c>
      <c r="K1052" s="75">
        <f t="shared" si="32"/>
        <v>76730000</v>
      </c>
      <c r="L1052" s="75">
        <f t="shared" si="33"/>
        <v>22251700000</v>
      </c>
    </row>
    <row r="1053" spans="3:12" x14ac:dyDescent="0.25">
      <c r="C1053" s="78">
        <v>43647</v>
      </c>
      <c r="D1053" s="62">
        <v>296.91000000000003</v>
      </c>
      <c r="E1053" s="62">
        <v>268.64</v>
      </c>
      <c r="F1053" s="62">
        <v>296.91000000000003</v>
      </c>
      <c r="G1053" s="62">
        <v>268.64</v>
      </c>
      <c r="H1053" s="62">
        <f>AVERAGE(E1053:G1053)</f>
        <v>278.06333333333333</v>
      </c>
      <c r="I1053" s="62">
        <v>3000</v>
      </c>
      <c r="J1053" s="62">
        <v>282.77999999999997</v>
      </c>
      <c r="K1053" s="75">
        <f t="shared" si="32"/>
        <v>76730000</v>
      </c>
      <c r="L1053" s="75">
        <f t="shared" si="33"/>
        <v>22781904300.000004</v>
      </c>
    </row>
    <row r="1054" spans="3:12" x14ac:dyDescent="0.25">
      <c r="C1054" s="78">
        <v>43644</v>
      </c>
      <c r="D1054" s="62">
        <v>282.77999999999997</v>
      </c>
      <c r="E1054" s="62">
        <v>287.29000000000002</v>
      </c>
      <c r="F1054" s="62">
        <v>282.77999999999997</v>
      </c>
      <c r="G1054" s="62">
        <v>282.77999999999997</v>
      </c>
      <c r="H1054" s="62">
        <f>AVERAGE(E1054:G1054)</f>
        <v>284.2833333333333</v>
      </c>
      <c r="I1054" s="62">
        <v>0</v>
      </c>
      <c r="J1054" s="62">
        <v>287.29000000000002</v>
      </c>
      <c r="K1054" s="75">
        <f t="shared" si="32"/>
        <v>76730000</v>
      </c>
      <c r="L1054" s="75">
        <f t="shared" si="33"/>
        <v>21697709399.999996</v>
      </c>
    </row>
    <row r="1055" spans="3:12" x14ac:dyDescent="0.25">
      <c r="C1055" s="78">
        <v>43643</v>
      </c>
      <c r="D1055" s="62">
        <v>287.29000000000002</v>
      </c>
      <c r="E1055" s="62">
        <v>293.69</v>
      </c>
      <c r="F1055" s="62">
        <v>287.29000000000002</v>
      </c>
      <c r="G1055" s="62">
        <v>287.29000000000002</v>
      </c>
      <c r="H1055" s="62">
        <f>AVERAGE(E1055:G1055)</f>
        <v>289.42333333333335</v>
      </c>
      <c r="I1055" s="62">
        <v>0</v>
      </c>
      <c r="J1055" s="62">
        <v>293.69</v>
      </c>
      <c r="K1055" s="75">
        <f t="shared" si="32"/>
        <v>76730000</v>
      </c>
      <c r="L1055" s="75">
        <f t="shared" si="33"/>
        <v>22043761700</v>
      </c>
    </row>
    <row r="1091" spans="3:4" x14ac:dyDescent="0.25">
      <c r="C1091" s="10"/>
      <c r="D1091" s="10"/>
    </row>
    <row r="1110" spans="3:5" x14ac:dyDescent="0.25">
      <c r="E1110" t="s">
        <v>186</v>
      </c>
    </row>
    <row r="1111" spans="3:5" x14ac:dyDescent="0.25">
      <c r="C1111" s="10"/>
      <c r="D1111" s="10"/>
      <c r="E1111">
        <v>21.11</v>
      </c>
    </row>
    <row r="1127" spans="3:4" x14ac:dyDescent="0.25">
      <c r="C1127" s="11"/>
      <c r="D1127" s="11"/>
    </row>
    <row r="1129" spans="3:4" x14ac:dyDescent="0.25">
      <c r="C1129" s="11"/>
      <c r="D1129" s="11"/>
    </row>
    <row r="1131" spans="3:4" x14ac:dyDescent="0.25">
      <c r="C1131" s="11"/>
      <c r="D1131" s="11"/>
    </row>
    <row r="1133" spans="3:4" x14ac:dyDescent="0.25">
      <c r="C1133" s="11"/>
      <c r="D1133" s="11"/>
    </row>
    <row r="1135" spans="3:4" x14ac:dyDescent="0.25">
      <c r="C1135" s="11"/>
      <c r="D1135" s="11"/>
    </row>
    <row r="1137" spans="3:4" x14ac:dyDescent="0.25">
      <c r="C1137" s="11"/>
      <c r="D1137" s="11"/>
    </row>
  </sheetData>
  <mergeCells count="2">
    <mergeCell ref="B6:M6"/>
    <mergeCell ref="H1:I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8DAD-866E-439F-8A44-F94A5BB478E7}">
  <dimension ref="B2:H179"/>
  <sheetViews>
    <sheetView workbookViewId="0">
      <pane ySplit="3" topLeftCell="A40" activePane="bottomLeft" state="frozen"/>
      <selection pane="bottomLeft" activeCell="L59" sqref="L59"/>
    </sheetView>
  </sheetViews>
  <sheetFormatPr defaultRowHeight="15" x14ac:dyDescent="0.25"/>
  <cols>
    <col min="1" max="1" width="1.85546875" customWidth="1"/>
    <col min="2" max="2" width="38.5703125" bestFit="1" customWidth="1"/>
    <col min="3" max="3" width="8.140625" bestFit="1" customWidth="1"/>
    <col min="4" max="4" width="11.140625" bestFit="1" customWidth="1"/>
    <col min="5" max="5" width="9.140625" bestFit="1" customWidth="1"/>
    <col min="6" max="6" width="8.85546875" bestFit="1" customWidth="1"/>
    <col min="7" max="7" width="7.85546875" bestFit="1" customWidth="1"/>
  </cols>
  <sheetData>
    <row r="2" spans="2:8" x14ac:dyDescent="0.25">
      <c r="B2" t="s">
        <v>273</v>
      </c>
    </row>
    <row r="3" spans="2:8" ht="18.75" x14ac:dyDescent="0.3">
      <c r="B3" s="88" t="s">
        <v>232</v>
      </c>
      <c r="C3" s="89">
        <v>2022</v>
      </c>
      <c r="D3" s="89">
        <v>2021</v>
      </c>
      <c r="E3" s="89">
        <v>2020</v>
      </c>
      <c r="F3" s="89">
        <v>2019</v>
      </c>
      <c r="G3" s="89">
        <v>2018</v>
      </c>
    </row>
    <row r="5" spans="2:8" ht="18.75" x14ac:dyDescent="0.25">
      <c r="B5" s="90" t="s">
        <v>231</v>
      </c>
      <c r="C5" s="90"/>
      <c r="D5" s="90"/>
      <c r="E5" s="90"/>
      <c r="F5" s="90"/>
      <c r="G5" s="90"/>
      <c r="H5" s="84"/>
    </row>
    <row r="6" spans="2:8" x14ac:dyDescent="0.25">
      <c r="B6" t="s">
        <v>0</v>
      </c>
      <c r="C6" s="11">
        <v>23960</v>
      </c>
      <c r="D6" s="11">
        <v>16558</v>
      </c>
      <c r="E6" s="11">
        <v>12938</v>
      </c>
      <c r="F6" s="11">
        <v>17707</v>
      </c>
      <c r="G6" s="11">
        <v>12693</v>
      </c>
    </row>
    <row r="7" spans="2:8" x14ac:dyDescent="0.25">
      <c r="B7" t="s">
        <v>211</v>
      </c>
      <c r="C7" s="1">
        <v>0.4471</v>
      </c>
      <c r="D7" s="1">
        <v>0.2797</v>
      </c>
      <c r="E7" s="1">
        <v>-0.26929999999999998</v>
      </c>
      <c r="F7" s="1">
        <v>0.39510000000000001</v>
      </c>
      <c r="G7" t="s">
        <v>20</v>
      </c>
    </row>
    <row r="8" spans="2:8" x14ac:dyDescent="0.25">
      <c r="B8" t="s">
        <v>1</v>
      </c>
      <c r="C8" s="11">
        <v>20187</v>
      </c>
      <c r="D8" s="11">
        <v>14328</v>
      </c>
      <c r="E8" s="11">
        <v>11898</v>
      </c>
      <c r="F8" s="11">
        <v>15637</v>
      </c>
      <c r="G8" s="11">
        <v>11132</v>
      </c>
    </row>
    <row r="9" spans="2:8" x14ac:dyDescent="0.25">
      <c r="B9" t="s">
        <v>212</v>
      </c>
      <c r="C9" s="11">
        <v>19256</v>
      </c>
      <c r="D9" s="11">
        <v>13669</v>
      </c>
      <c r="E9" s="11">
        <v>11375</v>
      </c>
      <c r="F9" s="11">
        <v>15210</v>
      </c>
      <c r="G9" s="11">
        <v>10747</v>
      </c>
    </row>
    <row r="10" spans="2:8" x14ac:dyDescent="0.25">
      <c r="B10" t="s">
        <v>213</v>
      </c>
      <c r="C10">
        <v>932</v>
      </c>
      <c r="D10">
        <v>660</v>
      </c>
      <c r="E10">
        <v>523</v>
      </c>
      <c r="F10">
        <v>427</v>
      </c>
      <c r="G10">
        <v>384</v>
      </c>
    </row>
    <row r="11" spans="2:8" x14ac:dyDescent="0.25">
      <c r="B11" t="s">
        <v>214</v>
      </c>
      <c r="C11">
        <v>932</v>
      </c>
      <c r="D11">
        <v>660</v>
      </c>
      <c r="E11">
        <v>523</v>
      </c>
      <c r="F11">
        <v>427</v>
      </c>
      <c r="G11">
        <v>384</v>
      </c>
    </row>
    <row r="12" spans="2:8" x14ac:dyDescent="0.25">
      <c r="B12" t="s">
        <v>215</v>
      </c>
      <c r="C12" s="1">
        <v>0.40889999999999999</v>
      </c>
      <c r="D12" s="1">
        <v>0.20419999999999999</v>
      </c>
      <c r="E12" s="1">
        <v>-0.23910000000000001</v>
      </c>
      <c r="F12" s="1">
        <v>0.4047</v>
      </c>
      <c r="G12" t="s">
        <v>20</v>
      </c>
    </row>
    <row r="13" spans="2:8" x14ac:dyDescent="0.25">
      <c r="B13" t="s">
        <v>2</v>
      </c>
      <c r="C13" s="11">
        <v>3772</v>
      </c>
      <c r="D13" s="11">
        <v>2229</v>
      </c>
      <c r="E13" s="11">
        <v>1040</v>
      </c>
      <c r="F13" s="11">
        <v>2070</v>
      </c>
      <c r="G13" s="11">
        <v>1561</v>
      </c>
    </row>
    <row r="14" spans="2:8" x14ac:dyDescent="0.25">
      <c r="B14" t="s">
        <v>216</v>
      </c>
      <c r="C14" s="1">
        <v>0.69230000000000003</v>
      </c>
      <c r="D14" s="1">
        <v>1.1435</v>
      </c>
      <c r="E14" s="1">
        <v>-0.49769999999999998</v>
      </c>
      <c r="F14" s="1">
        <v>0.32600000000000001</v>
      </c>
      <c r="G14" t="s">
        <v>20</v>
      </c>
    </row>
    <row r="15" spans="2:8" x14ac:dyDescent="0.25">
      <c r="B15" t="s">
        <v>129</v>
      </c>
      <c r="C15" s="1">
        <v>0.15740000000000001</v>
      </c>
      <c r="D15" t="s">
        <v>20</v>
      </c>
      <c r="E15" t="s">
        <v>20</v>
      </c>
      <c r="F15" t="s">
        <v>20</v>
      </c>
      <c r="G15" t="s">
        <v>20</v>
      </c>
    </row>
    <row r="16" spans="2:8" x14ac:dyDescent="0.25">
      <c r="B16" t="s">
        <v>3</v>
      </c>
      <c r="C16">
        <v>653</v>
      </c>
      <c r="D16">
        <v>488</v>
      </c>
      <c r="E16">
        <v>507</v>
      </c>
      <c r="F16">
        <v>439</v>
      </c>
      <c r="G16">
        <v>445</v>
      </c>
    </row>
    <row r="17" spans="2:7" x14ac:dyDescent="0.25">
      <c r="B17" t="s">
        <v>217</v>
      </c>
      <c r="C17">
        <v>653</v>
      </c>
      <c r="D17">
        <v>488</v>
      </c>
      <c r="E17">
        <v>507</v>
      </c>
      <c r="F17">
        <v>439</v>
      </c>
      <c r="G17">
        <v>445</v>
      </c>
    </row>
    <row r="18" spans="2:7" x14ac:dyDescent="0.25">
      <c r="B18" t="s">
        <v>218</v>
      </c>
      <c r="C18" s="1">
        <v>0.33789999999999998</v>
      </c>
      <c r="D18" s="1">
        <v>-3.6299999999999999E-2</v>
      </c>
      <c r="E18" s="1">
        <v>0.15359999999999999</v>
      </c>
      <c r="F18" s="1">
        <v>-1.24E-2</v>
      </c>
      <c r="G18" t="s">
        <v>20</v>
      </c>
    </row>
    <row r="19" spans="2:7" x14ac:dyDescent="0.25">
      <c r="B19" t="s">
        <v>219</v>
      </c>
      <c r="C19">
        <v>43</v>
      </c>
      <c r="D19">
        <v>-758</v>
      </c>
      <c r="E19">
        <v>14</v>
      </c>
      <c r="F19">
        <v>27</v>
      </c>
      <c r="G19">
        <v>14</v>
      </c>
    </row>
    <row r="20" spans="2:7" x14ac:dyDescent="0.25">
      <c r="B20" t="s">
        <v>70</v>
      </c>
      <c r="C20" s="11">
        <v>3076</v>
      </c>
      <c r="D20" s="11">
        <v>2499</v>
      </c>
      <c r="E20">
        <v>519</v>
      </c>
      <c r="F20" s="11">
        <v>1604</v>
      </c>
      <c r="G20" s="11">
        <v>1102</v>
      </c>
    </row>
    <row r="21" spans="2:7" x14ac:dyDescent="0.25">
      <c r="B21" t="s">
        <v>4</v>
      </c>
      <c r="C21">
        <v>-136</v>
      </c>
      <c r="D21">
        <v>-18</v>
      </c>
      <c r="E21">
        <v>-2</v>
      </c>
      <c r="F21">
        <v>99</v>
      </c>
      <c r="G21">
        <v>97</v>
      </c>
    </row>
    <row r="22" spans="2:7" x14ac:dyDescent="0.25">
      <c r="B22" t="s">
        <v>5</v>
      </c>
      <c r="C22">
        <v>136</v>
      </c>
      <c r="D22">
        <v>37</v>
      </c>
      <c r="E22">
        <v>45</v>
      </c>
      <c r="F22">
        <v>-141</v>
      </c>
      <c r="G22">
        <v>-66</v>
      </c>
    </row>
    <row r="23" spans="2:7" x14ac:dyDescent="0.25">
      <c r="B23" t="s">
        <v>6</v>
      </c>
      <c r="C23">
        <v>0</v>
      </c>
      <c r="D23">
        <v>0</v>
      </c>
      <c r="E23">
        <v>2</v>
      </c>
      <c r="F23">
        <v>0</v>
      </c>
      <c r="G23">
        <v>0</v>
      </c>
    </row>
    <row r="24" spans="2:7" x14ac:dyDescent="0.25">
      <c r="B24" t="s">
        <v>7</v>
      </c>
      <c r="C24">
        <v>307</v>
      </c>
      <c r="D24">
        <v>126</v>
      </c>
      <c r="E24">
        <v>206</v>
      </c>
      <c r="F24">
        <v>18</v>
      </c>
      <c r="G24">
        <v>15</v>
      </c>
    </row>
    <row r="25" spans="2:7" x14ac:dyDescent="0.25">
      <c r="B25" t="s">
        <v>220</v>
      </c>
      <c r="C25" s="1">
        <v>1.4318</v>
      </c>
      <c r="D25" s="1">
        <v>-0.38790000000000002</v>
      </c>
      <c r="E25" s="1">
        <v>10.5746</v>
      </c>
      <c r="F25" s="1">
        <v>0.20419999999999999</v>
      </c>
      <c r="G25" t="s">
        <v>20</v>
      </c>
    </row>
    <row r="26" spans="2:7" x14ac:dyDescent="0.25">
      <c r="B26" t="s">
        <v>221</v>
      </c>
      <c r="C26">
        <v>307</v>
      </c>
      <c r="D26">
        <v>126</v>
      </c>
      <c r="E26">
        <v>206</v>
      </c>
      <c r="F26">
        <v>18</v>
      </c>
      <c r="G26">
        <v>15</v>
      </c>
    </row>
    <row r="27" spans="2:7" x14ac:dyDescent="0.25">
      <c r="B27" t="s">
        <v>8</v>
      </c>
      <c r="C27" s="11">
        <v>3045</v>
      </c>
      <c r="D27" s="11">
        <v>2427</v>
      </c>
      <c r="E27">
        <v>362</v>
      </c>
      <c r="F27" s="11">
        <v>1346</v>
      </c>
      <c r="G27">
        <v>925</v>
      </c>
    </row>
    <row r="28" spans="2:7" x14ac:dyDescent="0.25">
      <c r="B28" t="s">
        <v>222</v>
      </c>
      <c r="C28" s="1">
        <v>0.25459999999999999</v>
      </c>
      <c r="D28" s="1">
        <v>5.7129000000000003</v>
      </c>
      <c r="E28" s="1">
        <v>-0.73140000000000005</v>
      </c>
      <c r="F28" s="1">
        <v>0.45450000000000002</v>
      </c>
      <c r="G28" t="s">
        <v>20</v>
      </c>
    </row>
    <row r="29" spans="2:7" x14ac:dyDescent="0.25">
      <c r="B29" t="s">
        <v>223</v>
      </c>
      <c r="C29" s="1">
        <v>0.12709999999999999</v>
      </c>
      <c r="D29" t="s">
        <v>20</v>
      </c>
      <c r="E29" t="s">
        <v>20</v>
      </c>
      <c r="F29" t="s">
        <v>20</v>
      </c>
      <c r="G29" t="s">
        <v>20</v>
      </c>
    </row>
    <row r="30" spans="2:7" x14ac:dyDescent="0.25">
      <c r="B30" t="s">
        <v>9</v>
      </c>
      <c r="C30">
        <v>732</v>
      </c>
      <c r="D30">
        <v>380</v>
      </c>
      <c r="E30">
        <v>468</v>
      </c>
      <c r="F30">
        <v>678</v>
      </c>
      <c r="G30">
        <v>309</v>
      </c>
    </row>
    <row r="31" spans="2:7" x14ac:dyDescent="0.25">
      <c r="B31" t="s">
        <v>224</v>
      </c>
      <c r="C31">
        <v>520</v>
      </c>
      <c r="D31">
        <v>244</v>
      </c>
      <c r="E31">
        <v>390</v>
      </c>
      <c r="F31">
        <v>312</v>
      </c>
      <c r="G31">
        <v>185</v>
      </c>
    </row>
    <row r="32" spans="2:7" x14ac:dyDescent="0.25">
      <c r="B32" t="s">
        <v>225</v>
      </c>
      <c r="C32">
        <v>212</v>
      </c>
      <c r="D32">
        <v>136</v>
      </c>
      <c r="E32">
        <v>79</v>
      </c>
      <c r="F32">
        <v>367</v>
      </c>
      <c r="G32">
        <v>123</v>
      </c>
    </row>
    <row r="33" spans="2:7" x14ac:dyDescent="0.25">
      <c r="B33" t="s">
        <v>10</v>
      </c>
      <c r="C33" t="s">
        <v>20</v>
      </c>
      <c r="D33">
        <v>954</v>
      </c>
      <c r="E33" s="11">
        <v>1557</v>
      </c>
      <c r="F33" s="11">
        <v>3034</v>
      </c>
      <c r="G33" s="11">
        <v>1451</v>
      </c>
    </row>
    <row r="34" spans="2:7" x14ac:dyDescent="0.25">
      <c r="B34" t="s">
        <v>11</v>
      </c>
      <c r="C34" s="11">
        <v>2313</v>
      </c>
      <c r="D34" s="11">
        <v>3001</v>
      </c>
      <c r="E34" s="11">
        <v>1450</v>
      </c>
      <c r="F34" s="11">
        <v>3702</v>
      </c>
      <c r="G34" s="11">
        <v>2068</v>
      </c>
    </row>
    <row r="35" spans="2:7" x14ac:dyDescent="0.25">
      <c r="B35" t="s">
        <v>12</v>
      </c>
      <c r="C35" s="11">
        <v>2313</v>
      </c>
      <c r="D35" s="11">
        <v>3001</v>
      </c>
      <c r="E35" s="11">
        <v>1450</v>
      </c>
      <c r="F35" s="11">
        <v>3702</v>
      </c>
      <c r="G35" s="11">
        <v>2068</v>
      </c>
    </row>
    <row r="36" spans="2:7" x14ac:dyDescent="0.25">
      <c r="B36" t="s">
        <v>226</v>
      </c>
      <c r="C36" s="1">
        <v>-0.2293</v>
      </c>
      <c r="D36" s="1">
        <v>1.0697000000000001</v>
      </c>
      <c r="E36" s="1">
        <v>-0.60829999999999995</v>
      </c>
      <c r="F36" s="1">
        <v>0.79010000000000002</v>
      </c>
      <c r="G36" t="s">
        <v>20</v>
      </c>
    </row>
    <row r="37" spans="2:7" x14ac:dyDescent="0.25">
      <c r="B37" t="s">
        <v>227</v>
      </c>
      <c r="C37" s="1">
        <v>9.6500000000000002E-2</v>
      </c>
      <c r="D37" t="s">
        <v>20</v>
      </c>
      <c r="E37" t="s">
        <v>20</v>
      </c>
      <c r="F37" t="s">
        <v>20</v>
      </c>
      <c r="G37" t="s">
        <v>20</v>
      </c>
    </row>
    <row r="38" spans="2:7" x14ac:dyDescent="0.25">
      <c r="B38" t="s">
        <v>13</v>
      </c>
      <c r="C38" s="11">
        <v>2313</v>
      </c>
      <c r="D38" s="11">
        <v>3001</v>
      </c>
      <c r="E38" s="11">
        <v>1450</v>
      </c>
      <c r="F38" s="11">
        <v>3702</v>
      </c>
      <c r="G38" s="11">
        <v>2068</v>
      </c>
    </row>
    <row r="39" spans="2:7" x14ac:dyDescent="0.25">
      <c r="B39" t="s">
        <v>14</v>
      </c>
      <c r="C39" s="11">
        <v>2313</v>
      </c>
      <c r="D39" s="11">
        <v>3001</v>
      </c>
      <c r="E39" s="11">
        <v>1450</v>
      </c>
      <c r="F39" s="11">
        <v>3702</v>
      </c>
      <c r="G39" s="11">
        <v>2068</v>
      </c>
    </row>
    <row r="40" spans="2:7" x14ac:dyDescent="0.25">
      <c r="B40" t="s">
        <v>15</v>
      </c>
      <c r="C40">
        <v>30.14</v>
      </c>
      <c r="D40">
        <v>39.11</v>
      </c>
      <c r="E40">
        <v>18.899999999999999</v>
      </c>
      <c r="F40">
        <v>48.24</v>
      </c>
      <c r="G40">
        <v>26.95</v>
      </c>
    </row>
    <row r="41" spans="2:7" x14ac:dyDescent="0.25">
      <c r="B41" t="s">
        <v>228</v>
      </c>
      <c r="C41" s="1">
        <v>-0.2293</v>
      </c>
      <c r="D41" s="1">
        <v>1.0697000000000001</v>
      </c>
      <c r="E41" s="1">
        <v>-0.60829999999999995</v>
      </c>
      <c r="F41" s="1">
        <v>0.79</v>
      </c>
      <c r="G41" t="s">
        <v>20</v>
      </c>
    </row>
    <row r="42" spans="2:7" x14ac:dyDescent="0.25">
      <c r="B42" t="s">
        <v>16</v>
      </c>
      <c r="C42">
        <v>77</v>
      </c>
      <c r="D42">
        <v>77</v>
      </c>
      <c r="E42">
        <v>77</v>
      </c>
      <c r="F42">
        <v>77</v>
      </c>
      <c r="G42">
        <v>77</v>
      </c>
    </row>
    <row r="43" spans="2:7" x14ac:dyDescent="0.25">
      <c r="B43" t="s">
        <v>17</v>
      </c>
      <c r="C43">
        <v>30.14</v>
      </c>
      <c r="D43">
        <v>39.11</v>
      </c>
      <c r="E43">
        <v>18.899999999999999</v>
      </c>
      <c r="F43">
        <v>48.24</v>
      </c>
      <c r="G43">
        <v>26.95</v>
      </c>
    </row>
    <row r="44" spans="2:7" x14ac:dyDescent="0.25">
      <c r="B44" t="s">
        <v>229</v>
      </c>
      <c r="C44" s="1">
        <v>-0.2293</v>
      </c>
      <c r="D44" s="1">
        <v>1.0697000000000001</v>
      </c>
      <c r="E44" s="1">
        <v>-0.60829999999999995</v>
      </c>
      <c r="F44" s="1">
        <v>0.79010000000000002</v>
      </c>
      <c r="G44" t="s">
        <v>20</v>
      </c>
    </row>
    <row r="45" spans="2:7" x14ac:dyDescent="0.25">
      <c r="B45" t="s">
        <v>18</v>
      </c>
      <c r="C45">
        <v>77</v>
      </c>
      <c r="D45">
        <v>77</v>
      </c>
      <c r="E45">
        <v>77</v>
      </c>
      <c r="F45">
        <v>77</v>
      </c>
      <c r="G45">
        <v>77</v>
      </c>
    </row>
    <row r="46" spans="2:7" x14ac:dyDescent="0.25">
      <c r="B46" t="s">
        <v>19</v>
      </c>
      <c r="C46" s="11">
        <v>4008</v>
      </c>
      <c r="D46" s="11">
        <v>3158</v>
      </c>
      <c r="E46" s="11">
        <v>1042</v>
      </c>
      <c r="F46" s="11">
        <v>2031</v>
      </c>
      <c r="G46" s="11">
        <v>1487</v>
      </c>
    </row>
    <row r="47" spans="2:7" x14ac:dyDescent="0.25">
      <c r="B47" t="s">
        <v>230</v>
      </c>
      <c r="C47" s="1">
        <v>0.26889999999999997</v>
      </c>
      <c r="D47" s="1">
        <v>2.0312000000000001</v>
      </c>
      <c r="E47" s="1">
        <v>-0.4869</v>
      </c>
      <c r="F47" s="1">
        <v>0.3659</v>
      </c>
      <c r="G47" t="s">
        <v>20</v>
      </c>
    </row>
    <row r="48" spans="2:7" x14ac:dyDescent="0.25">
      <c r="B48" t="s">
        <v>177</v>
      </c>
      <c r="C48" s="1">
        <v>0.1673</v>
      </c>
      <c r="D48" t="s">
        <v>20</v>
      </c>
      <c r="E48" t="s">
        <v>20</v>
      </c>
      <c r="F48" t="s">
        <v>20</v>
      </c>
      <c r="G48" t="s">
        <v>20</v>
      </c>
    </row>
    <row r="49" spans="2:7" x14ac:dyDescent="0.25">
      <c r="B49" t="s">
        <v>70</v>
      </c>
      <c r="C49" s="11">
        <v>3076</v>
      </c>
      <c r="D49" s="11">
        <v>2499</v>
      </c>
      <c r="E49">
        <v>519</v>
      </c>
      <c r="F49" s="11">
        <v>1604</v>
      </c>
      <c r="G49" s="11">
        <v>1102</v>
      </c>
    </row>
    <row r="50" spans="2:7" x14ac:dyDescent="0.25">
      <c r="B50" s="86"/>
      <c r="C50" s="86"/>
      <c r="D50" s="86"/>
      <c r="E50" s="86"/>
      <c r="F50" s="86"/>
      <c r="G50" s="86"/>
    </row>
    <row r="51" spans="2:7" ht="18.75" x14ac:dyDescent="0.25">
      <c r="B51" s="85" t="s">
        <v>97</v>
      </c>
      <c r="C51" s="85"/>
      <c r="D51" s="85"/>
      <c r="E51" s="85"/>
      <c r="F51" s="85"/>
      <c r="G51" s="85"/>
    </row>
    <row r="52" spans="2:7" x14ac:dyDescent="0.25">
      <c r="B52" s="87" t="s">
        <v>23</v>
      </c>
      <c r="C52" s="87"/>
      <c r="D52" s="87"/>
      <c r="E52" s="87"/>
      <c r="F52" s="87"/>
      <c r="G52" s="87"/>
    </row>
    <row r="53" spans="2:7" x14ac:dyDescent="0.25">
      <c r="B53" t="s">
        <v>233</v>
      </c>
      <c r="C53" s="11">
        <v>1116</v>
      </c>
      <c r="D53" s="11">
        <v>1632</v>
      </c>
      <c r="E53" s="11">
        <v>1176</v>
      </c>
      <c r="F53" s="11">
        <v>1432</v>
      </c>
      <c r="G53" s="11">
        <v>1410</v>
      </c>
    </row>
    <row r="54" spans="2:7" x14ac:dyDescent="0.25">
      <c r="B54" t="s">
        <v>234</v>
      </c>
      <c r="C54" s="11">
        <v>1116</v>
      </c>
      <c r="D54" s="11">
        <v>1632</v>
      </c>
      <c r="E54" s="11">
        <v>1176</v>
      </c>
      <c r="F54" s="11">
        <v>1432</v>
      </c>
      <c r="G54" s="11">
        <v>1410</v>
      </c>
    </row>
    <row r="55" spans="2:7" x14ac:dyDescent="0.25">
      <c r="B55" t="s">
        <v>235</v>
      </c>
      <c r="C55" s="1">
        <v>-0.31640000000000001</v>
      </c>
      <c r="D55" s="1">
        <v>0.38840000000000002</v>
      </c>
      <c r="E55" s="1">
        <v>-0.17879999999999999</v>
      </c>
      <c r="F55" s="1">
        <v>1.5599999999999999E-2</v>
      </c>
      <c r="G55" t="s">
        <v>20</v>
      </c>
    </row>
    <row r="56" spans="2:7" x14ac:dyDescent="0.25">
      <c r="B56" t="s">
        <v>236</v>
      </c>
      <c r="C56" s="1">
        <v>4.1500000000000002E-2</v>
      </c>
      <c r="D56" s="1">
        <v>9.2899999999999996E-2</v>
      </c>
      <c r="E56" s="1">
        <v>5.5500000000000001E-2</v>
      </c>
      <c r="F56" s="1">
        <v>7.5300000000000006E-2</v>
      </c>
      <c r="G56" s="1">
        <v>9.2499999999999999E-2</v>
      </c>
    </row>
    <row r="57" spans="2:7" x14ac:dyDescent="0.25">
      <c r="B57" t="s">
        <v>237</v>
      </c>
      <c r="C57" s="11">
        <v>4983</v>
      </c>
      <c r="D57" s="11">
        <v>3246</v>
      </c>
      <c r="E57" s="11">
        <v>2383</v>
      </c>
      <c r="F57" s="11">
        <v>1922</v>
      </c>
      <c r="G57" s="11">
        <v>1578</v>
      </c>
    </row>
    <row r="58" spans="2:7" x14ac:dyDescent="0.25">
      <c r="B58" t="s">
        <v>238</v>
      </c>
      <c r="C58" s="11">
        <v>4323</v>
      </c>
      <c r="D58" s="11">
        <v>2897</v>
      </c>
      <c r="E58" s="11">
        <v>2230</v>
      </c>
      <c r="F58" s="11">
        <v>1529</v>
      </c>
      <c r="G58" s="11">
        <v>1129</v>
      </c>
    </row>
    <row r="59" spans="2:7" x14ac:dyDescent="0.25">
      <c r="B59" t="s">
        <v>239</v>
      </c>
      <c r="C59" s="11">
        <v>4444</v>
      </c>
      <c r="D59" s="11">
        <v>3012</v>
      </c>
      <c r="E59" s="11">
        <v>2349</v>
      </c>
      <c r="F59" s="11">
        <v>1602</v>
      </c>
      <c r="G59" s="11">
        <v>1205</v>
      </c>
    </row>
    <row r="60" spans="2:7" x14ac:dyDescent="0.25">
      <c r="B60" t="s">
        <v>240</v>
      </c>
      <c r="C60">
        <v>-122</v>
      </c>
      <c r="D60">
        <v>-115</v>
      </c>
      <c r="E60">
        <v>-119</v>
      </c>
      <c r="F60">
        <v>-73</v>
      </c>
      <c r="G60">
        <v>-76</v>
      </c>
    </row>
    <row r="61" spans="2:7" x14ac:dyDescent="0.25">
      <c r="B61" t="s">
        <v>241</v>
      </c>
      <c r="C61">
        <v>660</v>
      </c>
      <c r="D61">
        <v>349</v>
      </c>
      <c r="E61">
        <v>152</v>
      </c>
      <c r="F61">
        <v>393</v>
      </c>
      <c r="G61">
        <v>449</v>
      </c>
    </row>
    <row r="62" spans="2:7" x14ac:dyDescent="0.25">
      <c r="B62" t="s">
        <v>242</v>
      </c>
      <c r="C62" s="1">
        <v>0.53500000000000003</v>
      </c>
      <c r="D62" s="1">
        <v>0.3624</v>
      </c>
      <c r="E62" s="1">
        <v>0.24</v>
      </c>
      <c r="F62" s="1">
        <v>0.2175</v>
      </c>
      <c r="G62" t="s">
        <v>20</v>
      </c>
    </row>
    <row r="63" spans="2:7" x14ac:dyDescent="0.25">
      <c r="B63" t="s">
        <v>243</v>
      </c>
      <c r="C63">
        <v>4.8099999999999996</v>
      </c>
      <c r="D63">
        <v>5.0999999999999996</v>
      </c>
      <c r="E63">
        <v>5.43</v>
      </c>
      <c r="F63">
        <v>9.2200000000000006</v>
      </c>
      <c r="G63">
        <v>8.0399999999999991</v>
      </c>
    </row>
    <row r="64" spans="2:7" x14ac:dyDescent="0.25">
      <c r="B64" t="s">
        <v>244</v>
      </c>
      <c r="C64" s="11">
        <v>8354</v>
      </c>
      <c r="D64" s="11">
        <v>5124</v>
      </c>
      <c r="E64" s="11">
        <v>3483</v>
      </c>
      <c r="F64" s="11">
        <v>3859</v>
      </c>
      <c r="G64" s="11">
        <v>3606</v>
      </c>
    </row>
    <row r="65" spans="2:7" x14ac:dyDescent="0.25">
      <c r="B65" t="s">
        <v>245</v>
      </c>
      <c r="C65" s="11">
        <v>2253</v>
      </c>
      <c r="D65" s="11">
        <v>1590</v>
      </c>
      <c r="E65" s="11">
        <v>1157</v>
      </c>
      <c r="F65" s="11">
        <v>1384</v>
      </c>
      <c r="G65" s="11">
        <v>1182</v>
      </c>
    </row>
    <row r="66" spans="2:7" x14ac:dyDescent="0.25">
      <c r="B66" t="s">
        <v>246</v>
      </c>
      <c r="C66" s="11">
        <v>1108</v>
      </c>
      <c r="D66">
        <v>353</v>
      </c>
      <c r="E66">
        <v>590</v>
      </c>
      <c r="F66">
        <v>484</v>
      </c>
      <c r="G66">
        <v>482</v>
      </c>
    </row>
    <row r="67" spans="2:7" x14ac:dyDescent="0.25">
      <c r="B67" t="s">
        <v>247</v>
      </c>
      <c r="C67" s="11">
        <v>2957</v>
      </c>
      <c r="D67" s="11">
        <v>1898</v>
      </c>
      <c r="E67">
        <v>648</v>
      </c>
      <c r="F67">
        <v>973</v>
      </c>
      <c r="G67" s="11">
        <v>1071</v>
      </c>
    </row>
    <row r="68" spans="2:7" x14ac:dyDescent="0.25">
      <c r="B68" t="s">
        <v>248</v>
      </c>
      <c r="C68" s="11">
        <v>2035</v>
      </c>
      <c r="D68" s="11">
        <v>1284</v>
      </c>
      <c r="E68" s="11">
        <v>1088</v>
      </c>
      <c r="F68" s="11">
        <v>1018</v>
      </c>
      <c r="G68">
        <v>871</v>
      </c>
    </row>
    <row r="69" spans="2:7" x14ac:dyDescent="0.25">
      <c r="B69" t="s">
        <v>249</v>
      </c>
      <c r="C69">
        <v>49</v>
      </c>
      <c r="D69">
        <v>25</v>
      </c>
      <c r="E69">
        <v>13</v>
      </c>
      <c r="F69">
        <v>132</v>
      </c>
      <c r="G69">
        <v>51</v>
      </c>
    </row>
    <row r="70" spans="2:7" x14ac:dyDescent="0.25">
      <c r="B70" t="s">
        <v>22</v>
      </c>
      <c r="C70">
        <v>1</v>
      </c>
      <c r="D70">
        <v>1</v>
      </c>
      <c r="E70">
        <v>2</v>
      </c>
      <c r="F70">
        <v>117</v>
      </c>
      <c r="G70">
        <v>34</v>
      </c>
    </row>
    <row r="71" spans="2:7" x14ac:dyDescent="0.25">
      <c r="B71" t="s">
        <v>250</v>
      </c>
      <c r="C71">
        <v>49</v>
      </c>
      <c r="D71">
        <v>24</v>
      </c>
      <c r="E71">
        <v>10</v>
      </c>
      <c r="F71">
        <v>15</v>
      </c>
      <c r="G71">
        <v>17</v>
      </c>
    </row>
    <row r="72" spans="2:7" x14ac:dyDescent="0.25">
      <c r="B72" t="s">
        <v>21</v>
      </c>
      <c r="C72" s="11">
        <v>14502</v>
      </c>
      <c r="D72" s="11">
        <v>10028</v>
      </c>
      <c r="E72" s="11">
        <v>7054</v>
      </c>
      <c r="F72" s="11">
        <v>7344</v>
      </c>
      <c r="G72" s="11">
        <v>6644</v>
      </c>
    </row>
    <row r="73" spans="2:7" x14ac:dyDescent="0.25">
      <c r="B73" t="s">
        <v>251</v>
      </c>
      <c r="C73" s="11">
        <v>12345</v>
      </c>
      <c r="D73" s="11">
        <v>7498</v>
      </c>
      <c r="E73" s="11">
        <v>5216</v>
      </c>
      <c r="F73" s="11">
        <v>3239</v>
      </c>
      <c r="G73" s="11">
        <v>2587</v>
      </c>
    </row>
    <row r="74" spans="2:7" x14ac:dyDescent="0.25">
      <c r="B74" t="s">
        <v>252</v>
      </c>
      <c r="C74" s="11">
        <v>20130</v>
      </c>
      <c r="D74" s="11">
        <v>14456</v>
      </c>
      <c r="E74" s="11">
        <v>12300</v>
      </c>
      <c r="F74" s="11">
        <v>9869</v>
      </c>
      <c r="G74" s="11">
        <v>9215</v>
      </c>
    </row>
    <row r="75" spans="2:7" x14ac:dyDescent="0.25">
      <c r="B75" t="s">
        <v>253</v>
      </c>
      <c r="C75" s="11">
        <v>1348</v>
      </c>
      <c r="D75">
        <v>14</v>
      </c>
      <c r="E75">
        <v>14</v>
      </c>
      <c r="F75">
        <v>14</v>
      </c>
      <c r="G75">
        <v>487</v>
      </c>
    </row>
    <row r="76" spans="2:7" x14ac:dyDescent="0.25">
      <c r="B76" t="s">
        <v>254</v>
      </c>
      <c r="C76">
        <v>101</v>
      </c>
      <c r="D76">
        <v>26</v>
      </c>
      <c r="E76">
        <v>25</v>
      </c>
      <c r="F76">
        <v>25</v>
      </c>
      <c r="G76">
        <v>25</v>
      </c>
    </row>
    <row r="77" spans="2:7" x14ac:dyDescent="0.25">
      <c r="B77" t="s">
        <v>255</v>
      </c>
      <c r="C77" s="11">
        <v>12981</v>
      </c>
      <c r="D77" s="11">
        <v>10074</v>
      </c>
      <c r="E77" s="11">
        <v>9640</v>
      </c>
      <c r="F77" s="11">
        <v>8466</v>
      </c>
      <c r="G77" s="11">
        <v>7962</v>
      </c>
    </row>
    <row r="78" spans="2:7" x14ac:dyDescent="0.25">
      <c r="B78" t="s">
        <v>256</v>
      </c>
      <c r="C78" s="11">
        <v>4800</v>
      </c>
      <c r="D78" s="11">
        <v>2652</v>
      </c>
      <c r="E78">
        <v>959</v>
      </c>
      <c r="F78">
        <v>266</v>
      </c>
      <c r="G78">
        <v>188</v>
      </c>
    </row>
    <row r="79" spans="2:7" x14ac:dyDescent="0.25">
      <c r="B79" t="s">
        <v>257</v>
      </c>
      <c r="C79" t="s">
        <v>20</v>
      </c>
      <c r="D79">
        <v>821</v>
      </c>
      <c r="E79">
        <v>796</v>
      </c>
      <c r="F79">
        <v>15</v>
      </c>
      <c r="G79">
        <v>15</v>
      </c>
    </row>
    <row r="80" spans="2:7" x14ac:dyDescent="0.25">
      <c r="B80" t="s">
        <v>258</v>
      </c>
      <c r="C80" t="s">
        <v>20</v>
      </c>
      <c r="D80" t="s">
        <v>20</v>
      </c>
      <c r="E80" t="s">
        <v>20</v>
      </c>
      <c r="F80">
        <v>484</v>
      </c>
      <c r="G80" t="s">
        <v>20</v>
      </c>
    </row>
    <row r="81" spans="2:7" x14ac:dyDescent="0.25">
      <c r="B81" t="s">
        <v>259</v>
      </c>
      <c r="C81">
        <v>347</v>
      </c>
      <c r="D81">
        <v>309</v>
      </c>
      <c r="E81">
        <v>280</v>
      </c>
      <c r="F81">
        <v>219</v>
      </c>
      <c r="G81">
        <v>175</v>
      </c>
    </row>
    <row r="82" spans="2:7" x14ac:dyDescent="0.25">
      <c r="B82" t="s">
        <v>260</v>
      </c>
      <c r="C82">
        <v>554</v>
      </c>
      <c r="D82">
        <v>558</v>
      </c>
      <c r="E82">
        <v>585</v>
      </c>
      <c r="F82">
        <v>379</v>
      </c>
      <c r="G82">
        <v>362</v>
      </c>
    </row>
    <row r="83" spans="2:7" x14ac:dyDescent="0.25">
      <c r="B83" t="s">
        <v>261</v>
      </c>
      <c r="C83" s="11">
        <v>7785</v>
      </c>
      <c r="D83" s="11">
        <v>6958</v>
      </c>
      <c r="E83" s="11">
        <v>7084</v>
      </c>
      <c r="F83" s="11">
        <v>6629</v>
      </c>
      <c r="G83" s="11">
        <v>6628</v>
      </c>
    </row>
    <row r="84" spans="2:7" x14ac:dyDescent="0.25">
      <c r="B84" t="s">
        <v>253</v>
      </c>
      <c r="C84">
        <v>500</v>
      </c>
      <c r="D84">
        <v>14</v>
      </c>
      <c r="E84">
        <v>14</v>
      </c>
      <c r="F84">
        <v>14</v>
      </c>
      <c r="G84">
        <v>378</v>
      </c>
    </row>
    <row r="85" spans="2:7" x14ac:dyDescent="0.25">
      <c r="B85" t="s">
        <v>255</v>
      </c>
      <c r="C85" s="11">
        <v>6760</v>
      </c>
      <c r="D85" s="11">
        <v>6071</v>
      </c>
      <c r="E85" s="11">
        <v>6288</v>
      </c>
      <c r="F85" s="11">
        <v>5906</v>
      </c>
      <c r="G85" s="11">
        <v>5972</v>
      </c>
    </row>
    <row r="86" spans="2:7" x14ac:dyDescent="0.25">
      <c r="B86" t="s">
        <v>257</v>
      </c>
      <c r="C86" t="s">
        <v>20</v>
      </c>
      <c r="D86" t="s">
        <v>20</v>
      </c>
      <c r="E86" t="s">
        <v>20</v>
      </c>
      <c r="F86">
        <v>376</v>
      </c>
      <c r="G86" t="s">
        <v>20</v>
      </c>
    </row>
    <row r="87" spans="2:7" x14ac:dyDescent="0.25">
      <c r="B87" t="s">
        <v>258</v>
      </c>
      <c r="C87" t="s">
        <v>20</v>
      </c>
      <c r="D87" t="s">
        <v>20</v>
      </c>
      <c r="E87" t="s">
        <v>20</v>
      </c>
      <c r="F87">
        <v>376</v>
      </c>
      <c r="G87" t="s">
        <v>20</v>
      </c>
    </row>
    <row r="88" spans="2:7" x14ac:dyDescent="0.25">
      <c r="B88" t="s">
        <v>259</v>
      </c>
      <c r="C88">
        <v>170</v>
      </c>
      <c r="D88">
        <v>144</v>
      </c>
      <c r="E88">
        <v>118</v>
      </c>
      <c r="F88">
        <v>110</v>
      </c>
      <c r="G88">
        <v>102</v>
      </c>
    </row>
    <row r="89" spans="2:7" x14ac:dyDescent="0.25">
      <c r="B89" t="s">
        <v>260</v>
      </c>
      <c r="C89">
        <v>354</v>
      </c>
      <c r="D89">
        <v>310</v>
      </c>
      <c r="E89">
        <v>274</v>
      </c>
      <c r="F89">
        <v>224</v>
      </c>
      <c r="G89">
        <v>175</v>
      </c>
    </row>
    <row r="90" spans="2:7" x14ac:dyDescent="0.25">
      <c r="B90" t="s">
        <v>262</v>
      </c>
      <c r="C90" t="s">
        <v>20</v>
      </c>
      <c r="D90" t="s">
        <v>20</v>
      </c>
      <c r="E90" s="11">
        <v>8904</v>
      </c>
      <c r="F90" s="11">
        <v>8432</v>
      </c>
      <c r="G90" s="11">
        <v>5971</v>
      </c>
    </row>
    <row r="91" spans="2:7" x14ac:dyDescent="0.25">
      <c r="B91" t="s">
        <v>263</v>
      </c>
      <c r="C91" t="s">
        <v>20</v>
      </c>
      <c r="D91" t="s">
        <v>20</v>
      </c>
      <c r="E91" s="11">
        <v>8904</v>
      </c>
      <c r="F91" s="11">
        <v>8432</v>
      </c>
      <c r="G91" s="11">
        <v>5971</v>
      </c>
    </row>
    <row r="92" spans="2:7" x14ac:dyDescent="0.25">
      <c r="B92" t="s">
        <v>264</v>
      </c>
      <c r="C92">
        <v>0</v>
      </c>
      <c r="D92">
        <v>0</v>
      </c>
      <c r="E92">
        <v>0</v>
      </c>
      <c r="F92">
        <v>0</v>
      </c>
      <c r="G92">
        <v>0</v>
      </c>
    </row>
    <row r="93" spans="2:7" x14ac:dyDescent="0.25">
      <c r="B93" t="s">
        <v>265</v>
      </c>
      <c r="C93">
        <v>60</v>
      </c>
      <c r="D93">
        <v>36</v>
      </c>
      <c r="E93">
        <v>18</v>
      </c>
      <c r="F93" t="s">
        <v>20</v>
      </c>
      <c r="G93" t="s">
        <v>20</v>
      </c>
    </row>
    <row r="94" spans="2:7" x14ac:dyDescent="0.25">
      <c r="B94" t="s">
        <v>266</v>
      </c>
      <c r="C94">
        <v>60</v>
      </c>
      <c r="D94">
        <v>36</v>
      </c>
      <c r="E94">
        <v>18</v>
      </c>
      <c r="F94" t="s">
        <v>20</v>
      </c>
      <c r="G94" t="s">
        <v>20</v>
      </c>
    </row>
    <row r="95" spans="2:7" x14ac:dyDescent="0.25">
      <c r="B95" t="s">
        <v>267</v>
      </c>
      <c r="C95">
        <v>3</v>
      </c>
      <c r="D95">
        <v>3</v>
      </c>
      <c r="E95">
        <v>3</v>
      </c>
      <c r="F95">
        <v>3</v>
      </c>
      <c r="G95">
        <v>4</v>
      </c>
    </row>
    <row r="96" spans="2:7" x14ac:dyDescent="0.25">
      <c r="B96" t="s">
        <v>268</v>
      </c>
      <c r="C96">
        <v>3</v>
      </c>
      <c r="D96">
        <v>3</v>
      </c>
      <c r="E96">
        <v>3</v>
      </c>
      <c r="F96">
        <v>3</v>
      </c>
      <c r="G96">
        <v>4</v>
      </c>
    </row>
    <row r="97" spans="2:7" x14ac:dyDescent="0.25">
      <c r="B97" t="s">
        <v>23</v>
      </c>
      <c r="C97" s="11">
        <v>26910</v>
      </c>
      <c r="D97" s="11">
        <v>17564</v>
      </c>
      <c r="E97" s="11">
        <v>21194</v>
      </c>
      <c r="F97" s="11">
        <v>19019</v>
      </c>
      <c r="G97" s="11">
        <v>15242</v>
      </c>
    </row>
    <row r="98" spans="2:7" x14ac:dyDescent="0.25">
      <c r="B98" t="s">
        <v>269</v>
      </c>
      <c r="C98" s="1">
        <v>0.53210000000000002</v>
      </c>
      <c r="D98" s="1">
        <v>-0.17130000000000001</v>
      </c>
      <c r="E98" s="1">
        <v>0.1144</v>
      </c>
      <c r="F98" s="1">
        <v>0.24779999999999999</v>
      </c>
      <c r="G98" t="s">
        <v>20</v>
      </c>
    </row>
    <row r="99" spans="2:7" x14ac:dyDescent="0.25">
      <c r="B99" t="s">
        <v>270</v>
      </c>
      <c r="C99">
        <v>1.08</v>
      </c>
      <c r="D99" t="s">
        <v>20</v>
      </c>
      <c r="E99" t="s">
        <v>20</v>
      </c>
      <c r="F99" t="s">
        <v>20</v>
      </c>
      <c r="G99" t="s">
        <v>20</v>
      </c>
    </row>
    <row r="100" spans="2:7" x14ac:dyDescent="0.25">
      <c r="B100" t="s">
        <v>271</v>
      </c>
      <c r="C100" s="1">
        <v>0.104</v>
      </c>
      <c r="D100" t="s">
        <v>20</v>
      </c>
      <c r="E100" t="s">
        <v>20</v>
      </c>
      <c r="F100" t="s">
        <v>20</v>
      </c>
      <c r="G100" t="s">
        <v>20</v>
      </c>
    </row>
    <row r="101" spans="2:7" x14ac:dyDescent="0.25">
      <c r="B101" s="87" t="s">
        <v>272</v>
      </c>
      <c r="C101" s="87"/>
      <c r="D101" s="87"/>
      <c r="E101" s="87"/>
      <c r="F101" s="87"/>
      <c r="G101" s="87"/>
    </row>
    <row r="102" spans="2:7" x14ac:dyDescent="0.25">
      <c r="B102" t="s">
        <v>274</v>
      </c>
      <c r="C102" s="11">
        <v>5169</v>
      </c>
      <c r="D102" s="11">
        <v>3611</v>
      </c>
      <c r="E102" s="11">
        <v>1675</v>
      </c>
      <c r="F102">
        <v>865</v>
      </c>
      <c r="G102">
        <v>580</v>
      </c>
    </row>
    <row r="103" spans="2:7" x14ac:dyDescent="0.25">
      <c r="B103" t="s">
        <v>275</v>
      </c>
      <c r="C103" s="11">
        <v>4892</v>
      </c>
      <c r="D103" s="11">
        <v>3521</v>
      </c>
      <c r="E103" s="11">
        <v>1672</v>
      </c>
      <c r="F103">
        <v>865</v>
      </c>
      <c r="G103">
        <v>580</v>
      </c>
    </row>
    <row r="104" spans="2:7" x14ac:dyDescent="0.25">
      <c r="B104" t="s">
        <v>276</v>
      </c>
      <c r="C104">
        <v>277</v>
      </c>
      <c r="D104">
        <v>90</v>
      </c>
      <c r="E104">
        <v>3</v>
      </c>
      <c r="F104" t="s">
        <v>20</v>
      </c>
      <c r="G104" t="s">
        <v>20</v>
      </c>
    </row>
    <row r="105" spans="2:7" x14ac:dyDescent="0.25">
      <c r="B105" t="s">
        <v>25</v>
      </c>
      <c r="C105" s="11">
        <v>1878</v>
      </c>
      <c r="D105">
        <v>726</v>
      </c>
      <c r="E105">
        <v>603</v>
      </c>
      <c r="F105">
        <v>682</v>
      </c>
      <c r="G105">
        <v>877</v>
      </c>
    </row>
    <row r="106" spans="2:7" x14ac:dyDescent="0.25">
      <c r="B106" t="s">
        <v>277</v>
      </c>
      <c r="C106" s="1">
        <v>1.5868</v>
      </c>
      <c r="D106" s="1">
        <v>0.2046</v>
      </c>
      <c r="E106" s="1">
        <v>-0.11609999999999999</v>
      </c>
      <c r="F106" s="1">
        <v>-0.22239999999999999</v>
      </c>
      <c r="G106" t="s">
        <v>20</v>
      </c>
    </row>
    <row r="107" spans="2:7" x14ac:dyDescent="0.25">
      <c r="B107" t="s">
        <v>278</v>
      </c>
      <c r="C107">
        <v>270</v>
      </c>
      <c r="D107">
        <v>39</v>
      </c>
      <c r="E107">
        <v>28</v>
      </c>
      <c r="F107">
        <v>21</v>
      </c>
      <c r="G107">
        <v>84</v>
      </c>
    </row>
    <row r="108" spans="2:7" x14ac:dyDescent="0.25">
      <c r="B108" t="s">
        <v>279</v>
      </c>
      <c r="C108" s="11">
        <v>2971</v>
      </c>
      <c r="D108" s="11">
        <v>1813</v>
      </c>
      <c r="E108" s="11">
        <v>2906</v>
      </c>
      <c r="F108" s="11">
        <v>3042</v>
      </c>
      <c r="G108" s="11">
        <v>2719</v>
      </c>
    </row>
    <row r="109" spans="2:7" x14ac:dyDescent="0.25">
      <c r="B109" t="s">
        <v>280</v>
      </c>
      <c r="C109">
        <v>21</v>
      </c>
      <c r="D109">
        <v>22</v>
      </c>
      <c r="E109">
        <v>22</v>
      </c>
      <c r="F109">
        <v>16</v>
      </c>
      <c r="G109">
        <v>11</v>
      </c>
    </row>
    <row r="110" spans="2:7" x14ac:dyDescent="0.25">
      <c r="B110" t="s">
        <v>281</v>
      </c>
      <c r="C110">
        <v>111</v>
      </c>
      <c r="D110">
        <v>67</v>
      </c>
      <c r="E110">
        <v>18</v>
      </c>
      <c r="F110">
        <v>57</v>
      </c>
      <c r="G110">
        <v>38</v>
      </c>
    </row>
    <row r="111" spans="2:7" x14ac:dyDescent="0.25">
      <c r="B111" t="s">
        <v>282</v>
      </c>
      <c r="C111" s="11">
        <v>2838</v>
      </c>
      <c r="D111" s="11">
        <v>1724</v>
      </c>
      <c r="E111" s="11">
        <v>2867</v>
      </c>
      <c r="F111" s="11">
        <v>2968</v>
      </c>
      <c r="G111" s="11">
        <v>2670</v>
      </c>
    </row>
    <row r="112" spans="2:7" x14ac:dyDescent="0.25">
      <c r="B112" t="s">
        <v>24</v>
      </c>
      <c r="C112" s="11">
        <v>10288</v>
      </c>
      <c r="D112" s="11">
        <v>6189</v>
      </c>
      <c r="E112" s="11">
        <v>5213</v>
      </c>
      <c r="F112" s="11">
        <v>4609</v>
      </c>
      <c r="G112" s="11">
        <v>4260</v>
      </c>
    </row>
    <row r="113" spans="2:7" x14ac:dyDescent="0.25">
      <c r="B113" t="s">
        <v>120</v>
      </c>
      <c r="C113">
        <v>1.41</v>
      </c>
      <c r="D113">
        <v>1.62</v>
      </c>
      <c r="E113">
        <v>1.35</v>
      </c>
      <c r="F113">
        <v>1.59</v>
      </c>
      <c r="G113">
        <v>1.56</v>
      </c>
    </row>
    <row r="114" spans="2:7" x14ac:dyDescent="0.25">
      <c r="B114" t="s">
        <v>283</v>
      </c>
      <c r="C114">
        <v>0.6</v>
      </c>
      <c r="D114">
        <v>0.79</v>
      </c>
      <c r="E114">
        <v>0.69</v>
      </c>
      <c r="F114">
        <v>0.76</v>
      </c>
      <c r="G114">
        <v>0.71</v>
      </c>
    </row>
    <row r="115" spans="2:7" x14ac:dyDescent="0.25">
      <c r="B115" t="s">
        <v>284</v>
      </c>
      <c r="C115">
        <v>0.11</v>
      </c>
      <c r="D115">
        <v>0.26</v>
      </c>
      <c r="E115">
        <v>0.23</v>
      </c>
      <c r="F115">
        <v>0.31</v>
      </c>
      <c r="G115">
        <v>0.33</v>
      </c>
    </row>
    <row r="116" spans="2:7" x14ac:dyDescent="0.25">
      <c r="B116" t="s">
        <v>285</v>
      </c>
      <c r="C116" s="11">
        <v>5696</v>
      </c>
      <c r="D116" s="11">
        <v>2840</v>
      </c>
      <c r="E116" s="11">
        <v>1175</v>
      </c>
      <c r="F116">
        <v>127</v>
      </c>
      <c r="G116" t="s">
        <v>20</v>
      </c>
    </row>
    <row r="117" spans="2:7" x14ac:dyDescent="0.25">
      <c r="B117" t="s">
        <v>286</v>
      </c>
      <c r="C117" s="11">
        <v>5696</v>
      </c>
      <c r="D117" s="11">
        <v>2840</v>
      </c>
      <c r="E117" s="11">
        <v>1175</v>
      </c>
      <c r="F117">
        <v>127</v>
      </c>
      <c r="G117" t="s">
        <v>20</v>
      </c>
    </row>
    <row r="118" spans="2:7" x14ac:dyDescent="0.25">
      <c r="B118" t="s">
        <v>287</v>
      </c>
      <c r="C118" s="11">
        <v>5696</v>
      </c>
      <c r="D118" s="11">
        <v>2840</v>
      </c>
      <c r="E118" s="11">
        <v>1175</v>
      </c>
      <c r="F118">
        <v>127</v>
      </c>
      <c r="G118" t="s">
        <v>20</v>
      </c>
    </row>
    <row r="119" spans="2:7" x14ac:dyDescent="0.25">
      <c r="B119" t="s">
        <v>288</v>
      </c>
      <c r="C119">
        <v>666</v>
      </c>
      <c r="D119">
        <v>832</v>
      </c>
      <c r="E119">
        <v>409</v>
      </c>
      <c r="F119">
        <v>375</v>
      </c>
      <c r="G119">
        <v>336</v>
      </c>
    </row>
    <row r="120" spans="2:7" x14ac:dyDescent="0.25">
      <c r="B120" t="s">
        <v>32</v>
      </c>
      <c r="C120">
        <v>212</v>
      </c>
      <c r="D120" t="s">
        <v>20</v>
      </c>
      <c r="E120" s="11">
        <v>1258</v>
      </c>
      <c r="F120" s="11">
        <v>1180</v>
      </c>
      <c r="G120">
        <v>813</v>
      </c>
    </row>
    <row r="121" spans="2:7" x14ac:dyDescent="0.25">
      <c r="B121" t="s">
        <v>289</v>
      </c>
      <c r="C121">
        <v>212</v>
      </c>
      <c r="D121" t="s">
        <v>20</v>
      </c>
      <c r="E121" s="11">
        <v>1258</v>
      </c>
      <c r="F121" s="11">
        <v>1180</v>
      </c>
      <c r="G121">
        <v>848</v>
      </c>
    </row>
    <row r="122" spans="2:7" x14ac:dyDescent="0.25">
      <c r="B122" t="s">
        <v>290</v>
      </c>
      <c r="C122" t="s">
        <v>20</v>
      </c>
      <c r="D122" t="s">
        <v>20</v>
      </c>
      <c r="E122" t="s">
        <v>20</v>
      </c>
      <c r="F122" t="s">
        <v>20</v>
      </c>
      <c r="G122">
        <v>35</v>
      </c>
    </row>
    <row r="123" spans="2:7" x14ac:dyDescent="0.25">
      <c r="B123" t="s">
        <v>26</v>
      </c>
      <c r="C123" s="11">
        <v>16862</v>
      </c>
      <c r="D123" s="11">
        <v>9862</v>
      </c>
      <c r="E123" s="11">
        <v>8055</v>
      </c>
      <c r="F123" s="11">
        <v>6290</v>
      </c>
      <c r="G123" s="11">
        <v>5445</v>
      </c>
    </row>
    <row r="124" spans="2:7" x14ac:dyDescent="0.25">
      <c r="B124" t="s">
        <v>291</v>
      </c>
      <c r="C124">
        <v>65</v>
      </c>
      <c r="D124">
        <v>22</v>
      </c>
      <c r="E124" t="s">
        <v>20</v>
      </c>
      <c r="F124" t="s">
        <v>20</v>
      </c>
      <c r="G124" t="s">
        <v>20</v>
      </c>
    </row>
    <row r="125" spans="2:7" x14ac:dyDescent="0.25">
      <c r="B125" t="s">
        <v>292</v>
      </c>
      <c r="C125" s="1">
        <v>0.62660000000000005</v>
      </c>
      <c r="D125" s="1">
        <v>0.5615</v>
      </c>
      <c r="E125" s="1">
        <v>0.38009999999999999</v>
      </c>
      <c r="F125" s="1">
        <v>0.33069999999999999</v>
      </c>
      <c r="G125" s="1">
        <v>0.35720000000000002</v>
      </c>
    </row>
    <row r="126" spans="2:7" x14ac:dyDescent="0.25">
      <c r="B126" t="s">
        <v>293</v>
      </c>
      <c r="C126" s="11">
        <v>9982</v>
      </c>
      <c r="D126" s="11">
        <v>7681</v>
      </c>
      <c r="E126" s="11">
        <v>13139</v>
      </c>
      <c r="F126" s="11">
        <v>12729</v>
      </c>
      <c r="G126" s="11">
        <v>9797</v>
      </c>
    </row>
    <row r="127" spans="2:7" x14ac:dyDescent="0.25">
      <c r="B127" t="s">
        <v>294</v>
      </c>
      <c r="C127">
        <v>384</v>
      </c>
      <c r="D127">
        <v>384</v>
      </c>
      <c r="E127">
        <v>384</v>
      </c>
      <c r="F127">
        <v>384</v>
      </c>
      <c r="G127">
        <v>384</v>
      </c>
    </row>
    <row r="128" spans="2:7" x14ac:dyDescent="0.25">
      <c r="B128" t="s">
        <v>295</v>
      </c>
      <c r="C128">
        <v>384</v>
      </c>
      <c r="D128">
        <v>384</v>
      </c>
      <c r="E128">
        <v>384</v>
      </c>
      <c r="F128" t="s">
        <v>20</v>
      </c>
      <c r="G128">
        <v>384</v>
      </c>
    </row>
    <row r="129" spans="2:7" x14ac:dyDescent="0.25">
      <c r="B129" t="s">
        <v>156</v>
      </c>
      <c r="C129" s="11">
        <v>5680</v>
      </c>
      <c r="D129" s="11">
        <v>3378</v>
      </c>
      <c r="E129" s="11">
        <v>8837</v>
      </c>
      <c r="F129" s="11">
        <v>8426</v>
      </c>
      <c r="G129" s="11">
        <v>6670</v>
      </c>
    </row>
    <row r="130" spans="2:7" x14ac:dyDescent="0.25">
      <c r="B130" t="s">
        <v>296</v>
      </c>
      <c r="C130" t="s">
        <v>20</v>
      </c>
      <c r="D130" t="s">
        <v>20</v>
      </c>
      <c r="E130" t="s">
        <v>20</v>
      </c>
      <c r="F130">
        <v>384</v>
      </c>
      <c r="G130" t="s">
        <v>20</v>
      </c>
    </row>
    <row r="131" spans="2:7" x14ac:dyDescent="0.25">
      <c r="B131" t="s">
        <v>297</v>
      </c>
      <c r="C131" s="11">
        <v>3535</v>
      </c>
      <c r="D131" s="11">
        <v>3535</v>
      </c>
      <c r="E131" s="11">
        <v>3535</v>
      </c>
      <c r="F131" s="11">
        <v>3535</v>
      </c>
      <c r="G131" s="11">
        <v>2360</v>
      </c>
    </row>
    <row r="132" spans="2:7" x14ac:dyDescent="0.25">
      <c r="B132" t="s">
        <v>298</v>
      </c>
      <c r="C132" s="1">
        <v>0.371</v>
      </c>
      <c r="D132" s="1">
        <v>0.43730000000000002</v>
      </c>
      <c r="E132" s="1">
        <v>0.61990000000000001</v>
      </c>
      <c r="F132" s="1">
        <v>0.66930000000000001</v>
      </c>
      <c r="G132" s="1">
        <v>0.64280000000000004</v>
      </c>
    </row>
    <row r="133" spans="2:7" x14ac:dyDescent="0.25">
      <c r="B133" t="s">
        <v>299</v>
      </c>
      <c r="C133" s="11">
        <v>9982</v>
      </c>
      <c r="D133" s="11">
        <v>7681</v>
      </c>
      <c r="E133" s="11">
        <v>13139</v>
      </c>
      <c r="F133" s="11">
        <v>12729</v>
      </c>
      <c r="G133" s="11">
        <v>9797</v>
      </c>
    </row>
    <row r="134" spans="2:7" x14ac:dyDescent="0.25">
      <c r="B134" t="s">
        <v>300</v>
      </c>
      <c r="C134" s="1">
        <v>0.371</v>
      </c>
      <c r="D134" s="1">
        <v>0.43730000000000002</v>
      </c>
      <c r="E134" s="1">
        <v>0.61990000000000001</v>
      </c>
      <c r="F134" s="1">
        <v>0.66930000000000001</v>
      </c>
      <c r="G134" s="1">
        <v>0.64280000000000004</v>
      </c>
    </row>
    <row r="135" spans="2:7" x14ac:dyDescent="0.25">
      <c r="B135" t="s">
        <v>27</v>
      </c>
      <c r="C135" s="11">
        <v>9982</v>
      </c>
      <c r="D135" s="11">
        <v>7681</v>
      </c>
      <c r="E135" s="11">
        <v>13139</v>
      </c>
      <c r="F135" s="11">
        <v>12729</v>
      </c>
      <c r="G135" s="11">
        <v>9797</v>
      </c>
    </row>
    <row r="136" spans="2:7" x14ac:dyDescent="0.25">
      <c r="B136" t="s">
        <v>272</v>
      </c>
      <c r="C136" s="11">
        <v>26910</v>
      </c>
      <c r="D136" s="11">
        <v>17564</v>
      </c>
      <c r="E136" s="11">
        <v>21194</v>
      </c>
      <c r="F136" s="11">
        <v>19019</v>
      </c>
      <c r="G136" s="11">
        <v>15242</v>
      </c>
    </row>
    <row r="137" spans="2:7" ht="18.75" x14ac:dyDescent="0.25">
      <c r="B137" s="90" t="s">
        <v>97</v>
      </c>
      <c r="C137" s="90"/>
      <c r="D137" s="90"/>
      <c r="E137" s="90"/>
      <c r="F137" s="90"/>
      <c r="G137" s="90"/>
    </row>
    <row r="138" spans="2:7" x14ac:dyDescent="0.25">
      <c r="B138" s="91" t="s">
        <v>331</v>
      </c>
      <c r="C138" s="91"/>
      <c r="D138" s="91"/>
      <c r="E138" s="91"/>
      <c r="F138" s="91"/>
      <c r="G138" s="91"/>
    </row>
    <row r="139" spans="2:7" x14ac:dyDescent="0.25">
      <c r="B139" t="s">
        <v>301</v>
      </c>
      <c r="C139" s="11">
        <v>3045</v>
      </c>
      <c r="D139" s="11">
        <v>3381</v>
      </c>
      <c r="E139" s="11">
        <v>1918</v>
      </c>
      <c r="F139" s="11">
        <v>4380</v>
      </c>
      <c r="G139" s="11">
        <v>2376</v>
      </c>
    </row>
    <row r="140" spans="2:7" x14ac:dyDescent="0.25">
      <c r="B140" t="s">
        <v>226</v>
      </c>
      <c r="C140" s="1">
        <v>-9.9400000000000002E-2</v>
      </c>
      <c r="D140" s="1">
        <v>0.76239999999999997</v>
      </c>
      <c r="E140" s="1">
        <v>-0.56200000000000006</v>
      </c>
      <c r="F140" s="1">
        <v>0.84309999999999996</v>
      </c>
      <c r="G140" t="s">
        <v>20</v>
      </c>
    </row>
    <row r="141" spans="2:7" x14ac:dyDescent="0.25">
      <c r="B141" t="s">
        <v>302</v>
      </c>
      <c r="C141">
        <v>932</v>
      </c>
      <c r="D141">
        <v>660</v>
      </c>
      <c r="E141">
        <v>523</v>
      </c>
      <c r="F141">
        <v>427</v>
      </c>
      <c r="G141">
        <v>384</v>
      </c>
    </row>
    <row r="142" spans="2:7" x14ac:dyDescent="0.25">
      <c r="B142" t="s">
        <v>303</v>
      </c>
      <c r="C142">
        <v>932</v>
      </c>
      <c r="D142">
        <v>660</v>
      </c>
      <c r="E142">
        <v>523</v>
      </c>
      <c r="F142">
        <v>427</v>
      </c>
      <c r="G142">
        <v>384</v>
      </c>
    </row>
    <row r="143" spans="2:7" x14ac:dyDescent="0.25">
      <c r="B143" t="s">
        <v>304</v>
      </c>
      <c r="C143">
        <v>-431</v>
      </c>
      <c r="D143" s="11">
        <v>-1188</v>
      </c>
      <c r="E143">
        <v>-671</v>
      </c>
      <c r="F143" s="11">
        <v>-2599</v>
      </c>
      <c r="G143" s="11">
        <v>-1303</v>
      </c>
    </row>
    <row r="144" spans="2:7" x14ac:dyDescent="0.25">
      <c r="B144" t="s">
        <v>305</v>
      </c>
      <c r="C144" s="11">
        <v>3545</v>
      </c>
      <c r="D144" s="11">
        <v>2853</v>
      </c>
      <c r="E144" s="11">
        <v>1770</v>
      </c>
      <c r="F144" s="11">
        <v>2208</v>
      </c>
      <c r="G144" s="11">
        <v>1457</v>
      </c>
    </row>
    <row r="145" spans="2:8" x14ac:dyDescent="0.25">
      <c r="B145" t="s">
        <v>33</v>
      </c>
      <c r="C145" s="11">
        <v>-3249</v>
      </c>
      <c r="D145" s="11">
        <v>-3123</v>
      </c>
      <c r="E145">
        <v>-425</v>
      </c>
      <c r="F145">
        <v>-659</v>
      </c>
      <c r="G145">
        <v>952</v>
      </c>
    </row>
    <row r="146" spans="2:8" x14ac:dyDescent="0.25">
      <c r="B146" t="s">
        <v>306</v>
      </c>
      <c r="C146" s="11">
        <v>-1677</v>
      </c>
      <c r="D146">
        <v>-865</v>
      </c>
      <c r="E146">
        <v>-507</v>
      </c>
      <c r="F146">
        <v>-510</v>
      </c>
      <c r="G146">
        <v>570</v>
      </c>
    </row>
    <row r="147" spans="2:8" x14ac:dyDescent="0.25">
      <c r="B147" t="s">
        <v>244</v>
      </c>
      <c r="C147" s="11">
        <v>-3025</v>
      </c>
      <c r="D147" s="11">
        <v>-1648</v>
      </c>
      <c r="E147">
        <v>364</v>
      </c>
      <c r="F147">
        <v>-280</v>
      </c>
      <c r="G147">
        <v>-704</v>
      </c>
    </row>
    <row r="148" spans="2:8" x14ac:dyDescent="0.25">
      <c r="B148" t="s">
        <v>25</v>
      </c>
      <c r="C148" s="11">
        <v>1798</v>
      </c>
      <c r="D148">
        <v>-489</v>
      </c>
      <c r="E148">
        <v>-290</v>
      </c>
      <c r="F148">
        <v>133</v>
      </c>
      <c r="G148" s="11">
        <v>1208</v>
      </c>
    </row>
    <row r="149" spans="2:8" x14ac:dyDescent="0.25">
      <c r="B149" t="s">
        <v>307</v>
      </c>
      <c r="C149">
        <v>-345</v>
      </c>
      <c r="D149">
        <v>-120</v>
      </c>
      <c r="E149">
        <v>8</v>
      </c>
      <c r="F149">
        <v>-3</v>
      </c>
      <c r="G149">
        <v>-122</v>
      </c>
    </row>
    <row r="150" spans="2:8" x14ac:dyDescent="0.25">
      <c r="B150" t="s">
        <v>308</v>
      </c>
      <c r="C150">
        <v>296</v>
      </c>
      <c r="D150">
        <v>-270</v>
      </c>
      <c r="E150" s="11">
        <v>1346</v>
      </c>
      <c r="F150" s="11">
        <v>1548</v>
      </c>
      <c r="G150" s="11">
        <v>2410</v>
      </c>
    </row>
    <row r="151" spans="2:8" x14ac:dyDescent="0.25">
      <c r="B151" t="s">
        <v>309</v>
      </c>
      <c r="C151" s="1">
        <v>2.0973000000000002</v>
      </c>
      <c r="D151" s="1">
        <v>-1.2005999999999999</v>
      </c>
      <c r="E151" s="1">
        <v>-0.13100000000000001</v>
      </c>
      <c r="F151" s="1">
        <v>-0.35749999999999998</v>
      </c>
      <c r="G151" t="s">
        <v>20</v>
      </c>
    </row>
    <row r="152" spans="2:8" x14ac:dyDescent="0.25">
      <c r="B152" t="s">
        <v>310</v>
      </c>
      <c r="C152" s="1">
        <v>1.24E-2</v>
      </c>
      <c r="D152" s="1">
        <v>-1.6299999999999999E-2</v>
      </c>
      <c r="E152" s="1">
        <v>0.104</v>
      </c>
      <c r="F152" s="1">
        <v>8.7400000000000005E-2</v>
      </c>
      <c r="G152" s="1">
        <v>0.18990000000000001</v>
      </c>
    </row>
    <row r="153" spans="2:8" x14ac:dyDescent="0.25">
      <c r="B153" s="91" t="s">
        <v>311</v>
      </c>
      <c r="C153" s="91"/>
      <c r="D153" s="91"/>
      <c r="E153" s="91"/>
      <c r="F153" s="91"/>
      <c r="G153" s="91"/>
    </row>
    <row r="154" spans="2:8" x14ac:dyDescent="0.25">
      <c r="B154" t="s">
        <v>273</v>
      </c>
      <c r="C154">
        <v>2022</v>
      </c>
      <c r="D154">
        <v>2021</v>
      </c>
      <c r="E154">
        <v>2020</v>
      </c>
      <c r="F154">
        <v>2019</v>
      </c>
      <c r="G154">
        <v>2018</v>
      </c>
      <c r="H154" t="s">
        <v>210</v>
      </c>
    </row>
    <row r="155" spans="2:8" x14ac:dyDescent="0.25">
      <c r="B155" t="s">
        <v>34</v>
      </c>
      <c r="C155" s="11">
        <v>-5625</v>
      </c>
      <c r="D155" s="11">
        <v>-3028</v>
      </c>
      <c r="E155" s="11">
        <v>-2525</v>
      </c>
      <c r="F155" s="11">
        <v>-1221</v>
      </c>
      <c r="G155">
        <v>-534</v>
      </c>
    </row>
    <row r="156" spans="2:8" x14ac:dyDescent="0.25">
      <c r="B156" t="s">
        <v>312</v>
      </c>
      <c r="C156" s="11">
        <v>-5601</v>
      </c>
      <c r="D156" s="11">
        <v>-3009</v>
      </c>
      <c r="E156" s="11">
        <v>-2508</v>
      </c>
      <c r="F156" s="11">
        <v>-1221</v>
      </c>
      <c r="G156">
        <v>-534</v>
      </c>
    </row>
    <row r="157" spans="2:8" x14ac:dyDescent="0.25">
      <c r="B157" t="s">
        <v>313</v>
      </c>
      <c r="C157">
        <v>-24</v>
      </c>
      <c r="D157">
        <v>-18</v>
      </c>
      <c r="E157">
        <v>-18</v>
      </c>
      <c r="F157" t="s">
        <v>20</v>
      </c>
      <c r="G157" t="s">
        <v>20</v>
      </c>
    </row>
    <row r="158" spans="2:8" x14ac:dyDescent="0.25">
      <c r="B158" t="s">
        <v>314</v>
      </c>
      <c r="C158" s="1">
        <v>-0.85780000000000001</v>
      </c>
      <c r="D158" s="1">
        <v>-0.19900000000000001</v>
      </c>
      <c r="E158" s="1">
        <v>-1.0678000000000001</v>
      </c>
      <c r="F158" s="1">
        <v>-1.2876000000000001</v>
      </c>
      <c r="G158" t="s">
        <v>20</v>
      </c>
    </row>
    <row r="159" spans="2:8" x14ac:dyDescent="0.25">
      <c r="B159" t="s">
        <v>315</v>
      </c>
      <c r="C159" s="1">
        <v>-0.23480000000000001</v>
      </c>
      <c r="D159" s="1">
        <v>-0.18290000000000001</v>
      </c>
      <c r="E159" s="1">
        <v>-0.19520000000000001</v>
      </c>
      <c r="F159" s="1">
        <v>-6.9000000000000006E-2</v>
      </c>
      <c r="G159" s="1">
        <v>-4.2099999999999999E-2</v>
      </c>
    </row>
    <row r="160" spans="2:8" x14ac:dyDescent="0.25">
      <c r="B160" t="s">
        <v>316</v>
      </c>
      <c r="C160">
        <v>269</v>
      </c>
      <c r="D160">
        <v>27</v>
      </c>
      <c r="E160">
        <v>125</v>
      </c>
      <c r="F160">
        <v>18</v>
      </c>
      <c r="G160">
        <v>57</v>
      </c>
    </row>
    <row r="161" spans="2:8" x14ac:dyDescent="0.25">
      <c r="B161" t="s">
        <v>317</v>
      </c>
      <c r="C161" s="11">
        <v>-5356</v>
      </c>
      <c r="D161" s="11">
        <v>-3000</v>
      </c>
      <c r="E161" s="11">
        <v>-2400</v>
      </c>
      <c r="F161" s="11">
        <v>-1203</v>
      </c>
      <c r="G161">
        <v>-477</v>
      </c>
    </row>
    <row r="162" spans="2:8" x14ac:dyDescent="0.25">
      <c r="B162" t="s">
        <v>318</v>
      </c>
      <c r="C162" s="1">
        <v>-0.78510000000000002</v>
      </c>
      <c r="D162" s="1">
        <v>-0.24990000000000001</v>
      </c>
      <c r="E162" s="1">
        <v>-0.99519999999999997</v>
      </c>
      <c r="F162" s="1">
        <v>-1.5216000000000001</v>
      </c>
      <c r="G162" t="s">
        <v>20</v>
      </c>
    </row>
    <row r="163" spans="2:8" x14ac:dyDescent="0.25">
      <c r="B163" t="s">
        <v>319</v>
      </c>
      <c r="C163" s="1">
        <v>-0.2235</v>
      </c>
      <c r="D163" s="1">
        <v>-0.1812</v>
      </c>
      <c r="E163" s="1">
        <v>-0.1855</v>
      </c>
      <c r="F163" s="1">
        <v>-6.7900000000000002E-2</v>
      </c>
      <c r="G163" s="1">
        <v>-3.7600000000000001E-2</v>
      </c>
    </row>
    <row r="164" spans="2:8" x14ac:dyDescent="0.25">
      <c r="B164" s="91" t="s">
        <v>320</v>
      </c>
      <c r="C164" s="91"/>
      <c r="D164" s="91"/>
      <c r="E164" s="91"/>
      <c r="F164" s="91"/>
      <c r="G164" s="91"/>
    </row>
    <row r="165" spans="2:8" x14ac:dyDescent="0.25">
      <c r="B165" t="s">
        <v>273</v>
      </c>
      <c r="C165">
        <v>2022</v>
      </c>
      <c r="D165">
        <v>2021</v>
      </c>
      <c r="E165">
        <v>2020</v>
      </c>
      <c r="F165">
        <v>2019</v>
      </c>
      <c r="G165">
        <v>2018</v>
      </c>
      <c r="H165" t="s">
        <v>210</v>
      </c>
    </row>
    <row r="166" spans="2:8" x14ac:dyDescent="0.25">
      <c r="B166" t="s">
        <v>321</v>
      </c>
      <c r="C166">
        <v>0</v>
      </c>
      <c r="D166">
        <v>0</v>
      </c>
      <c r="E166" s="11">
        <v>-1050</v>
      </c>
      <c r="F166">
        <v>-753</v>
      </c>
      <c r="G166">
        <v>-76</v>
      </c>
    </row>
    <row r="167" spans="2:8" x14ac:dyDescent="0.25">
      <c r="B167" t="s">
        <v>322</v>
      </c>
      <c r="C167">
        <v>0</v>
      </c>
      <c r="D167">
        <v>0</v>
      </c>
      <c r="E167" s="11">
        <v>-1050</v>
      </c>
      <c r="F167">
        <v>-753</v>
      </c>
      <c r="G167">
        <v>-76</v>
      </c>
    </row>
    <row r="168" spans="2:8" x14ac:dyDescent="0.25">
      <c r="B168" t="s">
        <v>323</v>
      </c>
      <c r="C168" s="11">
        <v>3095</v>
      </c>
      <c r="D168" s="11">
        <v>1779</v>
      </c>
      <c r="E168" s="11">
        <v>1051</v>
      </c>
      <c r="F168">
        <v>127</v>
      </c>
      <c r="G168" s="11">
        <v>-1700</v>
      </c>
    </row>
    <row r="169" spans="2:8" x14ac:dyDescent="0.25">
      <c r="B169" t="s">
        <v>324</v>
      </c>
      <c r="C169" t="s">
        <v>20</v>
      </c>
      <c r="D169" t="s">
        <v>20</v>
      </c>
      <c r="E169" t="s">
        <v>20</v>
      </c>
      <c r="F169" t="s">
        <v>20</v>
      </c>
      <c r="G169" s="11">
        <v>-1564</v>
      </c>
    </row>
    <row r="170" spans="2:8" x14ac:dyDescent="0.25">
      <c r="B170" t="s">
        <v>325</v>
      </c>
      <c r="C170" s="11">
        <v>3095</v>
      </c>
      <c r="D170" s="11">
        <v>1779</v>
      </c>
      <c r="E170" s="11">
        <v>1051</v>
      </c>
      <c r="F170">
        <v>127</v>
      </c>
      <c r="G170">
        <v>-136</v>
      </c>
    </row>
    <row r="171" spans="2:8" x14ac:dyDescent="0.25">
      <c r="B171" t="s">
        <v>326</v>
      </c>
      <c r="C171" s="11">
        <v>3186</v>
      </c>
      <c r="D171" s="11">
        <v>1780</v>
      </c>
      <c r="E171" s="11">
        <v>1051</v>
      </c>
      <c r="F171">
        <v>127</v>
      </c>
      <c r="G171">
        <v>0</v>
      </c>
    </row>
    <row r="172" spans="2:8" x14ac:dyDescent="0.25">
      <c r="B172" t="s">
        <v>327</v>
      </c>
      <c r="C172">
        <v>-90</v>
      </c>
      <c r="D172">
        <v>-1</v>
      </c>
      <c r="E172" t="s">
        <v>20</v>
      </c>
      <c r="F172" t="s">
        <v>20</v>
      </c>
      <c r="G172">
        <v>-136</v>
      </c>
    </row>
    <row r="173" spans="2:8" x14ac:dyDescent="0.25">
      <c r="B173" t="s">
        <v>328</v>
      </c>
      <c r="C173" s="11">
        <v>3095</v>
      </c>
      <c r="D173" s="11">
        <v>1779</v>
      </c>
      <c r="E173">
        <v>2</v>
      </c>
      <c r="F173">
        <v>-626</v>
      </c>
      <c r="G173" s="11">
        <v>-1776</v>
      </c>
    </row>
    <row r="174" spans="2:8" x14ac:dyDescent="0.25">
      <c r="B174" t="s">
        <v>329</v>
      </c>
      <c r="C174" s="1">
        <v>0.73970000000000002</v>
      </c>
      <c r="D174" s="1">
        <v>1153.4749999999999</v>
      </c>
      <c r="E174" s="1">
        <v>1.0024999999999999</v>
      </c>
      <c r="F174" s="1">
        <v>0.64759999999999995</v>
      </c>
      <c r="G174" t="s">
        <v>20</v>
      </c>
    </row>
    <row r="175" spans="2:8" x14ac:dyDescent="0.25">
      <c r="B175" t="s">
        <v>330</v>
      </c>
      <c r="C175" s="1">
        <v>0.12920000000000001</v>
      </c>
      <c r="D175" s="1">
        <v>0.1074</v>
      </c>
      <c r="E175" s="1">
        <v>1E-4</v>
      </c>
      <c r="F175" s="1">
        <v>-3.5400000000000001E-2</v>
      </c>
      <c r="G175" s="1">
        <v>-0.1399</v>
      </c>
    </row>
    <row r="176" spans="2:8" x14ac:dyDescent="0.25">
      <c r="B176" t="s">
        <v>35</v>
      </c>
      <c r="C176" s="11">
        <v>-1965</v>
      </c>
      <c r="D176" s="11">
        <v>-1491</v>
      </c>
      <c r="E176" s="11">
        <v>-1053</v>
      </c>
      <c r="F176">
        <v>-281</v>
      </c>
      <c r="G176">
        <v>156</v>
      </c>
    </row>
    <row r="177" spans="2:7" x14ac:dyDescent="0.25">
      <c r="B177" t="s">
        <v>36</v>
      </c>
      <c r="C177" s="11">
        <v>-5305</v>
      </c>
      <c r="D177" s="11">
        <v>-3279</v>
      </c>
      <c r="E177" s="11">
        <v>-1162</v>
      </c>
      <c r="F177">
        <v>327</v>
      </c>
      <c r="G177" s="11">
        <v>1876</v>
      </c>
    </row>
    <row r="178" spans="2:7" x14ac:dyDescent="0.25">
      <c r="B178" t="s">
        <v>37</v>
      </c>
      <c r="C178" s="1">
        <v>-0.61780000000000002</v>
      </c>
      <c r="D178" s="1">
        <v>-1.8221000000000001</v>
      </c>
      <c r="E178" s="1">
        <v>-4.5515999999999996</v>
      </c>
      <c r="F178" s="1">
        <v>-0.8256</v>
      </c>
      <c r="G178" t="s">
        <v>20</v>
      </c>
    </row>
    <row r="179" spans="2:7" x14ac:dyDescent="0.25">
      <c r="B179" t="s">
        <v>38</v>
      </c>
      <c r="C179" s="1">
        <v>-0.3332</v>
      </c>
      <c r="D179" t="s">
        <v>20</v>
      </c>
      <c r="E179" t="s">
        <v>20</v>
      </c>
      <c r="F179" t="s">
        <v>20</v>
      </c>
      <c r="G179" t="s">
        <v>20</v>
      </c>
    </row>
  </sheetData>
  <mergeCells count="8">
    <mergeCell ref="B5:G5"/>
    <mergeCell ref="B51:G51"/>
    <mergeCell ref="B101:G101"/>
    <mergeCell ref="B137:G137"/>
    <mergeCell ref="B164:G164"/>
    <mergeCell ref="B153:G153"/>
    <mergeCell ref="B138:G138"/>
    <mergeCell ref="B52:G5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Risk and Return Report</vt:lpstr>
      <vt:lpstr>Altman Z score report</vt:lpstr>
      <vt:lpstr>DuPont Analysis </vt:lpstr>
      <vt:lpstr>Raw FR</vt:lpstr>
      <vt:lpstr>Raw Equity Report</vt:lpstr>
      <vt:lpstr>stock pricess</vt:lpstr>
      <vt:lpstr>HistoricalPrices</vt:lpstr>
      <vt:lpstr>high and low</vt:lpstr>
      <vt:lpstr>Accurate DATA Sheet</vt:lpstr>
      <vt:lpstr>Raw FS</vt:lpstr>
      <vt:lpstr>One Pager Teaser</vt:lpstr>
      <vt:lpstr>Input</vt:lpstr>
      <vt:lpstr>'Altman Z score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mubashir aqeel</dc:creator>
  <cp:lastModifiedBy>mubashir aqeel</cp:lastModifiedBy>
  <cp:lastPrinted>2023-09-20T19:25:45Z</cp:lastPrinted>
  <dcterms:created xsi:type="dcterms:W3CDTF">2023-09-18T03:26:30Z</dcterms:created>
  <dcterms:modified xsi:type="dcterms:W3CDTF">2023-09-22T03:49:13Z</dcterms:modified>
</cp:coreProperties>
</file>