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 Temp\"/>
    </mc:Choice>
  </mc:AlternateContent>
  <xr:revisionPtr revIDLastSave="0" documentId="13_ncr:1_{7E98507E-72CC-434F-B87F-CBEC9EE18C24}" xr6:coauthVersionLast="47" xr6:coauthVersionMax="47" xr10:uidLastSave="{00000000-0000-0000-0000-000000000000}"/>
  <bookViews>
    <workbookView xWindow="-108" yWindow="-108" windowWidth="23256" windowHeight="13896" xr2:uid="{67B520CD-78B4-4ECE-B2AC-1153081F4414}"/>
  </bookViews>
  <sheets>
    <sheet name="Sheet1" sheetId="1" r:id="rId1"/>
    <sheet name="Sheet2" sheetId="2" state="hidden" r:id="rId2"/>
  </sheets>
  <definedNames>
    <definedName name="TypeList">Sheet2!$F$9:$F$10</definedName>
    <definedName name="VATFreq">Sheet2!$G$9:$G$10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21" i="1"/>
  <c r="I11" i="1" l="1"/>
  <c r="I6" i="1"/>
  <c r="H27" i="1"/>
  <c r="F11" i="1"/>
  <c r="I15" i="1" s="1"/>
  <c r="F6" i="1"/>
  <c r="C13" i="1"/>
  <c r="I20" i="1" l="1"/>
  <c r="I21" i="1" s="1"/>
  <c r="I26" i="1" s="1"/>
  <c r="F10" i="1"/>
  <c r="F15" i="1"/>
  <c r="F16" i="1" s="1" a="1"/>
  <c r="F16" i="1" s="1"/>
  <c r="F19" i="1" s="1"/>
  <c r="I5" i="1"/>
  <c r="I10" i="1"/>
  <c r="F5" i="1"/>
  <c r="I16" i="1" l="1" a="1"/>
  <c r="I16" i="1" s="1"/>
  <c r="I27" i="1" s="1"/>
  <c r="I30" i="1" s="1"/>
  <c r="H31" i="1" s="1"/>
  <c r="E22" i="1"/>
  <c r="F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<sst xmlns="http://schemas.openxmlformats.org/spreadsheetml/2006/main" count="47" uniqueCount="28">
  <si>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>Required Data for the Calculation</t>
  </si>
  <si>
    <t>Original Return Due Date</t>
  </si>
  <si>
    <t>Filing a Return late / Submitting a VD</t>
  </si>
  <si>
    <t>Return / VD Submission Date</t>
  </si>
  <si>
    <t>Penalty Calculation - Late Return Filing</t>
  </si>
  <si>
    <t>Penalty Type</t>
  </si>
  <si>
    <t>Date</t>
  </si>
  <si>
    <t>Amount</t>
  </si>
  <si>
    <t>Return Due Amount</t>
  </si>
  <si>
    <t>Total Months</t>
  </si>
  <si>
    <t>Total Penalty</t>
  </si>
  <si>
    <t>Available Balance / Payable</t>
  </si>
  <si>
    <t>Current Credit / Payable with FTA</t>
  </si>
  <si>
    <t>Penalty Calculation - VD Filing</t>
  </si>
  <si>
    <t>Due Date for VD</t>
  </si>
  <si>
    <t>Percentage Base</t>
  </si>
  <si>
    <t>Year which VD Filed</t>
  </si>
  <si>
    <t>Return Period From</t>
  </si>
  <si>
    <t>Return Period To</t>
  </si>
  <si>
    <t>Total Penalty after filing the VD</t>
  </si>
  <si>
    <t>Return Type</t>
  </si>
  <si>
    <t>Quarterly</t>
  </si>
  <si>
    <t>Monthly</t>
  </si>
  <si>
    <t>Return Stagger</t>
  </si>
  <si>
    <t>Excise</t>
  </si>
  <si>
    <t>VAT</t>
  </si>
  <si>
    <t xml:space="preserve">TypeList	</t>
  </si>
  <si>
    <t>VATFreq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</si>
</sst>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d\-mmm\-yy;@"/>
    <numFmt numFmtId="165" formatCode="_([$AED]\ * #,##0.00_);_([$AED]\ * \(#,##0.00\);_([$AED]\ * &quot;-&quot;??_);_(@_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3" tint="0.249977111117893"/>
      </top>
      <bottom style="thin">
        <color theme="3" tint="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thin">
        <color theme="5" tint="-0.499984740745262"/>
      </top>
      <bottom style="medium">
        <color theme="5" tint="-0.499984740745262"/>
      </bottom>
      <diagonal/>
    </border>
    <border>
      <left style="thin">
        <color theme="5" tint="-0.499984740745262"/>
      </left>
      <right/>
      <top/>
      <bottom/>
      <diagonal/>
    </border>
    <border>
      <left style="thin">
        <color theme="2" tint="-0.499984740745262"/>
      </left>
      <right style="thin">
        <color theme="5" tint="-0.499984740745262"/>
      </right>
      <top/>
      <bottom/>
      <diagonal/>
    </border>
    <border>
      <left/>
      <right style="thin">
        <color theme="5" tint="-0.499984740745262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3" borderId="0" xfId="0" applyFont="1" applyFill="1"/>
    <xf numFmtId="0" fontId="6" fillId="3" borderId="0" xfId="0" applyFont="1" applyFill="1"/>
    <xf numFmtId="164" fontId="3" fillId="0" borderId="0" xfId="0" applyNumberFormat="1" applyFont="1"/>
    <xf numFmtId="0" fontId="4" fillId="5" borderId="0" xfId="0" applyFont="1" applyFill="1"/>
    <xf numFmtId="9" fontId="0" fillId="0" borderId="0" xfId="2" applyFont="1"/>
    <xf numFmtId="43" fontId="0" fillId="0" borderId="0" xfId="1" applyFont="1"/>
    <xf numFmtId="0" fontId="2" fillId="5" borderId="0" xfId="0" applyFont="1" applyFill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1" applyNumberFormat="1" applyFont="1" applyBorder="1"/>
    <xf numFmtId="0" fontId="0" fillId="0" borderId="0" xfId="0" quotePrefix="1"/>
    <xf numFmtId="0" fontId="8" fillId="0" borderId="0" xfId="0" applyFont="1"/>
    <xf numFmtId="0" fontId="9" fillId="0" borderId="1" xfId="0" applyFont="1" applyBorder="1"/>
    <xf numFmtId="165" fontId="9" fillId="0" borderId="1" xfId="1" applyNumberFormat="1" applyFont="1" applyBorder="1"/>
    <xf numFmtId="0" fontId="7" fillId="6" borderId="4" xfId="0" applyFont="1" applyFill="1" applyBorder="1"/>
    <xf numFmtId="165" fontId="7" fillId="6" borderId="3" xfId="0" applyNumberFormat="1" applyFont="1" applyFill="1" applyBorder="1"/>
    <xf numFmtId="165" fontId="7" fillId="6" borderId="4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4" borderId="0" xfId="0" applyFont="1" applyFill="1"/>
    <xf numFmtId="9" fontId="8" fillId="4" borderId="0" xfId="2" applyFont="1" applyFill="1"/>
    <xf numFmtId="164" fontId="8" fillId="4" borderId="0" xfId="0" applyNumberFormat="1" applyFont="1" applyFill="1"/>
    <xf numFmtId="43" fontId="8" fillId="4" borderId="0" xfId="1" applyFont="1" applyFill="1"/>
    <xf numFmtId="0" fontId="11" fillId="0" borderId="0" xfId="0" applyFont="1"/>
    <xf numFmtId="0" fontId="10" fillId="7" borderId="0" xfId="0" applyFont="1" applyFill="1"/>
    <xf numFmtId="165" fontId="10" fillId="7" borderId="0" xfId="0" applyNumberFormat="1" applyFont="1" applyFill="1"/>
    <xf numFmtId="0" fontId="10" fillId="7" borderId="0" xfId="0" quotePrefix="1" applyFont="1" applyFill="1"/>
    <xf numFmtId="0" fontId="10" fillId="4" borderId="0" xfId="0" quotePrefix="1" applyFont="1" applyFill="1" applyAlignment="1">
      <alignment wrapText="1"/>
    </xf>
    <xf numFmtId="0" fontId="10" fillId="4" borderId="0" xfId="0" applyFont="1" applyFill="1"/>
    <xf numFmtId="165" fontId="10" fillId="4" borderId="0" xfId="0" applyNumberFormat="1" applyFont="1" applyFill="1"/>
    <xf numFmtId="0" fontId="3" fillId="4" borderId="8" xfId="0" applyFont="1" applyFill="1" applyBorder="1"/>
    <xf numFmtId="0" fontId="12" fillId="0" borderId="2" xfId="0" applyFont="1" applyBorder="1"/>
    <xf numFmtId="164" fontId="12" fillId="0" borderId="2" xfId="0" applyNumberFormat="1" applyFont="1" applyBorder="1"/>
    <xf numFmtId="0" fontId="12" fillId="4" borderId="2" xfId="0" applyFont="1" applyFill="1" applyBorder="1"/>
    <xf numFmtId="164" fontId="12" fillId="4" borderId="2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9F01-BA63-42AE-B467-2A2BAD2C6613}">
  <dimension ref="B2:K31"/>
  <sheetViews>
    <sheetView showGridLines="0" tabSelected="1" zoomScale="85" zoomScaleNormal="85" workbookViewId="0">
      <pane ySplit="36" topLeftCell="A37" activePane="bottomLeft" state="frozen"/>
      <selection pane="bottomLeft" activeCell="C28" sqref="C28"/>
    </sheetView>
  </sheetViews>
  <sheetFormatPr defaultRowHeight="14.4" x14ac:dyDescent="0.3"/>
  <cols>
    <col min="1" max="1" width="2.5546875" customWidth="1"/>
    <col min="2" max="2" width="39.33203125" customWidth="1"/>
    <col min="3" max="3" width="17.6640625" customWidth="1"/>
    <col min="4" max="4" width="11.109375" style="22" customWidth="1"/>
    <col min="5" max="5" width="40.6640625" customWidth="1"/>
    <col min="6" max="6" width="15.33203125" customWidth="1"/>
    <col min="7" max="7" width="8.88671875" style="21"/>
    <col min="8" max="8" width="43.6640625" customWidth="1"/>
    <col min="9" max="9" width="15.33203125" customWidth="1"/>
    <col min="10" max="10" width="8.88671875" style="20"/>
    <col min="11" max="11" width="10.5546875" bestFit="1" customWidth="1"/>
  </cols>
  <sheetData>
    <row r="2" spans="2:11" x14ac:dyDescent="0.3">
      <c r="B2" s="2" t="s">
        <v>2</v>
      </c>
      <c r="C2" s="2"/>
      <c r="E2" s="9" t="s">
        <v>4</v>
      </c>
      <c r="F2" s="6"/>
      <c r="H2" s="9" t="s">
        <v>13</v>
      </c>
      <c r="I2" s="6"/>
    </row>
    <row r="3" spans="2:11" x14ac:dyDescent="0.3">
      <c r="F3" s="7"/>
      <c r="I3" s="7"/>
    </row>
    <row r="4" spans="2:11" x14ac:dyDescent="0.3">
      <c r="B4" s="3" t="s">
        <v>0</v>
      </c>
      <c r="C4" s="4"/>
      <c r="E4" s="23" t="s">
        <v>5</v>
      </c>
      <c r="F4" s="24">
        <v>0.02</v>
      </c>
      <c r="H4" s="23" t="s">
        <v>5</v>
      </c>
      <c r="I4" s="24">
        <v>0.02</v>
      </c>
    </row>
    <row r="5" spans="2:11" x14ac:dyDescent="0.3">
      <c r="E5" s="23" t="s">
        <v>6</v>
      </c>
      <c r="F5" s="25">
        <f>+C13+1</f>
        <v>60</v>
      </c>
      <c r="H5" s="23" t="s">
        <v>6</v>
      </c>
      <c r="I5" s="25">
        <f>+C13+1</f>
        <v>60</v>
      </c>
    </row>
    <row r="6" spans="2:11" x14ac:dyDescent="0.3">
      <c r="E6" s="15" t="s">
        <v>7</v>
      </c>
      <c r="F6" s="16">
        <f>+C17*F4</f>
        <v>0</v>
      </c>
      <c r="H6" s="15" t="s">
        <v>7</v>
      </c>
      <c r="I6" s="16">
        <f>+C17*F4</f>
        <v>0</v>
      </c>
    </row>
    <row r="7" spans="2:11" x14ac:dyDescent="0.3">
      <c r="B7" s="34" t="s">
        <v>20</v>
      </c>
      <c r="C7" s="34" t="s">
        <v>24</v>
      </c>
      <c r="E7" s="14"/>
      <c r="F7" s="14"/>
      <c r="H7" s="14"/>
      <c r="I7" s="14"/>
    </row>
    <row r="8" spans="2:11" x14ac:dyDescent="0.3">
      <c r="B8" s="34" t="s">
        <v>23</v>
      </c>
      <c r="C8" s="34" t="s">
        <v>21</v>
      </c>
      <c r="E8" s="14"/>
      <c r="F8" s="14"/>
      <c r="H8" s="14"/>
      <c r="I8" s="14"/>
    </row>
    <row r="9" spans="2:11" x14ac:dyDescent="0.3">
      <c r="E9" s="23" t="s">
        <v>5</v>
      </c>
      <c r="F9" s="24">
        <v>0.04</v>
      </c>
      <c r="H9" s="23" t="s">
        <v>5</v>
      </c>
      <c r="I9" s="24">
        <v>0.04</v>
      </c>
    </row>
    <row r="10" spans="2:11" x14ac:dyDescent="0.3">
      <c r="B10" s="10" t="s">
        <v>17</v>
      </c>
      <c r="C10" s="11"/>
      <c r="E10" s="23" t="s">
        <v>6</v>
      </c>
      <c r="F10" s="25">
        <f>+C13+30</f>
        <v>89</v>
      </c>
      <c r="H10" s="23" t="s">
        <v>6</v>
      </c>
      <c r="I10" s="25">
        <f>+C13+30</f>
        <v>89</v>
      </c>
    </row>
    <row r="11" spans="2:11" x14ac:dyDescent="0.3">
      <c r="B11" s="35" t="s">
        <v>18</v>
      </c>
      <c r="C11" s="36">
        <f>IF(C7="Excise", EOMONTH(C10, 0), IF(C8="Monthly", EOMONTH(C10, 0), IF(C8="Quarterly", EOMONTH(C10, 2), "")))</f>
        <v>31</v>
      </c>
      <c r="E11" s="15" t="s">
        <v>7</v>
      </c>
      <c r="F11" s="16">
        <f>+C17*F9</f>
        <v>0</v>
      </c>
      <c r="H11" s="15" t="s">
        <v>7</v>
      </c>
      <c r="I11" s="16">
        <f>+C17*F9</f>
        <v>0</v>
      </c>
    </row>
    <row r="12" spans="2:11" x14ac:dyDescent="0.3">
      <c r="B12" s="1"/>
      <c r="C12" s="5"/>
      <c r="E12" s="14"/>
      <c r="F12" s="14"/>
      <c r="H12" s="14"/>
      <c r="I12" s="14"/>
      <c r="K12" s="8"/>
    </row>
    <row r="13" spans="2:11" x14ac:dyDescent="0.3">
      <c r="B13" s="37" t="s">
        <v>1</v>
      </c>
      <c r="C13" s="38">
        <f>+C11+28</f>
        <v>59</v>
      </c>
      <c r="E13" s="14"/>
      <c r="F13" s="14"/>
      <c r="H13" s="14"/>
      <c r="I13" s="14"/>
    </row>
    <row r="14" spans="2:11" x14ac:dyDescent="0.3">
      <c r="B14" s="1"/>
      <c r="C14" s="5"/>
      <c r="E14" s="23" t="s">
        <v>5</v>
      </c>
      <c r="F14" s="24">
        <v>0.04</v>
      </c>
      <c r="H14" s="23" t="s">
        <v>5</v>
      </c>
      <c r="I14" s="24">
        <v>0.04</v>
      </c>
    </row>
    <row r="15" spans="2:11" x14ac:dyDescent="0.3">
      <c r="B15" s="10" t="s">
        <v>3</v>
      </c>
      <c r="C15" s="11"/>
      <c r="E15" s="23" t="s">
        <v>9</v>
      </c>
      <c r="F15" s="26">
        <f>+IFERROR(DATEDIF(C13,C15,"M"),VALUE(0))</f>
        <v>0</v>
      </c>
      <c r="H15" s="23" t="s">
        <v>9</v>
      </c>
      <c r="I15" s="26">
        <f>+IFERROR(DATEDIF(F9,F11,"M"),VALUE(0))</f>
        <v>0</v>
      </c>
    </row>
    <row r="16" spans="2:11" x14ac:dyDescent="0.3">
      <c r="B16" s="1"/>
      <c r="C16" s="1"/>
      <c r="E16" s="15" t="s">
        <v>7</v>
      </c>
      <c r="F16" s="16" cm="1">
        <f t="array" ref="F16">+IFERROR(_xlfn.IFS(C17&lt;0,VALUE(0),(C17*F14)*F15&gt;=C17*300%,(C17*300%),(C17*F14)*F15&lt;(C17*300%),(C17*F14)*F15)," ")</f>
        <v>0</v>
      </c>
      <c r="H16" s="15" t="s">
        <v>7</v>
      </c>
      <c r="I16" s="16" cm="1">
        <f t="array" ref="I16">+IFERROR(_xlfn.IFS(C17&lt;0,VALUE(0),(C17*F14)*F15&gt;=C17*300%,(C17*300%),(C17*F14)*F15&lt;(C17*300%),(C17*F14)*F15)," ")</f>
        <v>0</v>
      </c>
      <c r="K16" s="13"/>
    </row>
    <row r="17" spans="2:9" x14ac:dyDescent="0.3">
      <c r="B17" s="10" t="s">
        <v>8</v>
      </c>
      <c r="C17" s="12"/>
    </row>
    <row r="19" spans="2:9" x14ac:dyDescent="0.3">
      <c r="B19" s="10" t="s">
        <v>12</v>
      </c>
      <c r="C19" s="12">
        <v>0</v>
      </c>
      <c r="E19" s="28" t="s">
        <v>10</v>
      </c>
      <c r="F19" s="29">
        <f>+SUM(F6,F11,F16)</f>
        <v>0</v>
      </c>
      <c r="H19" s="23" t="s">
        <v>5</v>
      </c>
      <c r="I19" s="24" t="s">
        <v>15</v>
      </c>
    </row>
    <row r="20" spans="2:9" x14ac:dyDescent="0.3">
      <c r="E20" s="27"/>
      <c r="F20" s="27"/>
      <c r="H20" s="23" t="s">
        <v>16</v>
      </c>
      <c r="I20" s="26">
        <f>IF(YEAR(C15)=YEAR(C13),1,YEAR(C15)-YEAR(C13)+1)</f>
        <v>1</v>
      </c>
    </row>
    <row r="21" spans="2:9" ht="15" thickBot="1" x14ac:dyDescent="0.35">
      <c r="B21" s="37" t="s">
        <v>14</v>
      </c>
      <c r="C21" s="38">
        <f>+C15+20</f>
        <v>20</v>
      </c>
      <c r="E21" s="17" t="s">
        <v>11</v>
      </c>
      <c r="F21" s="18">
        <f>+SUM(C19,F19)</f>
        <v>0</v>
      </c>
      <c r="H21" s="15" t="s">
        <v>7</v>
      </c>
      <c r="I21" s="16">
        <f>IF(I20&lt;=1, C17*5%, IF(I20=2, C17*10%, IF(I20=3, C17*20%, IF(I20=4, C17*30%, C17*40%))))</f>
        <v>0</v>
      </c>
    </row>
    <row r="22" spans="2:9" x14ac:dyDescent="0.3">
      <c r="E22" s="31" t="str">
        <f>CHOOSE(LEFT(TEXT(F19,"000000000.00"))+1,,"One","Two","Three","Four","Five","Six","Seven","Eight","Nine")
&amp;IF(--LEFT(TEXT(F19,"000000000.00"))=0,,IF(AND(--MID(TEXT(F19,"000000000.00"),2,1)=0,--MID(TEXT(F19,"000000000.00"),3,1)=0)," Hundred"," Hundred and "))
&amp;CHOOSE(MID(TEXT(F19,"000000000.00"),2,1)+1,,,"Twenty ","Thirty ","Forty ","Fifty ","Sixty ","Seventy ","Eighty ","Ninety ")
&amp;IF(--MID(TEXT(F19,"000000000.00"),2,1)&lt;&gt;1,CHOOSE(MID(TEXT(F19,"000000000.00"),3,1)+1,,"One","Two","Three","Four","Five","Six","Seven","Eight","Nine"),
CHOOSE(MID(TEXT(F19,"000000000.00"),3,1)+1,"Ten","Eleven","Twelve","Thirteen","Fourteen","Fifteen","Sixteen","Seventeen","Eighteen","Nineteen"))
&amp;IF((--LEFT(TEXT(F19,"000000000.00"))+MID(TEXT(F19,"000000000.00"),2,1)+MID(TEXT(F19,"000000000.00"),3,1))=0,,IF(AND((--MID(TEXT(F19,"000000000.00"),4,1)+MID(TEXT(F19,"000000000.00"),5,1)+MID(TEXT(F19,"000000000.00"),6,1)+MID(TEXT(F19,"000000000.00"),7,1))=0,(--MID(TEXT(F19,"000000000.00"),8,1)+RIGHT(TEXT(F19,"000000000.00")))&gt;0)," Million and "," Million "))
&amp;CHOOSE(MID(TEXT(F19,"000000000.00"),4,1)+1,,"One","Two","Three","Four","Five","Six","Seven","Eight","Nine")
&amp;IF(--MID(TEXT(F19,"000000000.00"),4,1)=0,,IF(AND(--MID(TEXT(F19,"000000000.00"),5,1)=0,--MID(TEXT(F19,"000000000.00"),6,1)=0)," Hundred"," Hundred and"))
&amp;CHOOSE(MID(TEXT(F19,"000000000.00"),5,1)+1,,," Twenty"," Thirty"," Forty"," Fifty"," Sixty"," Seventy"," Eighty"," Ninety")
&amp;IF(--MID(TEXT(F19,"000000000.00"),5,1)&lt;&gt;1,CHOOSE(MID(TEXT(F19,"000000000.00"),6,1)+1,," One"," Two"," Three"," Four"," Five"," Six"," Seven"," Eight"," Nine"),CHOOSE(MID(TEXT(F19,"000000000.00"),6,1)+1," Ten"," Eleven"," Twelve"," Thirteen"," Fourteen"," Fifteen"," Sixteen"," Seventeen"," Eighteen"," Nineteen"))
&amp;IF((--MID(TEXT(F19,"000000000.00"),4,1)+MID(TEXT(F19,"000000000.00"),5,1)+MID(TEXT(F19,"000000000.00"),6,1))=0,,IF(OR((--MID(TEXT(F19,"000000000.00"),7,1)+MID(TEXT(F19,"000000000.00"),8,1)+MID(TEXT(F19,"000000000.00"),9,1))=0,--MID(TEXT(F19,"000000000.00"),7,1)&lt;&gt;0)," Thousand "," Thousand and "))
&amp;CHOOSE(MID(TEXT(F19,"000000000.00"),7,1)+1,,"One","Two","Three","Four","Five","Six","Seven","Eight","Nine")
&amp;IF(--MID(TEXT(F19,"000000000.00"),7,1)=0,,IF(AND(--MID(TEXT(F19,"000000000.00"),8,1)=0,--MID(TEXT(F19,"000000000.00"),9,1)=0)," Hundred "," Hundred and "))&amp;
CHOOSE(MID(TEXT(F19,"000000000.00"),8,1)+1,,,"Twenty ","Thirty ","Forty ","Fifty ","Sixty ","Seventy ","Eighty ","Ninety ")
&amp;IF(--MID(TEXT(F19,"000000000.00"),8,1)&lt;&gt;1,CHOOSE(MID(TEXT(F19,"000000000.00"),9,1)+1,,"One","Two","Three","Four","Five","Six","Seven","Eight","Nine"),CHOOSE(MID(TEXT(F19,"000000000.00"),9,1)+1,"Ten","Eleven","Twelve","Thirteen","Fourteen","Fifteen","Sixteen","Seventeen","Eighteen","Nineteen"))
&amp;IF(RIGHT(TEXT(F19,"000000000.00"),2)&gt;"000000000.00"," &amp; "&amp;RIGHT(TEXT(F19,"000000000.00"),2)&amp;" fils Only.","Only.")</f>
        <v>Only.</v>
      </c>
      <c r="F22" s="32"/>
    </row>
    <row r="26" spans="2:9" x14ac:dyDescent="0.3">
      <c r="H26" s="28" t="s">
        <v>19</v>
      </c>
      <c r="I26" s="29">
        <f>+SUM(I21)</f>
        <v>0</v>
      </c>
    </row>
    <row r="27" spans="2:9" x14ac:dyDescent="0.3">
      <c r="H27" s="32" t="str">
        <f>"Total Penalty if Due not Settled Before "&amp;TEXT(C21,"dd-mmm-yy")</f>
        <v>Total Penalty if Due not Settled Before 20-Jan-00</v>
      </c>
      <c r="I27" s="33">
        <f>+SUM(I6,I11,I16,I21)</f>
        <v>0</v>
      </c>
    </row>
    <row r="30" spans="2:9" ht="15" thickBot="1" x14ac:dyDescent="0.35">
      <c r="H30" s="17" t="s">
        <v>11</v>
      </c>
      <c r="I30" s="19">
        <f>+SUM(C19,I26:I27)</f>
        <v>0</v>
      </c>
    </row>
    <row r="31" spans="2:9" x14ac:dyDescent="0.3">
      <c r="H31" s="30" t="str">
        <f>CHOOSE(LEFT(TEXT(I30,"000000000.00"))+1,,"One","Two","Three","Four","Five","Six","Seven","Eight","Nine")
&amp;IF(--LEFT(TEXT(I30,"000000000.00"))=0,,IF(AND(--MID(TEXT(I30,"000000000.00"),2,1)=0,--MID(TEXT(I30,"000000000.00"),3,1)=0)," Hundred"," Hundred and "))
&amp;CHOOSE(MID(TEXT(I30,"000000000.00"),2,1)+1,,,"Twenty ","Thirty ","Forty ","Fifty ","Sixty ","Seventy ","Eighty ","Ninety ")
&amp;IF(--MID(TEXT(I30,"000000000.00"),2,1)&lt;&gt;1,CHOOSE(MID(TEXT(I30,"000000000.00"),3,1)+1,,"One","Two","Three","Four","Five","Six","Seven","Eight","Nine"),
CHOOSE(MID(TEXT(I30,"000000000.00"),3,1)+1,"Ten","Eleven","Twelve","Thirteen","Fourteen","Fifteen","Sixteen","Seventeen","Eighteen","Nineteen"))
&amp;IF((--LEFT(TEXT(I30,"000000000.00"))+MID(TEXT(I30,"000000000.00"),2,1)+MID(TEXT(I30,"000000000.00"),3,1))=0,,IF(AND((--MID(TEXT(I30,"000000000.00"),4,1)+MID(TEXT(I30,"000000000.00"),5,1)+MID(TEXT(I30,"000000000.00"),6,1)+MID(TEXT(I30,"000000000.00"),7,1))=0,(--MID(TEXT(I30,"000000000.00"),8,1)+RIGHT(TEXT(I30,"000000000.00")))&gt;0)," Million and "," Million "))
&amp;CHOOSE(MID(TEXT(I30,"000000000.00"),4,1)+1,,"One","Two","Three","Four","Five","Six","Seven","Eight","Nine")
&amp;IF(--MID(TEXT(I30,"000000000.00"),4,1)=0,,IF(AND(--MID(TEXT(I30,"000000000.00"),5,1)=0,--MID(TEXT(I30,"000000000.00"),6,1)=0)," Hundred"," Hundred and"))
&amp;CHOOSE(MID(TEXT(I30,"000000000.00"),5,1)+1,,," Twenty"," Thirty"," Forty"," Fifty"," Sixty"," Seventy"," Eighty"," Ninety")
&amp;IF(--MID(TEXT(I30,"000000000.00"),5,1)&lt;&gt;1,CHOOSE(MID(TEXT(I30,"000000000.00"),6,1)+1,," One"," Two"," Three"," Four"," Five"," Six"," Seven"," Eight"," Nine"),CHOOSE(MID(TEXT(I30,"000000000.00"),6,1)+1," Ten"," Eleven"," Twelve"," Thirteen"," Fourteen"," Fifteen"," Sixteen"," Seventeen"," Eighteen"," Nineteen"))
&amp;IF((--MID(TEXT(I30,"000000000.00"),4,1)+MID(TEXT(I30,"000000000.00"),5,1)+MID(TEXT(I30,"000000000.00"),6,1))=0,,IF(OR((--MID(TEXT(I30,"000000000.00"),7,1)+MID(TEXT(I30,"000000000.00"),8,1)+MID(TEXT(I30,"000000000.00"),9,1))=0,--MID(TEXT(I30,"000000000.00"),7,1)&lt;&gt;0)," Thousand "," Thousand and "))
&amp;CHOOSE(MID(TEXT(I30,"000000000.00"),7,1)+1,,"One","Two","Three","Four","Five","Six","Seven","Eight","Nine")
&amp;IF(--MID(TEXT(I30,"000000000.00"),7,1)=0,,IF(AND(--MID(TEXT(I30,"000000000.00"),8,1)=0,--MID(TEXT(I30,"000000000.00"),9,1)=0)," Hundred "," Hundred and "))&amp;
CHOOSE(MID(TEXT(I30,"000000000.00"),8,1)+1,,,"Twenty ","Thirty ","Forty ","Fifty ","Sixty ","Seventy ","Eighty ","Ninety ")
&amp;IF(--MID(TEXT(I30,"000000000.00"),8,1)&lt;&gt;1,CHOOSE(MID(TEXT(I30,"000000000.00"),9,1)+1,,"One","Two","Three","Four","Five","Six","Seven","Eight","Nine"),CHOOSE(MID(TEXT(I30,"000000000.00"),9,1)+1,"Ten","Eleven","Twelve","Thirteen","Fourteen","Fifteen","Sixteen","Seventeen","Eighteen","Nineteen"))
&amp;IF(RIGHT(TEXT(I30,"000000000.00"),2)&gt;"000000000.00"," &amp; "&amp;RIGHT(TEXT(I30,"000000000.00"),2)&amp;" fils Only.","Only.")</f>
        <v>Only.</v>
      </c>
      <c r="I31" s="28"/>
    </row>
  </sheetData>
  <dataValidations count="3">
    <dataValidation type="list" allowBlank="1" showInputMessage="1" showErrorMessage="1" sqref="C8" xr:uid="{3185C32D-B932-47BA-869F-27707A223C27}">
      <formula1>IF(C7="VAT", VATFreq, INDIRECT("EmptyList"))</formula1>
    </dataValidation>
    <dataValidation type="date" operator="greaterThanOrEqual" allowBlank="1" showInputMessage="1" showErrorMessage="1" errorTitle="Enter Correct Date" error="VD or Late Return always submitted after the return due date." sqref="C15" xr:uid="{8119F003-8BD1-4F0D-BF9B-F3949F9EA4B9}">
      <formula1>C13</formula1>
    </dataValidation>
    <dataValidation type="list" allowBlank="1" showInputMessage="1" showErrorMessage="1" sqref="C7" xr:uid="{F3F5CCF4-5C6A-4802-948A-BB010784F065}">
      <formula1>TypeList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A30-DC93-4063-8C8B-C4B8C6E92E71}">
  <dimension ref="F8:G10"/>
  <sheetViews>
    <sheetView workbookViewId="0">
      <selection activeCell="F8" sqref="F8:F10"/>
    </sheetView>
  </sheetViews>
  <sheetFormatPr defaultRowHeight="14.4" x14ac:dyDescent="0.3"/>
  <sheetData>
    <row r="8" spans="6:7" x14ac:dyDescent="0.3">
      <c r="F8" t="s">
        <v>26</v>
      </c>
      <c r="G8" t="s">
        <v>27</v>
      </c>
    </row>
    <row r="9" spans="6:7" x14ac:dyDescent="0.3">
      <c r="F9" t="s">
        <v>25</v>
      </c>
      <c r="G9" t="s">
        <v>22</v>
      </c>
    </row>
    <row r="10" spans="6:7" x14ac:dyDescent="0.3">
      <c r="F10" t="s">
        <v>24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TypeList</vt:lpstr>
      <vt:lpstr>VATFreq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Sadiq</dc:creator>
  <cp:lastModifiedBy>Mubeen Sadiq</cp:lastModifiedBy>
  <dcterms:created xsi:type="dcterms:W3CDTF">2025-04-23T09:30:35Z</dcterms:created>
  <dcterms:modified xsi:type="dcterms:W3CDTF">2025-04-24T12:11:58Z</dcterms:modified>
</cp:coreProperties>
</file>