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FFICE 1\NEW GENERATION TRUST\Accounts\Audit Statements\Ngt 16-17\"/>
    </mc:Choice>
  </mc:AlternateContent>
  <xr:revisionPtr revIDLastSave="0" documentId="13_ncr:1_{7B263034-D68E-4BCD-B2EB-9148E0A363D2}" xr6:coauthVersionLast="34" xr6:coauthVersionMax="34" xr10:uidLastSave="{00000000-0000-0000-0000-000000000000}"/>
  <bookViews>
    <workbookView xWindow="120" yWindow="45" windowWidth="20115" windowHeight="7995" xr2:uid="{00000000-000D-0000-FFFF-FFFF00000000}"/>
  </bookViews>
  <sheets>
    <sheet name="Income &amp; Expenditure" sheetId="1" r:id="rId1"/>
    <sheet name="Balance Sheet" sheetId="4" r:id="rId2"/>
  </sheets>
  <externalReferences>
    <externalReference r:id="rId3"/>
  </externalReferences>
  <calcPr calcId="179017"/>
</workbook>
</file>

<file path=xl/calcChain.xml><?xml version="1.0" encoding="utf-8"?>
<calcChain xmlns="http://schemas.openxmlformats.org/spreadsheetml/2006/main">
  <c r="B16" i="1" l="1"/>
  <c r="D13" i="4" l="1"/>
  <c r="H11" i="4"/>
  <c r="I13" i="4" s="1"/>
  <c r="H12" i="4"/>
  <c r="I19" i="4"/>
  <c r="I23" i="4" l="1"/>
  <c r="D17" i="4" s="1"/>
  <c r="D23" i="4" s="1"/>
  <c r="G27" i="4" l="1"/>
  <c r="K20" i="4"/>
  <c r="E15" i="1" l="1"/>
  <c r="BG45" i="1" l="1"/>
  <c r="BH45" i="1" s="1"/>
  <c r="BG39" i="1"/>
  <c r="BH39" i="1" s="1"/>
  <c r="BG57" i="1"/>
  <c r="BH57" i="1" s="1"/>
  <c r="BD57" i="1"/>
  <c r="BG55" i="1"/>
  <c r="BH55" i="1" s="1"/>
  <c r="BD55" i="1"/>
  <c r="BG54" i="1"/>
  <c r="BH54" i="1" s="1"/>
  <c r="BD54" i="1"/>
  <c r="BG53" i="1"/>
  <c r="BH53" i="1" s="1"/>
  <c r="BD53" i="1"/>
  <c r="BG52" i="1"/>
  <c r="BH52" i="1" s="1"/>
  <c r="BD52" i="1"/>
  <c r="BG51" i="1"/>
  <c r="BH51" i="1" s="1"/>
  <c r="BD51" i="1"/>
  <c r="BG50" i="1"/>
  <c r="BH50" i="1" s="1"/>
  <c r="BD50" i="1"/>
  <c r="BG49" i="1"/>
  <c r="BH49" i="1" s="1"/>
  <c r="BD49" i="1"/>
  <c r="BG48" i="1"/>
  <c r="BH48" i="1" s="1"/>
  <c r="BD48" i="1"/>
  <c r="BG47" i="1"/>
  <c r="BH47" i="1" s="1"/>
  <c r="BD47" i="1"/>
  <c r="BL12" i="1"/>
  <c r="BM12" i="1" s="1"/>
  <c r="BG46" i="1"/>
  <c r="BH46" i="1" s="1"/>
  <c r="BD46" i="1"/>
  <c r="BD45" i="1"/>
  <c r="BG44" i="1"/>
  <c r="BH44" i="1" s="1"/>
  <c r="BD44" i="1"/>
  <c r="BG43" i="1"/>
  <c r="BH43" i="1" s="1"/>
  <c r="BD43" i="1"/>
  <c r="BG42" i="1"/>
  <c r="BH42" i="1" s="1"/>
  <c r="BD42" i="1"/>
  <c r="BF15" i="1"/>
  <c r="BH15" i="1" s="1"/>
  <c r="BV18" i="1"/>
  <c r="BG41" i="1"/>
  <c r="BH41" i="1" s="1"/>
  <c r="BD41" i="1"/>
  <c r="BG40" i="1"/>
  <c r="BH40" i="1" s="1"/>
  <c r="BD40" i="1"/>
  <c r="BO39" i="1"/>
  <c r="BD74" i="1" s="1"/>
  <c r="BD39" i="1"/>
  <c r="BG38" i="1"/>
  <c r="BH38" i="1" s="1"/>
  <c r="BD38" i="1"/>
  <c r="BG37" i="1"/>
  <c r="BH37" i="1" s="1"/>
  <c r="BD37" i="1"/>
  <c r="BD36" i="1"/>
  <c r="BG35" i="1"/>
  <c r="BH35" i="1" s="1"/>
  <c r="BD35" i="1"/>
  <c r="BG34" i="1"/>
  <c r="BH34" i="1" s="1"/>
  <c r="BD34" i="1"/>
  <c r="BG33" i="1"/>
  <c r="BH33" i="1" s="1"/>
  <c r="BD33" i="1"/>
  <c r="BG32" i="1"/>
  <c r="BH32" i="1" s="1"/>
  <c r="BD32" i="1"/>
  <c r="BD31" i="1"/>
  <c r="BG29" i="1"/>
  <c r="BE29" i="1"/>
  <c r="BD29" i="1"/>
  <c r="AZ29" i="1"/>
  <c r="AY29" i="1"/>
  <c r="BG36" i="1"/>
  <c r="BH36" i="1" s="1"/>
  <c r="BF27" i="1"/>
  <c r="BH27" i="1" s="1"/>
  <c r="BE27" i="1"/>
  <c r="BD27" i="1"/>
  <c r="BA27" i="1"/>
  <c r="BB27" i="1" s="1"/>
  <c r="AY27" i="1"/>
  <c r="BF25" i="1"/>
  <c r="BH25" i="1" s="1"/>
  <c r="BE25" i="1"/>
  <c r="BD25" i="1"/>
  <c r="BA25" i="1"/>
  <c r="BB25" i="1" s="1"/>
  <c r="AY25" i="1"/>
  <c r="BV19" i="1"/>
  <c r="BF23" i="1"/>
  <c r="BH23" i="1" s="1"/>
  <c r="BE23" i="1"/>
  <c r="BD23" i="1"/>
  <c r="BA23" i="1"/>
  <c r="BB23" i="1" s="1"/>
  <c r="AY23" i="1"/>
  <c r="BF21" i="1"/>
  <c r="BH21" i="1" s="1"/>
  <c r="BE21" i="1"/>
  <c r="BD21" i="1"/>
  <c r="BA21" i="1"/>
  <c r="BB21" i="1" s="1"/>
  <c r="AY21" i="1"/>
  <c r="BF19" i="1"/>
  <c r="BH19" i="1" s="1"/>
  <c r="BE19" i="1"/>
  <c r="BD19" i="1"/>
  <c r="BA19" i="1"/>
  <c r="BB19" i="1" s="1"/>
  <c r="AY19" i="1"/>
  <c r="BV17" i="1"/>
  <c r="BR17" i="1"/>
  <c r="BE17" i="1"/>
  <c r="BD17" i="1"/>
  <c r="BA17" i="1"/>
  <c r="BB17" i="1" s="1"/>
  <c r="AY17" i="1"/>
  <c r="BE15" i="1"/>
  <c r="BD15" i="1"/>
  <c r="BA15" i="1"/>
  <c r="BB15" i="1" s="1"/>
  <c r="AY15" i="1"/>
  <c r="BW13" i="1"/>
  <c r="BF13" i="1"/>
  <c r="BH13" i="1" s="1"/>
  <c r="BE13" i="1"/>
  <c r="BD13" i="1"/>
  <c r="BA13" i="1"/>
  <c r="BB13" i="1" s="1"/>
  <c r="AY13" i="1"/>
  <c r="BJ12" i="1"/>
  <c r="BW11" i="1"/>
  <c r="BE11" i="1"/>
  <c r="BD11" i="1"/>
  <c r="BA11" i="1"/>
  <c r="BB11" i="1" s="1"/>
  <c r="AY11" i="1"/>
  <c r="BJ11" i="1"/>
  <c r="BE9" i="1"/>
  <c r="BD9" i="1"/>
  <c r="BL6" i="1"/>
  <c r="BK6" i="1"/>
  <c r="AZ32" i="1" l="1"/>
  <c r="BK9" i="1" s="1"/>
  <c r="BL10" i="1" s="1"/>
  <c r="BG61" i="1"/>
  <c r="BF11" i="1"/>
  <c r="BH11" i="1" s="1"/>
  <c r="BF9" i="1"/>
  <c r="BH9" i="1" s="1"/>
  <c r="BA29" i="1"/>
  <c r="BA32" i="1" s="1"/>
  <c r="BH29" i="1"/>
  <c r="BF17" i="1" l="1"/>
  <c r="BH17" i="1" s="1"/>
  <c r="B20" i="1"/>
  <c r="E20" i="1" s="1"/>
  <c r="G12" i="1" s="1"/>
  <c r="BM9" i="1"/>
  <c r="BK61" i="1"/>
  <c r="BF61" i="1"/>
  <c r="BH61" i="1"/>
  <c r="BB29" i="1"/>
  <c r="BB32" i="1" s="1"/>
  <c r="BF59" i="1" s="1"/>
  <c r="BH59" i="1" s="1"/>
  <c r="BL11" i="1"/>
  <c r="BM11" i="1" s="1"/>
  <c r="BM10" i="1"/>
  <c r="BR15" i="1" l="1"/>
  <c r="BL17" i="1"/>
  <c r="BM17" i="1" s="1"/>
  <c r="BM61" i="1" s="1"/>
  <c r="BL61" i="1" l="1"/>
  <c r="BQ12" i="1"/>
  <c r="BR13" i="1" s="1"/>
  <c r="BR24" i="1" s="1"/>
  <c r="BW24" i="1" l="1"/>
  <c r="BV16" i="1"/>
  <c r="BW19" i="1" s="1"/>
  <c r="AX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Himanshu</author>
  </authors>
  <commentList>
    <comment ref="BL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Himanshu:</t>
        </r>
        <r>
          <rPr>
            <sz val="9"/>
            <color indexed="81"/>
            <rFont val="Tahoma"/>
            <family val="2"/>
          </rPr>
          <t xml:space="preserve">
AMT INCLUSIVE OF SAVING INT &amp; FD INT.
</t>
        </r>
      </text>
    </comment>
    <comment ref="BW13" authorId="0" shapeId="0" xr:uid="{00000000-0006-0000-0000-000003000000}">
      <text>
        <r>
          <rPr>
            <sz val="9"/>
            <color indexed="81"/>
            <rFont val="Tahoma"/>
            <family val="2"/>
          </rPr>
          <t>Amt inclusive of Opening i.e. 2420 for Atulya PU NGT &amp; this year New Advances For courage homes for 14160.</t>
        </r>
      </text>
    </comment>
    <comment ref="BR17" authorId="0" shapeId="0" xr:uid="{00000000-0006-0000-0000-000005000000}">
      <text>
        <r>
          <rPr>
            <sz val="9"/>
            <color indexed="81"/>
            <rFont val="Tahoma"/>
            <family val="2"/>
          </rPr>
          <t>Amt Inclusive of Opening &amp; NGT FCRA 37356  &amp; Courage Homes 47844.</t>
        </r>
      </text>
    </comment>
    <comment ref="BF19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Amt inclusive of Sch &amp; Rafa reserve fund .ie. Rs 381187.
</t>
        </r>
      </text>
    </comment>
  </commentList>
</comments>
</file>

<file path=xl/sharedStrings.xml><?xml version="1.0" encoding="utf-8"?>
<sst xmlns="http://schemas.openxmlformats.org/spreadsheetml/2006/main" count="114" uniqueCount="74">
  <si>
    <t>NEW GENERATION TRUST</t>
  </si>
  <si>
    <t>THE NEW GENERATION TRUST</t>
  </si>
  <si>
    <t>NEW DELHI</t>
  </si>
  <si>
    <t>E-35, Saket</t>
  </si>
  <si>
    <t>New Delhi</t>
  </si>
  <si>
    <t>During the Year ended March 31, 2014</t>
  </si>
  <si>
    <t>INCOME &amp; EXPENDITURE ACCOUNT FOR THE YEAR ENDED MARCH 31, 2014</t>
  </si>
  <si>
    <t>BALANCE SHEET AS ON MARCH 31, 2014</t>
  </si>
  <si>
    <t>SCHE-DULE</t>
  </si>
  <si>
    <t>Total</t>
  </si>
  <si>
    <t>EXPENDITURE</t>
  </si>
  <si>
    <t>INCOME</t>
  </si>
  <si>
    <t>Earmarked</t>
  </si>
  <si>
    <t>General Fund</t>
  </si>
  <si>
    <t>Rs.</t>
  </si>
  <si>
    <t>LIABILITIES</t>
  </si>
  <si>
    <t>ASSETS</t>
  </si>
  <si>
    <t>Disbursement</t>
  </si>
  <si>
    <t>Closing Balance</t>
  </si>
  <si>
    <t>Head</t>
  </si>
  <si>
    <t>Contribution</t>
  </si>
  <si>
    <t>Grant</t>
  </si>
  <si>
    <t xml:space="preserve">    Cash in hand</t>
  </si>
  <si>
    <t>FIXED ASSETS</t>
  </si>
  <si>
    <t>Donation</t>
  </si>
  <si>
    <t>GENERAL FUND:</t>
  </si>
  <si>
    <t xml:space="preserve">    Cash at bank</t>
  </si>
  <si>
    <t xml:space="preserve">  Opening balance</t>
  </si>
  <si>
    <t xml:space="preserve"> As per Schedule "A"</t>
  </si>
  <si>
    <t xml:space="preserve">    Fixed Deposit</t>
  </si>
  <si>
    <t>Gratuity Reserve Fund</t>
  </si>
  <si>
    <t xml:space="preserve">   Less : Expenditure over income</t>
  </si>
  <si>
    <t>Advances</t>
  </si>
  <si>
    <t>Earmarked Fund</t>
  </si>
  <si>
    <t>CURRENT ASSETS</t>
  </si>
  <si>
    <t xml:space="preserve">    Security deposit</t>
  </si>
  <si>
    <t>Excess of expenditure over income</t>
  </si>
  <si>
    <t>Notes to accounts</t>
  </si>
  <si>
    <t>1. The accounts have been maintained on cash basis.</t>
  </si>
  <si>
    <t>2. Depreciation has been provided for on fixed assets at rates provided under the Income Tax Act.</t>
  </si>
  <si>
    <t>In terms of our report of even date</t>
  </si>
  <si>
    <t>For Koshi &amp; George</t>
  </si>
  <si>
    <t>Chartered Accountants</t>
  </si>
  <si>
    <t>(Reg.No.003926N)</t>
  </si>
  <si>
    <t>George Koshi</t>
  </si>
  <si>
    <t>Partner</t>
  </si>
  <si>
    <t>M No.82961</t>
  </si>
  <si>
    <t xml:space="preserve">In terms of our report of even date </t>
  </si>
  <si>
    <t>Earmarked Balance</t>
  </si>
  <si>
    <t>THE WING SPORTS CLUB</t>
  </si>
  <si>
    <t>INCOME &amp; EXPENDITURE ACCOUNT FOR THE YEAR ENDED MARCH 31, 2018</t>
  </si>
  <si>
    <t>BALANCE SHEET AS ON MARCH 31, 2018</t>
  </si>
  <si>
    <t>Building</t>
  </si>
  <si>
    <t>Furniture</t>
  </si>
  <si>
    <t xml:space="preserve">     Fixed Deposit at bank</t>
  </si>
  <si>
    <t>Subscriptions received during the year</t>
  </si>
  <si>
    <t>2016-2017</t>
  </si>
  <si>
    <t>2017-2018</t>
  </si>
  <si>
    <t>2018-2019</t>
  </si>
  <si>
    <t>Life Membership fee</t>
  </si>
  <si>
    <t>Sale of old Newspaper</t>
  </si>
  <si>
    <t>Rent on Audiotorium</t>
  </si>
  <si>
    <t>Contribution &amp; Donation</t>
  </si>
  <si>
    <t>Sports Equipment purchased</t>
  </si>
  <si>
    <t>Electricity Bill Paid</t>
  </si>
  <si>
    <t>Meeting Exp</t>
  </si>
  <si>
    <t>Honorarium Exp</t>
  </si>
  <si>
    <t>Books &amp; periodicals</t>
  </si>
  <si>
    <t>Excess of income over expenditure</t>
  </si>
  <si>
    <t>Depreciation</t>
  </si>
  <si>
    <t>General exp</t>
  </si>
  <si>
    <t>Out Standing Exp</t>
  </si>
  <si>
    <t>Depreciation charges</t>
  </si>
  <si>
    <t>Corpus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</si>
</sst>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Book Antiqua"/>
      <family val="1"/>
    </font>
    <font>
      <b/>
      <sz val="11"/>
      <name val="Book Antiqua"/>
      <family val="1"/>
    </font>
    <font>
      <sz val="12"/>
      <name val="Book Antiqua"/>
      <family val="1"/>
    </font>
    <font>
      <sz val="10"/>
      <name val="Arial"/>
      <family val="2"/>
    </font>
    <font>
      <b/>
      <sz val="12"/>
      <name val="Book Antiqua"/>
      <family val="1"/>
    </font>
    <font>
      <b/>
      <sz val="14"/>
      <name val="Book Antiqua"/>
      <family val="1"/>
    </font>
    <font>
      <b/>
      <sz val="10"/>
      <name val="Book Antiqua"/>
      <family val="1"/>
    </font>
    <font>
      <u/>
      <sz val="11"/>
      <name val="Book Antiqua"/>
      <family val="1"/>
    </font>
    <font>
      <b/>
      <u/>
      <sz val="12"/>
      <name val="Book Antiqua"/>
      <family val="1"/>
    </font>
    <font>
      <sz val="13"/>
      <name val="Book Antiqua"/>
      <family val="1"/>
    </font>
    <font>
      <b/>
      <u/>
      <sz val="11"/>
      <name val="Book Antiqua"/>
      <family val="1"/>
    </font>
    <font>
      <sz val="11"/>
      <color indexed="8"/>
      <name val="Calibri"/>
      <family val="2"/>
    </font>
    <font>
      <sz val="10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164" fontId="7" fillId="0" borderId="0" applyFont="0" applyFill="0" applyBorder="0" applyAlignment="0" applyProtection="0"/>
    <xf numFmtId="43" fontId="1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7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6" fillId="2" borderId="0" xfId="0" applyFont="1" applyFill="1" applyBorder="1" applyAlignment="1"/>
    <xf numFmtId="0" fontId="8" fillId="2" borderId="0" xfId="0" applyFont="1" applyFill="1" applyBorder="1" applyAlignment="1"/>
    <xf numFmtId="0" fontId="5" fillId="2" borderId="9" xfId="0" applyFont="1" applyFill="1" applyBorder="1" applyAlignment="1">
      <alignment horizontal="center"/>
    </xf>
    <xf numFmtId="0" fontId="4" fillId="2" borderId="4" xfId="0" applyFont="1" applyFill="1" applyBorder="1"/>
    <xf numFmtId="164" fontId="4" fillId="2" borderId="5" xfId="1" applyFont="1" applyFill="1" applyBorder="1"/>
    <xf numFmtId="0" fontId="4" fillId="2" borderId="6" xfId="0" applyFont="1" applyFill="1" applyBorder="1"/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2" borderId="10" xfId="0" applyFont="1" applyFill="1" applyBorder="1"/>
    <xf numFmtId="164" fontId="4" fillId="2" borderId="0" xfId="1" applyFont="1" applyFill="1" applyBorder="1"/>
    <xf numFmtId="0" fontId="5" fillId="2" borderId="10" xfId="0" applyFont="1" applyFill="1" applyBorder="1" applyAlignment="1">
      <alignment horizontal="center"/>
    </xf>
    <xf numFmtId="0" fontId="4" fillId="2" borderId="5" xfId="0" applyFont="1" applyFill="1" applyBorder="1"/>
    <xf numFmtId="0" fontId="4" fillId="2" borderId="9" xfId="0" applyFont="1" applyFill="1" applyBorder="1"/>
    <xf numFmtId="164" fontId="6" fillId="2" borderId="9" xfId="1" applyNumberFormat="1" applyFont="1" applyFill="1" applyBorder="1" applyAlignment="1">
      <alignment horizontal="center"/>
    </xf>
    <xf numFmtId="0" fontId="6" fillId="2" borderId="9" xfId="0" applyFont="1" applyFill="1" applyBorder="1"/>
    <xf numFmtId="0" fontId="4" fillId="2" borderId="11" xfId="0" applyFont="1" applyFill="1" applyBorder="1"/>
    <xf numFmtId="0" fontId="5" fillId="2" borderId="4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11" xfId="0" applyFont="1" applyFill="1" applyBorder="1"/>
    <xf numFmtId="0" fontId="6" fillId="2" borderId="4" xfId="0" applyFont="1" applyFill="1" applyBorder="1"/>
    <xf numFmtId="164" fontId="6" fillId="2" borderId="11" xfId="1" applyNumberFormat="1" applyFont="1" applyFill="1" applyBorder="1" applyAlignment="1">
      <alignment vertical="center"/>
    </xf>
    <xf numFmtId="0" fontId="8" fillId="2" borderId="11" xfId="0" applyFont="1" applyFill="1" applyBorder="1"/>
    <xf numFmtId="165" fontId="4" fillId="2" borderId="11" xfId="1" applyNumberFormat="1" applyFont="1" applyFill="1" applyBorder="1" applyAlignment="1">
      <alignment horizontal="center"/>
    </xf>
    <xf numFmtId="37" fontId="4" fillId="2" borderId="11" xfId="0" applyNumberFormat="1" applyFont="1" applyFill="1" applyBorder="1" applyAlignment="1">
      <alignment horizontal="right"/>
    </xf>
    <xf numFmtId="37" fontId="13" fillId="2" borderId="11" xfId="0" quotePrefix="1" applyNumberFormat="1" applyFont="1" applyFill="1" applyBorder="1" applyAlignment="1">
      <alignment horizontal="right"/>
    </xf>
    <xf numFmtId="37" fontId="6" fillId="2" borderId="11" xfId="0" applyNumberFormat="1" applyFont="1" applyFill="1" applyBorder="1"/>
    <xf numFmtId="0" fontId="5" fillId="2" borderId="11" xfId="0" applyFont="1" applyFill="1" applyBorder="1" applyAlignment="1">
      <alignment horizontal="center"/>
    </xf>
    <xf numFmtId="164" fontId="6" fillId="2" borderId="10" xfId="1" applyNumberFormat="1" applyFont="1" applyFill="1" applyBorder="1" applyAlignment="1">
      <alignment vertical="center"/>
    </xf>
    <xf numFmtId="0" fontId="12" fillId="2" borderId="4" xfId="0" applyFont="1" applyFill="1" applyBorder="1" applyAlignment="1">
      <alignment horizontal="left"/>
    </xf>
    <xf numFmtId="165" fontId="6" fillId="2" borderId="4" xfId="0" applyNumberFormat="1" applyFont="1" applyFill="1" applyBorder="1" applyAlignment="1">
      <alignment horizontal="center"/>
    </xf>
    <xf numFmtId="37" fontId="13" fillId="2" borderId="5" xfId="0" quotePrefix="1" applyNumberFormat="1" applyFont="1" applyFill="1" applyBorder="1" applyAlignment="1">
      <alignment horizontal="right"/>
    </xf>
    <xf numFmtId="165" fontId="6" fillId="2" borderId="4" xfId="0" applyNumberFormat="1" applyFont="1" applyFill="1" applyBorder="1"/>
    <xf numFmtId="165" fontId="4" fillId="2" borderId="11" xfId="1" applyNumberFormat="1" applyFont="1" applyFill="1" applyBorder="1"/>
    <xf numFmtId="0" fontId="6" fillId="2" borderId="4" xfId="0" applyFont="1" applyFill="1" applyBorder="1" applyAlignment="1">
      <alignment horizontal="left"/>
    </xf>
    <xf numFmtId="0" fontId="14" fillId="2" borderId="0" xfId="0" applyFont="1" applyFill="1" applyBorder="1"/>
    <xf numFmtId="165" fontId="4" fillId="2" borderId="0" xfId="1" applyNumberFormat="1" applyFont="1" applyFill="1" applyBorder="1"/>
    <xf numFmtId="165" fontId="14" fillId="2" borderId="0" xfId="1" applyNumberFormat="1" applyFont="1" applyFill="1" applyBorder="1"/>
    <xf numFmtId="165" fontId="4" fillId="2" borderId="5" xfId="1" applyNumberFormat="1" applyFont="1" applyFill="1" applyBorder="1"/>
    <xf numFmtId="165" fontId="6" fillId="2" borderId="11" xfId="1" applyNumberFormat="1" applyFont="1" applyFill="1" applyBorder="1"/>
    <xf numFmtId="0" fontId="6" fillId="2" borderId="1" xfId="0" applyFont="1" applyFill="1" applyBorder="1" applyAlignment="1">
      <alignment horizontal="left"/>
    </xf>
    <xf numFmtId="165" fontId="6" fillId="2" borderId="11" xfId="1" applyNumberFormat="1" applyFont="1" applyFill="1" applyBorder="1" applyAlignment="1">
      <alignment horizontal="center"/>
    </xf>
    <xf numFmtId="165" fontId="6" fillId="2" borderId="9" xfId="1" applyNumberFormat="1" applyFont="1" applyFill="1" applyBorder="1" applyAlignment="1">
      <alignment horizontal="center"/>
    </xf>
    <xf numFmtId="0" fontId="14" fillId="2" borderId="4" xfId="0" applyFont="1" applyFill="1" applyBorder="1"/>
    <xf numFmtId="165" fontId="5" fillId="2" borderId="11" xfId="1" applyNumberFormat="1" applyFont="1" applyFill="1" applyBorder="1"/>
    <xf numFmtId="0" fontId="6" fillId="2" borderId="0" xfId="0" applyFont="1" applyFill="1" applyBorder="1"/>
    <xf numFmtId="3" fontId="6" fillId="2" borderId="11" xfId="0" applyNumberFormat="1" applyFont="1" applyFill="1" applyBorder="1" applyAlignment="1">
      <alignment horizontal="right"/>
    </xf>
    <xf numFmtId="165" fontId="6" fillId="2" borderId="0" xfId="1" applyNumberFormat="1" applyFont="1" applyFill="1" applyBorder="1"/>
    <xf numFmtId="165" fontId="6" fillId="2" borderId="5" xfId="1" applyNumberFormat="1" applyFont="1" applyFill="1" applyBorder="1"/>
    <xf numFmtId="165" fontId="4" fillId="2" borderId="10" xfId="1" applyNumberFormat="1" applyFont="1" applyFill="1" applyBorder="1"/>
    <xf numFmtId="165" fontId="6" fillId="2" borderId="10" xfId="1" applyNumberFormat="1" applyFont="1" applyFill="1" applyBorder="1" applyAlignment="1">
      <alignment horizontal="center"/>
    </xf>
    <xf numFmtId="165" fontId="8" fillId="2" borderId="0" xfId="1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165" fontId="4" fillId="2" borderId="11" xfId="0" applyNumberFormat="1" applyFont="1" applyFill="1" applyBorder="1"/>
    <xf numFmtId="165" fontId="8" fillId="2" borderId="0" xfId="1" applyNumberFormat="1" applyFont="1" applyFill="1" applyBorder="1"/>
    <xf numFmtId="165" fontId="12" fillId="2" borderId="0" xfId="1" applyNumberFormat="1" applyFont="1" applyFill="1" applyBorder="1"/>
    <xf numFmtId="0" fontId="4" fillId="2" borderId="0" xfId="1" applyNumberFormat="1" applyFont="1" applyFill="1" applyBorder="1"/>
    <xf numFmtId="165" fontId="6" fillId="2" borderId="0" xfId="1" applyNumberFormat="1" applyFont="1" applyFill="1" applyBorder="1" applyAlignment="1">
      <alignment horizontal="right"/>
    </xf>
    <xf numFmtId="165" fontId="6" fillId="2" borderId="4" xfId="1" applyNumberFormat="1" applyFont="1" applyFill="1" applyBorder="1"/>
    <xf numFmtId="0" fontId="6" fillId="2" borderId="0" xfId="0" applyFont="1" applyFill="1"/>
    <xf numFmtId="165" fontId="6" fillId="2" borderId="10" xfId="1" applyNumberFormat="1" applyFont="1" applyFill="1" applyBorder="1"/>
    <xf numFmtId="165" fontId="4" fillId="2" borderId="11" xfId="1" applyNumberFormat="1" applyFont="1" applyFill="1" applyBorder="1" applyAlignment="1">
      <alignment horizontal="right"/>
    </xf>
    <xf numFmtId="165" fontId="5" fillId="2" borderId="0" xfId="1" applyNumberFormat="1" applyFont="1" applyFill="1" applyBorder="1"/>
    <xf numFmtId="165" fontId="4" fillId="2" borderId="5" xfId="0" applyNumberFormat="1" applyFont="1" applyFill="1" applyBorder="1"/>
    <xf numFmtId="165" fontId="4" fillId="2" borderId="4" xfId="1" applyNumberFormat="1" applyFont="1" applyFill="1" applyBorder="1"/>
    <xf numFmtId="165" fontId="4" fillId="2" borderId="0" xfId="0" applyNumberFormat="1" applyFont="1" applyFill="1" applyBorder="1"/>
    <xf numFmtId="165" fontId="6" fillId="2" borderId="6" xfId="1" applyNumberFormat="1" applyFont="1" applyFill="1" applyBorder="1"/>
    <xf numFmtId="0" fontId="5" fillId="2" borderId="0" xfId="1" applyNumberFormat="1" applyFont="1" applyFill="1" applyBorder="1"/>
    <xf numFmtId="165" fontId="6" fillId="2" borderId="1" xfId="1" applyNumberFormat="1" applyFont="1" applyFill="1" applyBorder="1"/>
    <xf numFmtId="165" fontId="8" fillId="2" borderId="9" xfId="1" applyNumberFormat="1" applyFont="1" applyFill="1" applyBorder="1"/>
    <xf numFmtId="165" fontId="4" fillId="2" borderId="8" xfId="1" applyNumberFormat="1" applyFont="1" applyFill="1" applyBorder="1"/>
    <xf numFmtId="165" fontId="8" fillId="2" borderId="4" xfId="1" applyNumberFormat="1" applyFont="1" applyFill="1" applyBorder="1"/>
    <xf numFmtId="165" fontId="8" fillId="2" borderId="11" xfId="1" applyNumberFormat="1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165" fontId="8" fillId="2" borderId="6" xfId="1" applyNumberFormat="1" applyFont="1" applyFill="1" applyBorder="1"/>
    <xf numFmtId="165" fontId="6" fillId="2" borderId="7" xfId="1" applyNumberFormat="1" applyFont="1" applyFill="1" applyBorder="1"/>
    <xf numFmtId="165" fontId="8" fillId="2" borderId="10" xfId="1" applyNumberFormat="1" applyFont="1" applyFill="1" applyBorder="1"/>
    <xf numFmtId="165" fontId="4" fillId="2" borderId="0" xfId="0" applyNumberFormat="1" applyFont="1" applyFill="1" applyBorder="1" applyAlignment="1">
      <alignment horizontal="center"/>
    </xf>
    <xf numFmtId="0" fontId="11" fillId="2" borderId="1" xfId="0" applyFont="1" applyFill="1" applyBorder="1"/>
    <xf numFmtId="164" fontId="4" fillId="2" borderId="2" xfId="1" applyFont="1" applyFill="1" applyBorder="1" applyProtection="1"/>
    <xf numFmtId="165" fontId="4" fillId="2" borderId="2" xfId="1" applyNumberFormat="1" applyFont="1" applyFill="1" applyBorder="1"/>
    <xf numFmtId="165" fontId="5" fillId="2" borderId="2" xfId="1" applyNumberFormat="1" applyFont="1" applyFill="1" applyBorder="1"/>
    <xf numFmtId="165" fontId="5" fillId="2" borderId="3" xfId="1" applyNumberFormat="1" applyFont="1" applyFill="1" applyBorder="1"/>
    <xf numFmtId="165" fontId="4" fillId="2" borderId="1" xfId="1" applyNumberFormat="1" applyFont="1" applyFill="1" applyBorder="1"/>
    <xf numFmtId="165" fontId="5" fillId="2" borderId="9" xfId="1" applyNumberFormat="1" applyFont="1" applyFill="1" applyBorder="1"/>
    <xf numFmtId="165" fontId="5" fillId="2" borderId="5" xfId="1" applyNumberFormat="1" applyFont="1" applyFill="1" applyBorder="1"/>
    <xf numFmtId="165" fontId="5" fillId="2" borderId="4" xfId="1" applyNumberFormat="1" applyFont="1" applyFill="1" applyBorder="1"/>
    <xf numFmtId="0" fontId="16" fillId="2" borderId="0" xfId="0" applyFont="1" applyFill="1" applyBorder="1" applyAlignment="1"/>
    <xf numFmtId="165" fontId="4" fillId="2" borderId="7" xfId="1" applyNumberFormat="1" applyFont="1" applyFill="1" applyBorder="1"/>
    <xf numFmtId="165" fontId="5" fillId="2" borderId="7" xfId="1" applyNumberFormat="1" applyFont="1" applyFill="1" applyBorder="1"/>
    <xf numFmtId="165" fontId="5" fillId="2" borderId="8" xfId="1" applyNumberFormat="1" applyFont="1" applyFill="1" applyBorder="1"/>
    <xf numFmtId="165" fontId="4" fillId="2" borderId="0" xfId="0" applyNumberFormat="1" applyFont="1" applyFill="1"/>
    <xf numFmtId="165" fontId="5" fillId="2" borderId="6" xfId="1" applyNumberFormat="1" applyFont="1" applyFill="1" applyBorder="1"/>
    <xf numFmtId="165" fontId="4" fillId="2" borderId="6" xfId="1" applyNumberFormat="1" applyFont="1" applyFill="1" applyBorder="1"/>
    <xf numFmtId="165" fontId="5" fillId="2" borderId="10" xfId="1" applyNumberFormat="1" applyFont="1" applyFill="1" applyBorder="1"/>
    <xf numFmtId="0" fontId="4" fillId="2" borderId="4" xfId="0" applyFont="1" applyFill="1" applyBorder="1" applyAlignment="1"/>
    <xf numFmtId="14" fontId="4" fillId="2" borderId="0" xfId="0" applyNumberFormat="1" applyFont="1" applyFill="1" applyBorder="1"/>
    <xf numFmtId="0" fontId="5" fillId="2" borderId="0" xfId="0" applyFont="1" applyFill="1" applyBorder="1"/>
    <xf numFmtId="0" fontId="16" fillId="2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5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0" fillId="2" borderId="2" xfId="0" applyFill="1" applyBorder="1"/>
    <xf numFmtId="0" fontId="16" fillId="2" borderId="0" xfId="0" applyFont="1" applyFill="1" applyBorder="1" applyAlignment="1">
      <alignment horizontal="center"/>
    </xf>
    <xf numFmtId="14" fontId="4" fillId="2" borderId="6" xfId="0" applyNumberFormat="1" applyFont="1" applyFill="1" applyBorder="1"/>
    <xf numFmtId="0" fontId="4" fillId="2" borderId="7" xfId="0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left"/>
    </xf>
    <xf numFmtId="0" fontId="16" fillId="2" borderId="5" xfId="0" applyFont="1" applyFill="1" applyBorder="1"/>
    <xf numFmtId="165" fontId="4" fillId="2" borderId="0" xfId="1" applyNumberFormat="1" applyFont="1" applyFill="1" applyBorder="1" applyAlignment="1">
      <alignment horizontal="left"/>
    </xf>
    <xf numFmtId="14" fontId="4" fillId="2" borderId="4" xfId="0" applyNumberFormat="1" applyFont="1" applyFill="1" applyBorder="1" applyAlignment="1">
      <alignment horizontal="left"/>
    </xf>
    <xf numFmtId="164" fontId="4" fillId="2" borderId="7" xfId="1" applyFont="1" applyFill="1" applyBorder="1"/>
    <xf numFmtId="164" fontId="4" fillId="2" borderId="8" xfId="1" applyFont="1" applyFill="1" applyBorder="1"/>
    <xf numFmtId="0" fontId="16" fillId="2" borderId="0" xfId="0" applyFont="1" applyFill="1" applyBorder="1"/>
    <xf numFmtId="37" fontId="13" fillId="2" borderId="0" xfId="0" quotePrefix="1" applyNumberFormat="1" applyFont="1" applyFill="1" applyBorder="1" applyAlignment="1">
      <alignment horizontal="right"/>
    </xf>
    <xf numFmtId="37" fontId="13" fillId="2" borderId="10" xfId="0" quotePrefix="1" applyNumberFormat="1" applyFont="1" applyFill="1" applyBorder="1" applyAlignment="1">
      <alignment horizontal="right"/>
    </xf>
    <xf numFmtId="165" fontId="6" fillId="2" borderId="11" xfId="0" applyNumberFormat="1" applyFont="1" applyFill="1" applyBorder="1"/>
    <xf numFmtId="0" fontId="6" fillId="2" borderId="10" xfId="0" applyFont="1" applyFill="1" applyBorder="1"/>
    <xf numFmtId="165" fontId="8" fillId="2" borderId="9" xfId="0" applyNumberFormat="1" applyFont="1" applyFill="1" applyBorder="1"/>
    <xf numFmtId="165" fontId="5" fillId="2" borderId="11" xfId="0" applyNumberFormat="1" applyFont="1" applyFill="1" applyBorder="1"/>
    <xf numFmtId="165" fontId="8" fillId="2" borderId="3" xfId="1" applyNumberFormat="1" applyFont="1" applyFill="1" applyBorder="1"/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5" fillId="2" borderId="10" xfId="0" applyFont="1" applyFill="1" applyBorder="1"/>
    <xf numFmtId="0" fontId="5" fillId="2" borderId="11" xfId="0" applyFont="1" applyFill="1" applyBorder="1" applyAlignment="1">
      <alignment horizontal="center" vertical="center"/>
    </xf>
    <xf numFmtId="165" fontId="6" fillId="2" borderId="4" xfId="1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8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8" xfId="0" applyFont="1" applyFill="1" applyBorder="1"/>
    <xf numFmtId="49" fontId="20" fillId="2" borderId="11" xfId="0" applyNumberFormat="1" applyFont="1" applyFill="1" applyBorder="1" applyAlignment="1">
      <alignment vertical="top"/>
    </xf>
    <xf numFmtId="49" fontId="21" fillId="2" borderId="11" xfId="0" applyNumberFormat="1" applyFont="1" applyFill="1" applyBorder="1" applyAlignment="1">
      <alignment vertical="top"/>
    </xf>
    <xf numFmtId="0" fontId="19" fillId="2" borderId="11" xfId="0" applyFont="1" applyFill="1" applyBorder="1"/>
    <xf numFmtId="0" fontId="19" fillId="2" borderId="11" xfId="0" applyFont="1" applyFill="1" applyBorder="1" applyAlignment="1">
      <alignment horizontal="left"/>
    </xf>
    <xf numFmtId="0" fontId="22" fillId="2" borderId="4" xfId="0" applyFont="1" applyFill="1" applyBorder="1"/>
    <xf numFmtId="165" fontId="4" fillId="2" borderId="5" xfId="0" applyNumberFormat="1" applyFont="1" applyFill="1" applyBorder="1" applyAlignment="1">
      <alignment horizontal="center"/>
    </xf>
    <xf numFmtId="165" fontId="4" fillId="2" borderId="9" xfId="0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4" fillId="2" borderId="7" xfId="0" applyFont="1" applyFill="1" applyBorder="1"/>
    <xf numFmtId="0" fontId="4" fillId="2" borderId="8" xfId="0" applyFont="1" applyFill="1" applyBorder="1"/>
    <xf numFmtId="0" fontId="10" fillId="2" borderId="1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165" fontId="6" fillId="2" borderId="9" xfId="1" applyNumberFormat="1" applyFont="1" applyFill="1" applyBorder="1" applyAlignment="1">
      <alignment horizontal="center" vertical="center"/>
    </xf>
    <xf numFmtId="165" fontId="6" fillId="2" borderId="10" xfId="1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4" fontId="6" fillId="2" borderId="9" xfId="1" applyNumberFormat="1" applyFont="1" applyFill="1" applyBorder="1" applyAlignment="1">
      <alignment horizontal="center" vertical="center" wrapText="1"/>
    </xf>
    <xf numFmtId="164" fontId="6" fillId="2" borderId="11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165" fontId="6" fillId="2" borderId="9" xfId="0" applyNumberFormat="1" applyFont="1" applyFill="1" applyBorder="1" applyAlignment="1">
      <alignment horizontal="center" vertical="center"/>
    </xf>
    <xf numFmtId="165" fontId="6" fillId="2" borderId="10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</cellXfs>
  <cellStyles count="13">
    <cellStyle name="Comma" xfId="1" builtinId="3"/>
    <cellStyle name="Comma 2" xfId="2" xr:uid="{00000000-0005-0000-0000-000001000000}"/>
    <cellStyle name="Comma 2 2" xfId="3" xr:uid="{00000000-0005-0000-0000-000002000000}"/>
    <cellStyle name="Comma 2 3" xfId="4" xr:uid="{00000000-0005-0000-0000-000003000000}"/>
    <cellStyle name="Comma 3" xfId="5" xr:uid="{00000000-0005-0000-0000-000004000000}"/>
    <cellStyle name="Comma 4" xfId="10" xr:uid="{00000000-0005-0000-0000-000005000000}"/>
    <cellStyle name="Comma 5" xfId="12" xr:uid="{00000000-0005-0000-0000-000006000000}"/>
    <cellStyle name="Normal" xfId="0" builtinId="0"/>
    <cellStyle name="Normal 2" xfId="6" xr:uid="{00000000-0005-0000-0000-000008000000}"/>
    <cellStyle name="Normal 3" xfId="9" xr:uid="{00000000-0005-0000-0000-000009000000}"/>
    <cellStyle name="Normal 4" xfId="11" xr:uid="{00000000-0005-0000-0000-00000A000000}"/>
    <cellStyle name="Percent 2" xfId="7" xr:uid="{00000000-0005-0000-0000-00000C000000}"/>
    <cellStyle name="Percent 3" xfId="8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5/NGT/New%20NGT/NGT-2014-2015Consolidated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 Balance Sheet 2014-15"/>
      <sheetName val="FCRA Schedules"/>
      <sheetName val="FCRA FD  Sch F15 "/>
      <sheetName val="Consolidate Balance Sheet 2015"/>
      <sheetName val="Consolidated Schedules "/>
      <sheetName val="con FD  Sch C14"/>
    </sheetNames>
    <sheetDataSet>
      <sheetData sheetId="0" refreshError="1"/>
      <sheetData sheetId="1" refreshError="1">
        <row r="31">
          <cell r="E31">
            <v>447963.745</v>
          </cell>
        </row>
        <row r="70">
          <cell r="E70">
            <v>1605742.4725000001</v>
          </cell>
        </row>
        <row r="81">
          <cell r="E81">
            <v>40756.932499999995</v>
          </cell>
        </row>
        <row r="120">
          <cell r="E120">
            <v>2878745.1524999999</v>
          </cell>
        </row>
        <row r="155">
          <cell r="E155">
            <v>670050.1</v>
          </cell>
        </row>
        <row r="190">
          <cell r="E190">
            <v>1874444.4950000001</v>
          </cell>
        </row>
        <row r="215">
          <cell r="E215">
            <v>1044238.5225</v>
          </cell>
        </row>
        <row r="236">
          <cell r="E236">
            <v>538175.29499999993</v>
          </cell>
        </row>
        <row r="254">
          <cell r="E254">
            <v>1184518.06</v>
          </cell>
        </row>
      </sheetData>
      <sheetData sheetId="2" refreshError="1"/>
      <sheetData sheetId="3" refreshError="1">
        <row r="57">
          <cell r="AJ57">
            <v>42233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W1048574"/>
  <sheetViews>
    <sheetView tabSelected="1" zoomScale="90" zoomScaleNormal="90" workbookViewId="0">
      <selection activeCell="B16" sqref="B16"/>
    </sheetView>
  </sheetViews>
  <sheetFormatPr defaultRowHeight="16.5" x14ac:dyDescent="0.3"/>
  <cols>
    <col min="1" max="1" width="49.28515625" style="1" customWidth="1"/>
    <col min="2" max="2" width="15.7109375" style="1" customWidth="1"/>
    <col min="3" max="3" width="1.85546875" style="1" customWidth="1"/>
    <col min="4" max="4" width="43" style="1" customWidth="1"/>
    <col min="5" max="5" width="15.7109375" style="1" customWidth="1"/>
    <col min="6" max="6" width="13.42578125" style="1" bestFit="1" customWidth="1"/>
    <col min="7" max="7" width="11.140625" bestFit="1" customWidth="1"/>
    <col min="27" max="49" width="13.85546875" style="1" customWidth="1"/>
    <col min="50" max="50" width="12.7109375" style="1" customWidth="1"/>
    <col min="51" max="51" width="57" style="1" bestFit="1" customWidth="1"/>
    <col min="52" max="52" width="15.5703125" style="1" customWidth="1"/>
    <col min="53" max="53" width="15.42578125" style="1" bestFit="1" customWidth="1"/>
    <col min="54" max="54" width="18.140625" style="1" bestFit="1" customWidth="1"/>
    <col min="55" max="55" width="9.140625" style="1"/>
    <col min="56" max="56" width="44.140625" style="1" customWidth="1"/>
    <col min="57" max="57" width="9.140625" style="1"/>
    <col min="58" max="58" width="15.140625" style="1" customWidth="1"/>
    <col min="59" max="59" width="14.85546875" style="1" customWidth="1"/>
    <col min="60" max="60" width="15.5703125" style="1" customWidth="1"/>
    <col min="61" max="61" width="3" style="1" customWidth="1"/>
    <col min="62" max="62" width="41.28515625" style="1" customWidth="1"/>
    <col min="63" max="63" width="14.7109375" style="1" customWidth="1"/>
    <col min="64" max="64" width="16" style="1" customWidth="1"/>
    <col min="65" max="65" width="14.85546875" style="1" customWidth="1"/>
    <col min="66" max="66" width="9.140625" style="1" customWidth="1"/>
    <col min="67" max="67" width="9.140625" style="1"/>
    <col min="68" max="68" width="29.140625" style="1" customWidth="1"/>
    <col min="69" max="69" width="13.85546875" style="1" customWidth="1"/>
    <col min="70" max="70" width="14.7109375" style="1" customWidth="1"/>
    <col min="71" max="71" width="3.140625" style="1" customWidth="1"/>
    <col min="72" max="72" width="9.140625" style="1"/>
    <col min="73" max="73" width="28.5703125" style="1" customWidth="1"/>
    <col min="74" max="74" width="14" style="1" customWidth="1"/>
    <col min="75" max="75" width="16.140625" style="1" customWidth="1"/>
    <col min="76" max="16384" width="9.140625" style="1"/>
  </cols>
  <sheetData>
    <row r="1" spans="1:75" x14ac:dyDescent="0.3">
      <c r="F1" s="2"/>
    </row>
    <row r="2" spans="1:75" x14ac:dyDescent="0.3">
      <c r="A2" s="3"/>
      <c r="B2" s="4"/>
      <c r="C2" s="4"/>
      <c r="D2" s="4"/>
      <c r="E2" s="5"/>
      <c r="F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3"/>
      <c r="AZ2" s="7"/>
      <c r="BA2" s="7"/>
      <c r="BB2" s="8"/>
      <c r="BD2" s="3"/>
      <c r="BE2" s="4"/>
      <c r="BF2" s="4"/>
      <c r="BG2" s="4"/>
      <c r="BH2" s="4"/>
      <c r="BI2" s="4"/>
      <c r="BJ2" s="4"/>
      <c r="BK2" s="4"/>
      <c r="BL2" s="4"/>
      <c r="BM2" s="5"/>
      <c r="BN2" s="143"/>
      <c r="BO2" s="3"/>
      <c r="BP2" s="4"/>
      <c r="BQ2" s="4"/>
      <c r="BR2" s="4"/>
      <c r="BS2" s="4"/>
      <c r="BT2" s="4"/>
      <c r="BU2" s="4"/>
      <c r="BV2" s="4"/>
      <c r="BW2" s="5"/>
    </row>
    <row r="3" spans="1:75" ht="18.75" x14ac:dyDescent="0.3">
      <c r="A3" s="167" t="s">
        <v>49</v>
      </c>
      <c r="B3" s="168"/>
      <c r="C3" s="168"/>
      <c r="D3" s="168"/>
      <c r="E3" s="169"/>
      <c r="F3" s="139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2"/>
      <c r="AY3" s="164" t="s">
        <v>1</v>
      </c>
      <c r="AZ3" s="165"/>
      <c r="BA3" s="165"/>
      <c r="BB3" s="166"/>
      <c r="BD3" s="167" t="s">
        <v>0</v>
      </c>
      <c r="BE3" s="168"/>
      <c r="BF3" s="168"/>
      <c r="BG3" s="168"/>
      <c r="BH3" s="168"/>
      <c r="BI3" s="168"/>
      <c r="BJ3" s="168"/>
      <c r="BK3" s="168"/>
      <c r="BL3" s="168"/>
      <c r="BM3" s="169"/>
      <c r="BN3" s="9"/>
      <c r="BO3" s="167" t="s">
        <v>0</v>
      </c>
      <c r="BP3" s="168"/>
      <c r="BQ3" s="168"/>
      <c r="BR3" s="168"/>
      <c r="BS3" s="168"/>
      <c r="BT3" s="168"/>
      <c r="BU3" s="168"/>
      <c r="BV3" s="168"/>
      <c r="BW3" s="169"/>
    </row>
    <row r="4" spans="1:75" x14ac:dyDescent="0.3">
      <c r="A4" s="170"/>
      <c r="B4" s="171"/>
      <c r="C4" s="171"/>
      <c r="D4" s="171"/>
      <c r="E4" s="172"/>
      <c r="F4" s="2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2"/>
      <c r="AY4" s="173" t="s">
        <v>2</v>
      </c>
      <c r="AZ4" s="174"/>
      <c r="BA4" s="174"/>
      <c r="BB4" s="175"/>
      <c r="BD4" s="170" t="s">
        <v>3</v>
      </c>
      <c r="BE4" s="171"/>
      <c r="BF4" s="171"/>
      <c r="BG4" s="171"/>
      <c r="BH4" s="171"/>
      <c r="BI4" s="171"/>
      <c r="BJ4" s="171"/>
      <c r="BK4" s="171"/>
      <c r="BL4" s="171"/>
      <c r="BM4" s="172"/>
      <c r="BN4" s="10"/>
      <c r="BO4" s="170" t="s">
        <v>3</v>
      </c>
      <c r="BP4" s="171"/>
      <c r="BQ4" s="171"/>
      <c r="BR4" s="171"/>
      <c r="BS4" s="171"/>
      <c r="BT4" s="171"/>
      <c r="BU4" s="171"/>
      <c r="BV4" s="171"/>
      <c r="BW4" s="172"/>
    </row>
    <row r="5" spans="1:75" x14ac:dyDescent="0.3">
      <c r="A5" s="176" t="s">
        <v>50</v>
      </c>
      <c r="B5" s="187"/>
      <c r="C5" s="187"/>
      <c r="D5" s="187"/>
      <c r="E5" s="188"/>
      <c r="F5" s="13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2"/>
      <c r="AY5" s="167" t="s">
        <v>5</v>
      </c>
      <c r="AZ5" s="168"/>
      <c r="BA5" s="168"/>
      <c r="BB5" s="169"/>
      <c r="BD5" s="176" t="s">
        <v>6</v>
      </c>
      <c r="BE5" s="177"/>
      <c r="BF5" s="177"/>
      <c r="BG5" s="177"/>
      <c r="BH5" s="177"/>
      <c r="BI5" s="177"/>
      <c r="BJ5" s="177"/>
      <c r="BK5" s="177"/>
      <c r="BL5" s="177"/>
      <c r="BM5" s="178"/>
      <c r="BN5" s="11"/>
      <c r="BO5" s="170" t="s">
        <v>7</v>
      </c>
      <c r="BP5" s="171"/>
      <c r="BQ5" s="171"/>
      <c r="BR5" s="171"/>
      <c r="BS5" s="171"/>
      <c r="BT5" s="171"/>
      <c r="BU5" s="171"/>
      <c r="BV5" s="171"/>
      <c r="BW5" s="172"/>
    </row>
    <row r="6" spans="1:75" ht="15.75" customHeight="1" x14ac:dyDescent="0.3">
      <c r="A6" s="179" t="s">
        <v>10</v>
      </c>
      <c r="B6" s="12" t="s">
        <v>9</v>
      </c>
      <c r="C6" s="5"/>
      <c r="D6" s="179" t="s">
        <v>11</v>
      </c>
      <c r="E6" s="144" t="s">
        <v>9</v>
      </c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6"/>
      <c r="AZ6" s="143"/>
      <c r="BA6" s="17"/>
      <c r="BB6" s="18"/>
      <c r="BD6" s="179" t="s">
        <v>10</v>
      </c>
      <c r="BE6" s="189" t="s">
        <v>8</v>
      </c>
      <c r="BF6" s="179" t="s">
        <v>12</v>
      </c>
      <c r="BG6" s="179" t="s">
        <v>13</v>
      </c>
      <c r="BH6" s="12" t="s">
        <v>9</v>
      </c>
      <c r="BI6" s="5"/>
      <c r="BJ6" s="179" t="s">
        <v>11</v>
      </c>
      <c r="BK6" s="179" t="str">
        <f>BF6</f>
        <v>Earmarked</v>
      </c>
      <c r="BL6" s="179" t="str">
        <f>BG6</f>
        <v>General Fund</v>
      </c>
      <c r="BM6" s="140" t="s">
        <v>9</v>
      </c>
      <c r="BN6" s="11"/>
      <c r="BO6" s="15"/>
      <c r="BP6" s="146"/>
      <c r="BQ6" s="146"/>
      <c r="BR6" s="146"/>
      <c r="BS6" s="146"/>
      <c r="BT6" s="146"/>
      <c r="BU6" s="146"/>
      <c r="BV6" s="146"/>
      <c r="BW6" s="147"/>
    </row>
    <row r="7" spans="1:75" ht="16.5" customHeight="1" x14ac:dyDescent="0.3">
      <c r="A7" s="180"/>
      <c r="B7" s="21" t="s">
        <v>14</v>
      </c>
      <c r="C7" s="22"/>
      <c r="D7" s="180"/>
      <c r="E7" s="142" t="s">
        <v>14</v>
      </c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6"/>
      <c r="AZ7" s="24"/>
      <c r="BA7" s="195" t="s">
        <v>17</v>
      </c>
      <c r="BB7" s="198" t="s">
        <v>18</v>
      </c>
      <c r="BD7" s="180"/>
      <c r="BE7" s="190"/>
      <c r="BF7" s="180"/>
      <c r="BG7" s="180"/>
      <c r="BH7" s="21" t="s">
        <v>14</v>
      </c>
      <c r="BI7" s="22"/>
      <c r="BJ7" s="180"/>
      <c r="BK7" s="180"/>
      <c r="BL7" s="180"/>
      <c r="BM7" s="142" t="s">
        <v>14</v>
      </c>
      <c r="BN7" s="11"/>
      <c r="BO7" s="181" t="s">
        <v>15</v>
      </c>
      <c r="BP7" s="182"/>
      <c r="BQ7" s="185" t="s">
        <v>14</v>
      </c>
      <c r="BR7" s="185" t="s">
        <v>14</v>
      </c>
      <c r="BS7" s="25"/>
      <c r="BT7" s="181" t="s">
        <v>16</v>
      </c>
      <c r="BU7" s="182"/>
      <c r="BV7" s="185" t="s">
        <v>14</v>
      </c>
      <c r="BW7" s="185" t="s">
        <v>14</v>
      </c>
    </row>
    <row r="8" spans="1:75" ht="18" customHeight="1" x14ac:dyDescent="0.3">
      <c r="A8" s="13"/>
      <c r="B8" s="23"/>
      <c r="C8" s="22"/>
      <c r="D8" s="13"/>
      <c r="E8" s="23"/>
      <c r="F8" s="13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2"/>
      <c r="AY8" s="30" t="s">
        <v>19</v>
      </c>
      <c r="AZ8" s="31" t="s">
        <v>20</v>
      </c>
      <c r="BA8" s="196"/>
      <c r="BB8" s="199"/>
      <c r="BD8" s="13"/>
      <c r="BE8" s="13"/>
      <c r="BF8" s="26"/>
      <c r="BG8" s="22"/>
      <c r="BH8" s="22"/>
      <c r="BI8" s="22"/>
      <c r="BJ8" s="13"/>
      <c r="BK8" s="13"/>
      <c r="BL8" s="23"/>
      <c r="BM8" s="26"/>
      <c r="BN8" s="143"/>
      <c r="BO8" s="183"/>
      <c r="BP8" s="184"/>
      <c r="BQ8" s="186"/>
      <c r="BR8" s="186"/>
      <c r="BS8" s="32"/>
      <c r="BT8" s="183"/>
      <c r="BU8" s="184"/>
      <c r="BV8" s="186"/>
      <c r="BW8" s="186"/>
    </row>
    <row r="9" spans="1:75" ht="17.25" customHeight="1" x14ac:dyDescent="0.3">
      <c r="A9" s="158" t="s">
        <v>63</v>
      </c>
      <c r="B9" s="33">
        <v>25000</v>
      </c>
      <c r="C9" s="34"/>
      <c r="D9" s="157" t="s">
        <v>55</v>
      </c>
      <c r="E9" s="33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2"/>
      <c r="AY9" s="30"/>
      <c r="AZ9" s="38"/>
      <c r="BA9" s="197"/>
      <c r="BB9" s="200"/>
      <c r="BD9" s="39" t="str">
        <f>A9</f>
        <v>Sports Equipment purchased</v>
      </c>
      <c r="BE9" s="40" t="e">
        <f>#REF!</f>
        <v>#REF!</v>
      </c>
      <c r="BF9" s="35">
        <f>B9</f>
        <v>25000</v>
      </c>
      <c r="BG9" s="41"/>
      <c r="BH9" s="41">
        <f>BF9+BG9</f>
        <v>25000</v>
      </c>
      <c r="BI9" s="22"/>
      <c r="BJ9" s="30" t="s">
        <v>21</v>
      </c>
      <c r="BK9" s="42" t="e">
        <f>AZ32</f>
        <v>#REF!</v>
      </c>
      <c r="BL9" s="36"/>
      <c r="BM9" s="36" t="e">
        <f>BK9+BL9</f>
        <v>#REF!</v>
      </c>
      <c r="BO9" s="27"/>
      <c r="BP9" s="28"/>
      <c r="BQ9" s="37"/>
      <c r="BR9" s="139"/>
      <c r="BS9" s="29"/>
      <c r="BT9" s="28"/>
      <c r="BU9" s="28"/>
      <c r="BV9" s="37"/>
      <c r="BW9" s="140"/>
    </row>
    <row r="10" spans="1:75" ht="21" customHeight="1" x14ac:dyDescent="0.3">
      <c r="A10" s="62" t="s">
        <v>64</v>
      </c>
      <c r="B10" s="43">
        <v>15000</v>
      </c>
      <c r="C10" s="34"/>
      <c r="D10" s="62"/>
      <c r="E10" s="43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2"/>
      <c r="AY10" s="50"/>
      <c r="AZ10" s="51"/>
      <c r="BA10" s="136"/>
      <c r="BB10" s="52"/>
      <c r="BD10" s="39"/>
      <c r="BE10" s="40"/>
      <c r="BF10" s="35"/>
      <c r="BG10" s="41"/>
      <c r="BH10" s="41"/>
      <c r="BI10" s="22"/>
      <c r="BJ10" s="30" t="s">
        <v>24</v>
      </c>
      <c r="BK10" s="30"/>
      <c r="BL10" s="36" t="e">
        <f>#REF!-BK9</f>
        <v>#REF!</v>
      </c>
      <c r="BM10" s="36" t="e">
        <f>BL10</f>
        <v>#REF!</v>
      </c>
      <c r="BO10" s="53" t="s">
        <v>25</v>
      </c>
      <c r="BP10" s="2"/>
      <c r="BQ10" s="37"/>
      <c r="BR10" s="139"/>
      <c r="BS10" s="54"/>
      <c r="BT10" s="47" t="s">
        <v>23</v>
      </c>
      <c r="BU10" s="46"/>
      <c r="BV10" s="43"/>
      <c r="BW10" s="48"/>
    </row>
    <row r="11" spans="1:75" ht="17.25" x14ac:dyDescent="0.3">
      <c r="A11" s="158" t="s">
        <v>65</v>
      </c>
      <c r="B11" s="33">
        <v>12000</v>
      </c>
      <c r="C11" s="34"/>
      <c r="D11" s="158" t="s">
        <v>56</v>
      </c>
      <c r="E11" s="33">
        <v>8000</v>
      </c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2"/>
      <c r="AY11" s="44" t="str">
        <f>A9</f>
        <v>Sports Equipment purchased</v>
      </c>
      <c r="AZ11" s="136">
        <v>851724.6</v>
      </c>
      <c r="BA11" s="136">
        <f>'[1]FCRA Schedules'!E31</f>
        <v>447963.745</v>
      </c>
      <c r="BB11" s="51">
        <f>AZ11-BA11</f>
        <v>403760.85499999998</v>
      </c>
      <c r="BD11" s="39" t="str">
        <f>A11</f>
        <v>Meeting Exp</v>
      </c>
      <c r="BE11" s="40" t="e">
        <f>#REF!</f>
        <v>#REF!</v>
      </c>
      <c r="BF11" s="35">
        <f>B11</f>
        <v>12000</v>
      </c>
      <c r="BG11" s="41"/>
      <c r="BH11" s="41">
        <f t="shared" ref="BH11:BH59" si="0">BF11+BG11</f>
        <v>12000</v>
      </c>
      <c r="BI11" s="22"/>
      <c r="BJ11" s="30">
        <f>D10</f>
        <v>0</v>
      </c>
      <c r="BK11" s="30"/>
      <c r="BL11" s="36" t="e">
        <f>E10+#REF!</f>
        <v>#REF!</v>
      </c>
      <c r="BM11" s="36" t="e">
        <f>BL11</f>
        <v>#REF!</v>
      </c>
      <c r="BO11" s="30" t="s">
        <v>27</v>
      </c>
      <c r="BP11" s="55"/>
      <c r="BQ11" s="56">
        <v>4728386</v>
      </c>
      <c r="BR11" s="143"/>
      <c r="BS11" s="43"/>
      <c r="BT11" s="57" t="s">
        <v>28</v>
      </c>
      <c r="BU11" s="57"/>
      <c r="BV11" s="49"/>
      <c r="BW11" s="58" t="e">
        <f>#REF!</f>
        <v>#REF!</v>
      </c>
    </row>
    <row r="12" spans="1:75" ht="17.25" x14ac:dyDescent="0.3">
      <c r="A12" s="62" t="s">
        <v>66</v>
      </c>
      <c r="B12" s="33">
        <v>25000</v>
      </c>
      <c r="C12" s="34"/>
      <c r="D12" s="62" t="s">
        <v>57</v>
      </c>
      <c r="E12" s="33">
        <v>100000</v>
      </c>
      <c r="F12" s="2"/>
      <c r="G12" s="102">
        <f>B20-E20</f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2"/>
      <c r="AY12" s="44"/>
      <c r="AZ12" s="136"/>
      <c r="BA12" s="136"/>
      <c r="BB12" s="51"/>
      <c r="BD12" s="39"/>
      <c r="BE12" s="40"/>
      <c r="BF12" s="35"/>
      <c r="BG12" s="41"/>
      <c r="BH12" s="41"/>
      <c r="BI12" s="22"/>
      <c r="BJ12" s="30" t="str">
        <f>D11</f>
        <v>2016-2017</v>
      </c>
      <c r="BK12" s="30"/>
      <c r="BL12" s="36">
        <f>E11</f>
        <v>8000</v>
      </c>
      <c r="BM12" s="36">
        <f>BL12</f>
        <v>8000</v>
      </c>
      <c r="BO12" s="30" t="s">
        <v>31</v>
      </c>
      <c r="BP12" s="55"/>
      <c r="BQ12" s="60" t="e">
        <f>BL17</f>
        <v>#REF!</v>
      </c>
      <c r="BR12" s="61"/>
      <c r="BS12" s="43"/>
      <c r="BT12" s="57"/>
      <c r="BU12" s="57"/>
      <c r="BV12" s="49"/>
      <c r="BW12" s="58"/>
    </row>
    <row r="13" spans="1:75" ht="17.25" x14ac:dyDescent="0.3">
      <c r="A13" s="159" t="s">
        <v>67</v>
      </c>
      <c r="B13" s="33">
        <v>8000</v>
      </c>
      <c r="C13" s="34"/>
      <c r="D13" s="159" t="s">
        <v>58</v>
      </c>
      <c r="E13" s="33">
        <v>40000</v>
      </c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2"/>
      <c r="AY13" s="44" t="str">
        <f>A11</f>
        <v>Meeting Exp</v>
      </c>
      <c r="AZ13" s="136">
        <v>610862.22</v>
      </c>
      <c r="BA13" s="136">
        <f>'[1]FCRA Schedules'!E70</f>
        <v>1605742.4725000001</v>
      </c>
      <c r="BB13" s="51">
        <f t="shared" ref="BB13:BB29" si="1">AZ13-BA13</f>
        <v>-994880.25250000018</v>
      </c>
      <c r="BD13" s="39" t="e">
        <f>#REF!</f>
        <v>#REF!</v>
      </c>
      <c r="BE13" s="40" t="e">
        <f>#REF!</f>
        <v>#REF!</v>
      </c>
      <c r="BF13" s="35" t="e">
        <f>#REF!</f>
        <v>#REF!</v>
      </c>
      <c r="BG13" s="41"/>
      <c r="BH13" s="41" t="e">
        <f t="shared" si="0"/>
        <v>#REF!</v>
      </c>
      <c r="BI13" s="22"/>
      <c r="BJ13" s="30"/>
      <c r="BK13" s="30"/>
      <c r="BL13" s="36"/>
      <c r="BM13" s="36"/>
      <c r="BO13" s="30"/>
      <c r="BP13" s="55"/>
      <c r="BQ13" s="49"/>
      <c r="BR13" s="57" t="e">
        <f>BQ11-BQ12</f>
        <v>#REF!</v>
      </c>
      <c r="BS13" s="43"/>
      <c r="BT13" s="57" t="s">
        <v>32</v>
      </c>
      <c r="BU13" s="57"/>
      <c r="BV13" s="49"/>
      <c r="BW13" s="58">
        <f>2420+14160</f>
        <v>16580</v>
      </c>
    </row>
    <row r="14" spans="1:75" ht="17.25" x14ac:dyDescent="0.3">
      <c r="A14" s="62" t="s">
        <v>53</v>
      </c>
      <c r="B14" s="43">
        <v>16000</v>
      </c>
      <c r="C14" s="34"/>
      <c r="D14" s="62"/>
      <c r="E14" s="43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2"/>
      <c r="AY14" s="44"/>
      <c r="AZ14" s="136"/>
      <c r="BA14" s="136"/>
      <c r="BB14" s="51"/>
      <c r="BD14" s="39"/>
      <c r="BE14" s="40"/>
      <c r="BF14" s="35"/>
      <c r="BG14" s="41"/>
      <c r="BH14" s="41"/>
      <c r="BI14" s="22"/>
      <c r="BJ14" s="30"/>
      <c r="BK14" s="30"/>
      <c r="BL14" s="36"/>
      <c r="BM14" s="36"/>
      <c r="BO14" s="30"/>
      <c r="BP14" s="55"/>
      <c r="BQ14" s="49"/>
      <c r="BR14" s="57"/>
      <c r="BS14" s="43"/>
      <c r="BT14" s="64"/>
      <c r="BU14" s="57"/>
      <c r="BV14" s="49"/>
      <c r="BW14" s="58"/>
    </row>
    <row r="15" spans="1:75" ht="17.25" x14ac:dyDescent="0.3">
      <c r="A15" s="158" t="s">
        <v>72</v>
      </c>
      <c r="B15" s="33">
        <v>8000</v>
      </c>
      <c r="C15" s="34"/>
      <c r="D15" s="157" t="s">
        <v>59</v>
      </c>
      <c r="E15" s="33">
        <f>28000+120000</f>
        <v>148000</v>
      </c>
      <c r="F15" s="4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2"/>
      <c r="AY15" s="44" t="e">
        <f>#REF!</f>
        <v>#REF!</v>
      </c>
      <c r="AZ15" s="136">
        <v>37000</v>
      </c>
      <c r="BA15" s="136">
        <f>'[1]FCRA Schedules'!E81</f>
        <v>40756.932499999995</v>
      </c>
      <c r="BB15" s="51">
        <f t="shared" si="1"/>
        <v>-3756.9324999999953</v>
      </c>
      <c r="BD15" s="39" t="str">
        <f>A14</f>
        <v>Furniture</v>
      </c>
      <c r="BE15" s="40" t="e">
        <f>#REF!</f>
        <v>#REF!</v>
      </c>
      <c r="BF15" s="35">
        <f>B14</f>
        <v>16000</v>
      </c>
      <c r="BG15" s="41"/>
      <c r="BH15" s="41">
        <f t="shared" si="0"/>
        <v>16000</v>
      </c>
      <c r="BI15" s="22"/>
      <c r="BJ15" s="13"/>
      <c r="BK15" s="13"/>
      <c r="BL15" s="63"/>
      <c r="BM15" s="63"/>
      <c r="BO15" s="30" t="s">
        <v>33</v>
      </c>
      <c r="BP15" s="55"/>
      <c r="BQ15" s="49"/>
      <c r="BR15" s="57" t="e">
        <f>BF59</f>
        <v>#REF!</v>
      </c>
      <c r="BS15" s="43"/>
      <c r="BT15" s="65" t="s">
        <v>34</v>
      </c>
      <c r="BU15" s="57"/>
      <c r="BV15" s="49"/>
      <c r="BW15" s="58"/>
    </row>
    <row r="16" spans="1:75" ht="17.25" x14ac:dyDescent="0.3">
      <c r="A16" s="161" t="s">
        <v>68</v>
      </c>
      <c r="B16" s="33">
        <f>E20-SUM(B9:B15)</f>
        <v>201200</v>
      </c>
      <c r="C16" s="34"/>
      <c r="D16" s="62" t="s">
        <v>60</v>
      </c>
      <c r="E16" s="33">
        <v>1200</v>
      </c>
      <c r="F16" s="4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2"/>
      <c r="AY16" s="44"/>
      <c r="AZ16" s="136"/>
      <c r="BA16" s="136"/>
      <c r="BB16" s="51"/>
      <c r="BD16" s="39"/>
      <c r="BE16" s="40"/>
      <c r="BF16" s="35"/>
      <c r="BG16" s="41"/>
      <c r="BH16" s="41"/>
      <c r="BI16" s="22"/>
      <c r="BJ16" s="13"/>
      <c r="BK16" s="13"/>
      <c r="BL16" s="26"/>
      <c r="BM16" s="26"/>
      <c r="BO16" s="30"/>
      <c r="BP16" s="55"/>
      <c r="BQ16" s="49"/>
      <c r="BR16" s="67"/>
      <c r="BS16" s="43"/>
      <c r="BT16" s="68" t="s">
        <v>35</v>
      </c>
      <c r="BU16" s="57"/>
      <c r="BV16" s="49">
        <f>'Balance Sheet'!H18</f>
        <v>0</v>
      </c>
      <c r="BW16" s="58"/>
    </row>
    <row r="17" spans="1:75" ht="17.25" x14ac:dyDescent="0.3">
      <c r="A17" s="160"/>
      <c r="B17" s="33"/>
      <c r="C17" s="34"/>
      <c r="D17" s="160" t="s">
        <v>61</v>
      </c>
      <c r="E17" s="33">
        <v>8000</v>
      </c>
      <c r="F17" s="4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2"/>
      <c r="AY17" s="44" t="str">
        <f>A14</f>
        <v>Furniture</v>
      </c>
      <c r="AZ17" s="136">
        <v>443634.56</v>
      </c>
      <c r="BA17" s="136">
        <f>'[1]FCRA Schedules'!E120</f>
        <v>2878745.1524999999</v>
      </c>
      <c r="BB17" s="51">
        <f t="shared" si="1"/>
        <v>-2435110.5924999998</v>
      </c>
      <c r="BD17" s="39">
        <f>A17</f>
        <v>0</v>
      </c>
      <c r="BE17" s="40" t="e">
        <f>#REF!</f>
        <v>#REF!</v>
      </c>
      <c r="BF17" s="35">
        <f>B17</f>
        <v>0</v>
      </c>
      <c r="BG17" s="41"/>
      <c r="BH17" s="41">
        <f t="shared" si="0"/>
        <v>0</v>
      </c>
      <c r="BI17" s="22"/>
      <c r="BJ17" s="30" t="s">
        <v>36</v>
      </c>
      <c r="BK17" s="13"/>
      <c r="BL17" s="63" t="e">
        <f>BG61-SUM(BL10:BL12)</f>
        <v>#REF!</v>
      </c>
      <c r="BM17" s="63" t="e">
        <f>BL17</f>
        <v>#REF!</v>
      </c>
      <c r="BO17" s="30" t="s">
        <v>30</v>
      </c>
      <c r="BP17" s="55"/>
      <c r="BQ17" s="49"/>
      <c r="BR17" s="49">
        <f>'Balance Sheet'!D15</f>
        <v>0</v>
      </c>
      <c r="BS17" s="43"/>
      <c r="BT17" s="57" t="s">
        <v>29</v>
      </c>
      <c r="BU17" s="57"/>
      <c r="BV17" s="49">
        <f>'Balance Sheet'!H19</f>
        <v>90000</v>
      </c>
      <c r="BW17" s="58"/>
    </row>
    <row r="18" spans="1:75" ht="17.25" x14ac:dyDescent="0.3">
      <c r="A18" s="62"/>
      <c r="B18" s="33"/>
      <c r="C18" s="34"/>
      <c r="D18" s="62" t="s">
        <v>62</v>
      </c>
      <c r="E18" s="33">
        <v>5000</v>
      </c>
      <c r="F18" s="4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2"/>
      <c r="AY18" s="44"/>
      <c r="AZ18" s="136"/>
      <c r="BA18" s="136"/>
      <c r="BB18" s="51"/>
      <c r="BD18" s="39"/>
      <c r="BE18" s="40"/>
      <c r="BF18" s="35"/>
      <c r="BG18" s="41"/>
      <c r="BH18" s="41"/>
      <c r="BI18" s="22"/>
      <c r="BJ18" s="26"/>
      <c r="BK18" s="22"/>
      <c r="BL18" s="22"/>
      <c r="BM18" s="26"/>
      <c r="BO18" s="30"/>
      <c r="BP18" s="55"/>
      <c r="BQ18" s="49"/>
      <c r="BR18" s="67"/>
      <c r="BS18" s="43"/>
      <c r="BT18" s="57" t="s">
        <v>22</v>
      </c>
      <c r="BU18" s="57"/>
      <c r="BV18" s="49">
        <f>'Balance Sheet'!H20</f>
        <v>0</v>
      </c>
      <c r="BW18" s="58"/>
    </row>
    <row r="19" spans="1:75" ht="17.25" x14ac:dyDescent="0.3">
      <c r="A19" s="30"/>
      <c r="B19" s="19"/>
      <c r="C19" s="2"/>
      <c r="D19" s="26"/>
      <c r="E19" s="80"/>
      <c r="F19" s="4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2"/>
      <c r="AY19" s="44">
        <f>A17</f>
        <v>0</v>
      </c>
      <c r="AZ19" s="136">
        <v>422058.42</v>
      </c>
      <c r="BA19" s="136">
        <f>'[1]FCRA Schedules'!E155</f>
        <v>670050.1</v>
      </c>
      <c r="BB19" s="51">
        <f t="shared" si="1"/>
        <v>-247991.67999999999</v>
      </c>
      <c r="BD19" s="39" t="e">
        <f>#REF!</f>
        <v>#REF!</v>
      </c>
      <c r="BE19" s="40" t="e">
        <f>#REF!</f>
        <v>#REF!</v>
      </c>
      <c r="BF19" s="35" t="e">
        <f>#REF!</f>
        <v>#REF!</v>
      </c>
      <c r="BG19" s="41"/>
      <c r="BH19" s="41" t="e">
        <f t="shared" si="0"/>
        <v>#REF!</v>
      </c>
      <c r="BI19" s="22"/>
      <c r="BJ19" s="26"/>
      <c r="BK19" s="22"/>
      <c r="BL19" s="22"/>
      <c r="BM19" s="26"/>
      <c r="BO19" s="30"/>
      <c r="BP19" s="69"/>
      <c r="BQ19" s="68"/>
      <c r="BR19" s="68"/>
      <c r="BS19" s="43"/>
      <c r="BT19" s="57" t="s">
        <v>26</v>
      </c>
      <c r="BU19" s="57"/>
      <c r="BV19" s="70" t="e">
        <f>#REF!</f>
        <v>#REF!</v>
      </c>
      <c r="BW19" s="49" t="e">
        <f>BV16+BV17+BV18+BV19</f>
        <v>#REF!</v>
      </c>
    </row>
    <row r="20" spans="1:75" ht="17.25" x14ac:dyDescent="0.3">
      <c r="A20" s="13"/>
      <c r="B20" s="128">
        <f>SUM(B9:B18)</f>
        <v>310200</v>
      </c>
      <c r="C20" s="108"/>
      <c r="D20" s="129"/>
      <c r="E20" s="130">
        <f>SUM(E9:E18)</f>
        <v>310200</v>
      </c>
      <c r="F20" s="4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2"/>
      <c r="AY20" s="44"/>
      <c r="AZ20" s="136"/>
      <c r="BA20" s="136"/>
      <c r="BB20" s="51"/>
      <c r="BD20" s="39"/>
      <c r="BE20" s="40"/>
      <c r="BF20" s="35"/>
      <c r="BG20" s="41"/>
      <c r="BH20" s="41"/>
      <c r="BI20" s="22"/>
      <c r="BJ20" s="26"/>
      <c r="BK20" s="22"/>
      <c r="BL20" s="22"/>
      <c r="BM20" s="26"/>
      <c r="BO20" s="30"/>
      <c r="BP20" s="69"/>
      <c r="BQ20" s="68"/>
      <c r="BR20" s="49"/>
      <c r="BS20" s="43"/>
      <c r="BT20" s="57"/>
      <c r="BU20" s="57"/>
      <c r="BV20" s="49"/>
      <c r="BW20" s="49"/>
    </row>
    <row r="21" spans="1:75" ht="17.25" x14ac:dyDescent="0.3">
      <c r="A21" s="15"/>
      <c r="B21" s="59"/>
      <c r="C21" s="19"/>
      <c r="D21" s="19"/>
      <c r="E21" s="80"/>
      <c r="F21" s="4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2"/>
      <c r="AY21" s="44" t="e">
        <f>#REF!</f>
        <v>#REF!</v>
      </c>
      <c r="AZ21" s="136">
        <v>1363011.01</v>
      </c>
      <c r="BA21" s="136">
        <f>'[1]FCRA Schedules'!E190+381187</f>
        <v>2255631.4950000001</v>
      </c>
      <c r="BB21" s="51">
        <f t="shared" si="1"/>
        <v>-892620.4850000001</v>
      </c>
      <c r="BD21" s="39" t="e">
        <f>#REF!</f>
        <v>#REF!</v>
      </c>
      <c r="BE21" s="40" t="e">
        <f>#REF!</f>
        <v>#REF!</v>
      </c>
      <c r="BF21" s="35" t="e">
        <f>#REF!</f>
        <v>#REF!</v>
      </c>
      <c r="BG21" s="41"/>
      <c r="BH21" s="41" t="e">
        <f t="shared" si="0"/>
        <v>#REF!</v>
      </c>
      <c r="BI21" s="22"/>
      <c r="BJ21" s="26"/>
      <c r="BK21" s="22"/>
      <c r="BL21" s="22"/>
      <c r="BM21" s="26"/>
      <c r="BO21" s="30"/>
      <c r="BP21" s="69"/>
      <c r="BQ21" s="68"/>
      <c r="BR21" s="49"/>
      <c r="BS21" s="43"/>
      <c r="BT21" s="57"/>
      <c r="BU21" s="57"/>
      <c r="BV21" s="49"/>
      <c r="BW21" s="49"/>
    </row>
    <row r="22" spans="1:75" ht="17.25" x14ac:dyDescent="0.3">
      <c r="A22" s="13" t="s">
        <v>47</v>
      </c>
      <c r="B22" s="2"/>
      <c r="C22" s="145"/>
      <c r="D22" s="2"/>
      <c r="E22" s="22"/>
      <c r="F22" s="4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5"/>
      <c r="AY22" s="44"/>
      <c r="AZ22" s="136"/>
      <c r="BA22" s="136"/>
      <c r="BB22" s="51"/>
      <c r="BD22" s="39"/>
      <c r="BE22" s="40"/>
      <c r="BF22" s="35"/>
      <c r="BG22" s="41"/>
      <c r="BH22" s="41"/>
      <c r="BI22" s="73"/>
      <c r="BJ22" s="26"/>
      <c r="BK22" s="22"/>
      <c r="BL22" s="22"/>
      <c r="BM22" s="26"/>
      <c r="BO22" s="30"/>
      <c r="BP22" s="55"/>
      <c r="BQ22" s="68"/>
      <c r="BR22" s="76"/>
      <c r="BS22" s="43"/>
      <c r="BT22" s="57"/>
      <c r="BU22" s="57"/>
      <c r="BV22" s="49"/>
      <c r="BW22" s="70"/>
    </row>
    <row r="23" spans="1:75" ht="17.25" x14ac:dyDescent="0.3">
      <c r="A23" s="13"/>
      <c r="B23" s="139" t="s">
        <v>41</v>
      </c>
      <c r="C23" s="114"/>
      <c r="D23" s="139"/>
      <c r="E23" s="118"/>
      <c r="F23" s="4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20"/>
      <c r="AY23" s="44" t="e">
        <f>#REF!</f>
        <v>#REF!</v>
      </c>
      <c r="AZ23" s="136">
        <v>966832.71</v>
      </c>
      <c r="BA23" s="136">
        <f>'[1]FCRA Schedules'!E215</f>
        <v>1044238.5225</v>
      </c>
      <c r="BB23" s="51">
        <f t="shared" si="1"/>
        <v>-77405.8125</v>
      </c>
      <c r="BD23" s="39" t="e">
        <f>#REF!</f>
        <v>#REF!</v>
      </c>
      <c r="BE23" s="40" t="e">
        <f>#REF!</f>
        <v>#REF!</v>
      </c>
      <c r="BF23" s="35" t="e">
        <f>#REF!</f>
        <v>#REF!</v>
      </c>
      <c r="BG23" s="41"/>
      <c r="BH23" s="41" t="e">
        <f t="shared" si="0"/>
        <v>#REF!</v>
      </c>
      <c r="BI23" s="73"/>
      <c r="BJ23" s="26"/>
      <c r="BK23" s="22"/>
      <c r="BL23" s="22"/>
      <c r="BM23" s="26"/>
      <c r="BO23" s="30"/>
      <c r="BP23" s="55"/>
      <c r="BQ23" s="68"/>
      <c r="BR23" s="78"/>
      <c r="BS23" s="43"/>
      <c r="BT23" s="57"/>
      <c r="BU23" s="57"/>
      <c r="BV23" s="68"/>
      <c r="BW23" s="79"/>
    </row>
    <row r="24" spans="1:75" ht="17.25" x14ac:dyDescent="0.3">
      <c r="A24" s="13"/>
      <c r="B24" s="114" t="s">
        <v>42</v>
      </c>
      <c r="C24" s="114"/>
      <c r="D24" s="114"/>
      <c r="E24" s="118"/>
      <c r="F24" s="4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2"/>
      <c r="AY24" s="44"/>
      <c r="AZ24" s="136"/>
      <c r="BA24" s="136"/>
      <c r="BB24" s="51"/>
      <c r="BD24" s="39"/>
      <c r="BE24" s="40"/>
      <c r="BF24" s="35"/>
      <c r="BG24" s="41"/>
      <c r="BH24" s="41"/>
      <c r="BI24" s="73"/>
      <c r="BJ24" s="26"/>
      <c r="BK24" s="22"/>
      <c r="BL24" s="22"/>
      <c r="BM24" s="26"/>
      <c r="BO24" s="30"/>
      <c r="BP24" s="55"/>
      <c r="BQ24" s="68"/>
      <c r="BR24" s="81" t="e">
        <f>SUM(BR13:BR18)</f>
        <v>#REF!</v>
      </c>
      <c r="BS24" s="43"/>
      <c r="BT24" s="57"/>
      <c r="BU24" s="57"/>
      <c r="BV24" s="68"/>
      <c r="BW24" s="82" t="e">
        <f>SUM(BW11:BW20)</f>
        <v>#REF!</v>
      </c>
    </row>
    <row r="25" spans="1:75" ht="17.25" x14ac:dyDescent="0.3">
      <c r="A25" s="13"/>
      <c r="B25" s="114" t="s">
        <v>43</v>
      </c>
      <c r="C25" s="2"/>
      <c r="D25" s="114"/>
      <c r="E25" s="118"/>
      <c r="F25" s="4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2"/>
      <c r="AY25" s="44" t="e">
        <f>#REF!</f>
        <v>#REF!</v>
      </c>
      <c r="AZ25" s="136">
        <v>935195.32</v>
      </c>
      <c r="BA25" s="136">
        <f>'[1]FCRA Schedules'!E236</f>
        <v>538175.29499999993</v>
      </c>
      <c r="BB25" s="51">
        <f t="shared" si="1"/>
        <v>397020.02500000002</v>
      </c>
      <c r="BD25" s="39" t="e">
        <f>#REF!</f>
        <v>#REF!</v>
      </c>
      <c r="BE25" s="40" t="e">
        <f>#REF!</f>
        <v>#REF!</v>
      </c>
      <c r="BF25" s="35" t="e">
        <f>#REF!</f>
        <v>#REF!</v>
      </c>
      <c r="BG25" s="41"/>
      <c r="BH25" s="41" t="e">
        <f t="shared" si="0"/>
        <v>#REF!</v>
      </c>
      <c r="BI25" s="73"/>
      <c r="BJ25" s="26"/>
      <c r="BK25" s="22"/>
      <c r="BL25" s="22"/>
      <c r="BM25" s="26"/>
      <c r="BO25" s="83"/>
      <c r="BP25" s="84"/>
      <c r="BQ25" s="76"/>
      <c r="BR25" s="85"/>
      <c r="BS25" s="59"/>
      <c r="BT25" s="86"/>
      <c r="BU25" s="86"/>
      <c r="BV25" s="76"/>
      <c r="BW25" s="87"/>
    </row>
    <row r="26" spans="1:75" ht="17.25" x14ac:dyDescent="0.3">
      <c r="A26" s="13"/>
      <c r="B26" s="114"/>
      <c r="C26" s="2"/>
      <c r="D26" s="114"/>
      <c r="E26" s="118"/>
      <c r="F26" s="4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88">
        <f>'Balance Sheet'!D23-'Balance Sheet'!I23</f>
        <v>0</v>
      </c>
      <c r="AY26" s="44"/>
      <c r="AZ26" s="136"/>
      <c r="BA26" s="136"/>
      <c r="BB26" s="51"/>
      <c r="BD26" s="39"/>
      <c r="BE26" s="40"/>
      <c r="BF26" s="35"/>
      <c r="BG26" s="41"/>
      <c r="BH26" s="41"/>
      <c r="BI26" s="22"/>
      <c r="BJ26" s="26"/>
      <c r="BK26" s="22"/>
      <c r="BL26" s="22"/>
      <c r="BM26" s="26"/>
      <c r="BO26" s="89" t="s">
        <v>37</v>
      </c>
      <c r="BP26" s="90"/>
      <c r="BQ26" s="91"/>
      <c r="BR26" s="92"/>
      <c r="BS26" s="91"/>
      <c r="BT26" s="91"/>
      <c r="BU26" s="91"/>
      <c r="BV26" s="91"/>
      <c r="BW26" s="93"/>
    </row>
    <row r="27" spans="1:75" ht="17.25" x14ac:dyDescent="0.3">
      <c r="A27" s="13"/>
      <c r="B27" s="114"/>
      <c r="C27" s="2"/>
      <c r="D27" s="114"/>
      <c r="E27" s="118"/>
      <c r="F27" s="4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2"/>
      <c r="AY27" s="44" t="e">
        <f>#REF!</f>
        <v>#REF!</v>
      </c>
      <c r="AZ27" s="136">
        <v>152115</v>
      </c>
      <c r="BA27" s="136">
        <f>'[1]FCRA Schedules'!E254</f>
        <v>1184518.06</v>
      </c>
      <c r="BB27" s="51">
        <f t="shared" si="1"/>
        <v>-1032403.06</v>
      </c>
      <c r="BD27" s="39" t="e">
        <f>#REF!</f>
        <v>#REF!</v>
      </c>
      <c r="BE27" s="40" t="e">
        <f>#REF!</f>
        <v>#REF!</v>
      </c>
      <c r="BF27" s="35" t="e">
        <f>#REF!</f>
        <v>#REF!</v>
      </c>
      <c r="BG27" s="41"/>
      <c r="BH27" s="41" t="e">
        <f t="shared" si="0"/>
        <v>#REF!</v>
      </c>
      <c r="BI27" s="73"/>
      <c r="BJ27" s="22"/>
      <c r="BK27" s="22"/>
      <c r="BL27" s="26"/>
      <c r="BM27" s="26"/>
      <c r="BO27" s="13" t="s">
        <v>38</v>
      </c>
      <c r="BP27" s="2"/>
      <c r="BQ27" s="46"/>
      <c r="BR27" s="72"/>
      <c r="BS27" s="46"/>
      <c r="BT27" s="46"/>
      <c r="BU27" s="46"/>
      <c r="BV27" s="46"/>
      <c r="BW27" s="96"/>
    </row>
    <row r="28" spans="1:75" ht="17.25" x14ac:dyDescent="0.3">
      <c r="A28" s="13"/>
      <c r="B28" s="20"/>
      <c r="C28" s="2"/>
      <c r="D28" s="2"/>
      <c r="E28" s="14"/>
      <c r="F28" s="4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2"/>
      <c r="AY28" s="44"/>
      <c r="AZ28" s="136"/>
      <c r="BA28" s="136"/>
      <c r="BB28" s="51"/>
      <c r="BD28" s="39"/>
      <c r="BE28" s="40"/>
      <c r="BF28" s="35"/>
      <c r="BG28" s="41"/>
      <c r="BH28" s="41"/>
      <c r="BI28" s="73"/>
      <c r="BJ28" s="22"/>
      <c r="BK28" s="22"/>
      <c r="BL28" s="26"/>
      <c r="BM28" s="26"/>
      <c r="BO28" s="15" t="s">
        <v>39</v>
      </c>
      <c r="BP28" s="146"/>
      <c r="BQ28" s="99"/>
      <c r="BR28" s="100"/>
      <c r="BS28" s="99"/>
      <c r="BT28" s="99"/>
      <c r="BU28" s="99"/>
      <c r="BV28" s="99"/>
      <c r="BW28" s="101"/>
    </row>
    <row r="29" spans="1:75" ht="17.25" x14ac:dyDescent="0.3">
      <c r="A29" s="13"/>
      <c r="B29" s="145" t="s">
        <v>44</v>
      </c>
      <c r="C29" s="2"/>
      <c r="D29" s="145"/>
      <c r="E29" s="118"/>
      <c r="F29" s="4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2"/>
      <c r="AY29" s="44" t="e">
        <f>#REF!</f>
        <v>#REF!</v>
      </c>
      <c r="AZ29" s="136" t="e">
        <f>6389551.21+#REF!</f>
        <v>#REF!</v>
      </c>
      <c r="BA29" s="136" t="e">
        <f>#REF!</f>
        <v>#REF!</v>
      </c>
      <c r="BB29" s="51" t="e">
        <f t="shared" si="1"/>
        <v>#REF!</v>
      </c>
      <c r="BD29" s="39" t="e">
        <f>#REF!</f>
        <v>#REF!</v>
      </c>
      <c r="BE29" s="40" t="e">
        <f>#REF!</f>
        <v>#REF!</v>
      </c>
      <c r="BF29" s="35"/>
      <c r="BG29" s="41" t="e">
        <f>#REF!</f>
        <v>#REF!</v>
      </c>
      <c r="BH29" s="41" t="e">
        <f t="shared" si="0"/>
        <v>#REF!</v>
      </c>
      <c r="BI29" s="73"/>
      <c r="BJ29" s="22"/>
      <c r="BK29" s="22"/>
      <c r="BL29" s="26"/>
      <c r="BM29" s="26"/>
      <c r="BO29" s="106" t="s">
        <v>40</v>
      </c>
      <c r="BP29" s="2"/>
      <c r="BQ29" s="46"/>
      <c r="BR29" s="2"/>
      <c r="BS29" s="2"/>
      <c r="BT29" s="2"/>
      <c r="BU29" s="2"/>
      <c r="BV29" s="46"/>
      <c r="BW29" s="48"/>
    </row>
    <row r="30" spans="1:75" ht="17.25" x14ac:dyDescent="0.3">
      <c r="A30" s="13" t="s">
        <v>4</v>
      </c>
      <c r="B30" s="114" t="s">
        <v>45</v>
      </c>
      <c r="C30" s="2"/>
      <c r="D30" s="114"/>
      <c r="E30" s="118"/>
      <c r="F30" s="4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2"/>
      <c r="AY30" s="44"/>
      <c r="AZ30" s="136"/>
      <c r="BA30" s="136"/>
      <c r="BB30" s="51"/>
      <c r="BD30" s="39"/>
      <c r="BE30" s="40"/>
      <c r="BF30" s="35"/>
      <c r="BG30" s="41"/>
      <c r="BH30" s="41"/>
      <c r="BI30" s="26"/>
      <c r="BJ30" s="22"/>
      <c r="BK30" s="22"/>
      <c r="BL30" s="26"/>
      <c r="BM30" s="26"/>
      <c r="BO30" s="106"/>
      <c r="BP30" s="2"/>
      <c r="BQ30" s="46"/>
      <c r="BR30" s="2"/>
      <c r="BS30" s="2"/>
      <c r="BT30" s="2"/>
      <c r="BU30" s="2"/>
      <c r="BV30" s="46"/>
      <c r="BW30" s="48"/>
    </row>
    <row r="31" spans="1:75" ht="17.25" x14ac:dyDescent="0.3">
      <c r="A31" s="120"/>
      <c r="B31" s="114" t="s">
        <v>46</v>
      </c>
      <c r="C31" s="2"/>
      <c r="D31" s="114"/>
      <c r="E31" s="118"/>
      <c r="F31" s="4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44"/>
      <c r="AZ31" s="136"/>
      <c r="BA31" s="136"/>
      <c r="BB31" s="51"/>
      <c r="BD31" s="39" t="e">
        <f>#REF!</f>
        <v>#REF!</v>
      </c>
      <c r="BE31" s="40"/>
      <c r="BF31" s="35"/>
      <c r="BG31" s="41"/>
      <c r="BH31" s="41"/>
      <c r="BI31" s="73"/>
      <c r="BJ31" s="22"/>
      <c r="BK31" s="22"/>
      <c r="BL31" s="26"/>
      <c r="BM31" s="26"/>
      <c r="BO31" s="13"/>
      <c r="BP31" s="2"/>
      <c r="BQ31" s="2"/>
      <c r="BR31" s="139" t="s">
        <v>41</v>
      </c>
      <c r="BS31" s="139"/>
      <c r="BT31" s="139"/>
      <c r="BU31" s="139"/>
      <c r="BV31" s="137"/>
      <c r="BW31" s="138"/>
    </row>
    <row r="32" spans="1:75" ht="17.25" x14ac:dyDescent="0.3">
      <c r="A32" s="15"/>
      <c r="B32" s="121"/>
      <c r="C32" s="146"/>
      <c r="D32" s="146"/>
      <c r="E32" s="122"/>
      <c r="F32" s="4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191" t="s">
        <v>9</v>
      </c>
      <c r="AZ32" s="193" t="e">
        <f>SUM(AZ10:AZ30)</f>
        <v>#REF!</v>
      </c>
      <c r="BA32" s="193" t="e">
        <f>SUM(BA11:BA30)</f>
        <v>#REF!</v>
      </c>
      <c r="BB32" s="193" t="e">
        <f>SUM(BB11:BB30)</f>
        <v>#REF!</v>
      </c>
      <c r="BD32" s="44" t="e">
        <f>#REF!</f>
        <v>#REF!</v>
      </c>
      <c r="BE32" s="40"/>
      <c r="BF32" s="35"/>
      <c r="BG32" s="41" t="e">
        <f>#REF!</f>
        <v>#REF!</v>
      </c>
      <c r="BH32" s="41" t="e">
        <f t="shared" si="0"/>
        <v>#REF!</v>
      </c>
      <c r="BI32" s="22"/>
      <c r="BJ32" s="22"/>
      <c r="BK32" s="22"/>
      <c r="BL32" s="26"/>
      <c r="BM32" s="26"/>
      <c r="BO32" s="13"/>
      <c r="BP32" s="2"/>
      <c r="BQ32" s="2"/>
      <c r="BR32" s="137" t="s">
        <v>42</v>
      </c>
      <c r="BS32" s="137"/>
      <c r="BT32" s="137"/>
      <c r="BU32" s="137"/>
      <c r="BV32" s="137"/>
      <c r="BW32" s="138"/>
    </row>
    <row r="33" spans="6:75" ht="17.25" x14ac:dyDescent="0.3">
      <c r="F33" s="4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192"/>
      <c r="AZ33" s="194"/>
      <c r="BA33" s="194"/>
      <c r="BB33" s="194"/>
      <c r="BD33" s="44" t="e">
        <f>#REF!</f>
        <v>#REF!</v>
      </c>
      <c r="BE33" s="40"/>
      <c r="BF33" s="35"/>
      <c r="BG33" s="41" t="e">
        <f>#REF!</f>
        <v>#REF!</v>
      </c>
      <c r="BH33" s="41" t="e">
        <f t="shared" si="0"/>
        <v>#REF!</v>
      </c>
      <c r="BI33" s="73"/>
      <c r="BJ33" s="22"/>
      <c r="BK33" s="22"/>
      <c r="BL33" s="26"/>
      <c r="BM33" s="26"/>
      <c r="BO33" s="13"/>
      <c r="BP33" s="2"/>
      <c r="BQ33" s="2"/>
      <c r="BR33" s="109" t="s">
        <v>43</v>
      </c>
      <c r="BS33" s="109"/>
      <c r="BT33" s="109"/>
      <c r="BU33" s="109"/>
      <c r="BV33" s="110"/>
      <c r="BW33" s="111"/>
    </row>
    <row r="34" spans="6:75" ht="17.25" x14ac:dyDescent="0.3">
      <c r="F34" s="4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2"/>
      <c r="AY34" s="113"/>
      <c r="AZ34" s="113"/>
      <c r="BA34" s="113"/>
      <c r="BB34" s="113"/>
      <c r="BD34" s="44" t="e">
        <f>#REF!</f>
        <v>#REF!</v>
      </c>
      <c r="BE34" s="40"/>
      <c r="BF34" s="35"/>
      <c r="BG34" s="41" t="e">
        <f>#REF!</f>
        <v>#REF!</v>
      </c>
      <c r="BH34" s="41" t="e">
        <f t="shared" si="0"/>
        <v>#REF!</v>
      </c>
      <c r="BI34" s="73"/>
      <c r="BJ34" s="22"/>
      <c r="BK34" s="22"/>
      <c r="BL34" s="26"/>
      <c r="BM34" s="26"/>
      <c r="BO34" s="13"/>
      <c r="BP34" s="2"/>
      <c r="BQ34" s="2"/>
      <c r="BR34" s="109"/>
      <c r="BS34" s="109"/>
      <c r="BT34" s="109"/>
      <c r="BU34" s="109"/>
      <c r="BV34" s="110"/>
      <c r="BW34" s="111"/>
    </row>
    <row r="35" spans="6:75" ht="17.25" x14ac:dyDescent="0.3">
      <c r="F35" s="4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2"/>
      <c r="BD35" s="44" t="e">
        <f>#REF!</f>
        <v>#REF!</v>
      </c>
      <c r="BE35" s="40"/>
      <c r="BF35" s="35"/>
      <c r="BG35" s="41" t="e">
        <f>#REF!</f>
        <v>#REF!</v>
      </c>
      <c r="BH35" s="41" t="e">
        <f t="shared" si="0"/>
        <v>#REF!</v>
      </c>
      <c r="BI35" s="73"/>
      <c r="BJ35" s="22"/>
      <c r="BK35" s="22"/>
      <c r="BL35" s="26"/>
      <c r="BM35" s="26"/>
      <c r="BO35" s="13"/>
      <c r="BP35" s="2"/>
      <c r="BQ35" s="2"/>
      <c r="BR35" s="2"/>
      <c r="BS35" s="2"/>
      <c r="BT35" s="2"/>
      <c r="BU35" s="2"/>
      <c r="BV35" s="2"/>
      <c r="BW35" s="22"/>
    </row>
    <row r="36" spans="6:75" ht="21" customHeight="1" x14ac:dyDescent="0.3">
      <c r="F36" s="4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BD36" s="44" t="e">
        <f>#REF!</f>
        <v>#REF!</v>
      </c>
      <c r="BE36" s="40"/>
      <c r="BF36" s="35"/>
      <c r="BG36" s="41" t="e">
        <f>#REF!</f>
        <v>#REF!</v>
      </c>
      <c r="BH36" s="41" t="e">
        <f t="shared" si="0"/>
        <v>#REF!</v>
      </c>
      <c r="BI36" s="73"/>
      <c r="BJ36" s="22"/>
      <c r="BK36" s="22"/>
      <c r="BL36" s="26"/>
      <c r="BM36" s="26"/>
      <c r="BO36" s="13"/>
      <c r="BP36" s="2"/>
      <c r="BQ36" s="2"/>
      <c r="BR36" s="2"/>
      <c r="BS36" s="2"/>
      <c r="BT36" s="2"/>
      <c r="BU36" s="2"/>
      <c r="BV36" s="2"/>
      <c r="BW36" s="22"/>
    </row>
    <row r="37" spans="6:75" ht="16.5" customHeight="1" x14ac:dyDescent="0.3">
      <c r="F37" s="4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X37" s="2"/>
      <c r="BD37" s="44" t="e">
        <f>#REF!</f>
        <v>#REF!</v>
      </c>
      <c r="BE37" s="40"/>
      <c r="BF37" s="35"/>
      <c r="BG37" s="41" t="e">
        <f>#REF!</f>
        <v>#REF!</v>
      </c>
      <c r="BH37" s="41" t="e">
        <f t="shared" si="0"/>
        <v>#REF!</v>
      </c>
      <c r="BI37" s="73"/>
      <c r="BJ37" s="22"/>
      <c r="BK37" s="22"/>
      <c r="BL37" s="26"/>
      <c r="BM37" s="26"/>
      <c r="BO37" s="13"/>
      <c r="BP37" s="2"/>
      <c r="BQ37" s="2"/>
      <c r="BR37" s="139" t="s">
        <v>44</v>
      </c>
      <c r="BS37" s="139"/>
      <c r="BT37" s="139"/>
      <c r="BU37" s="139"/>
      <c r="BV37" s="137"/>
      <c r="BW37" s="138"/>
    </row>
    <row r="38" spans="6:75" ht="17.25" customHeight="1" x14ac:dyDescent="0.3">
      <c r="F38" s="4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X38" s="2"/>
      <c r="BD38" s="44" t="e">
        <f>#REF!</f>
        <v>#REF!</v>
      </c>
      <c r="BE38" s="40"/>
      <c r="BF38" s="35"/>
      <c r="BG38" s="41" t="e">
        <f>#REF!</f>
        <v>#REF!</v>
      </c>
      <c r="BH38" s="41" t="e">
        <f t="shared" si="0"/>
        <v>#REF!</v>
      </c>
      <c r="BI38" s="73"/>
      <c r="BJ38" s="22"/>
      <c r="BK38" s="22"/>
      <c r="BL38" s="26"/>
      <c r="BM38" s="26"/>
      <c r="BO38" s="13" t="s">
        <v>4</v>
      </c>
      <c r="BP38" s="2"/>
      <c r="BQ38" s="2"/>
      <c r="BR38" s="137" t="s">
        <v>45</v>
      </c>
      <c r="BS38" s="137"/>
      <c r="BT38" s="137"/>
      <c r="BU38" s="137"/>
      <c r="BV38" s="137"/>
      <c r="BW38" s="138"/>
    </row>
    <row r="39" spans="6:75" ht="17.25" customHeight="1" x14ac:dyDescent="0.3">
      <c r="F39" s="4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X39" s="2"/>
      <c r="BD39" s="44" t="e">
        <f>#REF!</f>
        <v>#REF!</v>
      </c>
      <c r="BE39" s="40"/>
      <c r="BF39" s="35"/>
      <c r="BG39" s="41" t="e">
        <f>#REF!</f>
        <v>#REF!</v>
      </c>
      <c r="BH39" s="41" t="e">
        <f t="shared" si="0"/>
        <v>#REF!</v>
      </c>
      <c r="BI39" s="73"/>
      <c r="BJ39" s="22"/>
      <c r="BK39" s="22"/>
      <c r="BL39" s="26"/>
      <c r="BM39" s="26"/>
      <c r="BO39" s="115">
        <f>'[1]Consolidate Balance Sheet 2015'!AJ57</f>
        <v>42233</v>
      </c>
      <c r="BP39" s="146"/>
      <c r="BQ39" s="146"/>
      <c r="BR39" s="116" t="s">
        <v>46</v>
      </c>
      <c r="BS39" s="116"/>
      <c r="BT39" s="116"/>
      <c r="BU39" s="116"/>
      <c r="BV39" s="146"/>
      <c r="BW39" s="147"/>
    </row>
    <row r="40" spans="6:75" ht="17.25" customHeight="1" x14ac:dyDescent="0.3">
      <c r="F40" s="4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X40" s="2"/>
      <c r="AY40" s="2"/>
      <c r="BD40" s="44" t="e">
        <f>#REF!</f>
        <v>#REF!</v>
      </c>
      <c r="BE40" s="40"/>
      <c r="BF40" s="35"/>
      <c r="BG40" s="41" t="e">
        <f>#REF!</f>
        <v>#REF!</v>
      </c>
      <c r="BH40" s="41" t="e">
        <f t="shared" si="0"/>
        <v>#REF!</v>
      </c>
      <c r="BI40" s="73"/>
      <c r="BJ40" s="22"/>
      <c r="BK40" s="22"/>
      <c r="BL40" s="26"/>
      <c r="BM40" s="26"/>
    </row>
    <row r="41" spans="6:75" ht="17.25" customHeight="1" x14ac:dyDescent="0.3">
      <c r="F41" s="4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X41" s="2"/>
      <c r="BD41" s="44" t="e">
        <f>#REF!</f>
        <v>#REF!</v>
      </c>
      <c r="BE41" s="40"/>
      <c r="BF41" s="35"/>
      <c r="BG41" s="41" t="e">
        <f>#REF!</f>
        <v>#REF!</v>
      </c>
      <c r="BH41" s="41" t="e">
        <f t="shared" si="0"/>
        <v>#REF!</v>
      </c>
      <c r="BI41" s="73"/>
      <c r="BJ41" s="22"/>
      <c r="BK41" s="22"/>
      <c r="BL41" s="26"/>
      <c r="BM41" s="26"/>
    </row>
    <row r="42" spans="6:75" ht="18" customHeight="1" x14ac:dyDescent="0.3">
      <c r="F42" s="4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X42" s="2"/>
      <c r="BD42" s="44" t="e">
        <f>#REF!</f>
        <v>#REF!</v>
      </c>
      <c r="BE42" s="40"/>
      <c r="BF42" s="35"/>
      <c r="BG42" s="41" t="e">
        <f>#REF!</f>
        <v>#REF!</v>
      </c>
      <c r="BH42" s="41" t="e">
        <f t="shared" si="0"/>
        <v>#REF!</v>
      </c>
      <c r="BI42" s="73"/>
      <c r="BJ42" s="22"/>
      <c r="BK42" s="22"/>
      <c r="BL42" s="26"/>
      <c r="BM42" s="26"/>
    </row>
    <row r="43" spans="6:75" ht="18" customHeight="1" x14ac:dyDescent="0.3">
      <c r="F43" s="4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X43" s="2"/>
      <c r="BD43" s="44" t="e">
        <f>#REF!</f>
        <v>#REF!</v>
      </c>
      <c r="BE43" s="40"/>
      <c r="BF43" s="35"/>
      <c r="BG43" s="41" t="e">
        <f>#REF!</f>
        <v>#REF!</v>
      </c>
      <c r="BH43" s="41" t="e">
        <f t="shared" si="0"/>
        <v>#REF!</v>
      </c>
      <c r="BI43" s="73"/>
      <c r="BJ43" s="22"/>
      <c r="BK43" s="22"/>
      <c r="BL43" s="26"/>
      <c r="BM43" s="26"/>
    </row>
    <row r="44" spans="6:75" ht="15" customHeight="1" x14ac:dyDescent="0.3">
      <c r="F44" s="4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X44" s="2"/>
      <c r="BD44" s="44" t="e">
        <f>#REF!</f>
        <v>#REF!</v>
      </c>
      <c r="BE44" s="40"/>
      <c r="BF44" s="35"/>
      <c r="BG44" s="41" t="e">
        <f>#REF!</f>
        <v>#REF!</v>
      </c>
      <c r="BH44" s="41" t="e">
        <f t="shared" si="0"/>
        <v>#REF!</v>
      </c>
      <c r="BI44" s="73"/>
      <c r="BJ44" s="22"/>
      <c r="BK44" s="22"/>
      <c r="BL44" s="26"/>
      <c r="BM44" s="26"/>
    </row>
    <row r="45" spans="6:75" ht="17.25" customHeight="1" x14ac:dyDescent="0.3">
      <c r="F45" s="4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X45" s="2"/>
      <c r="BD45" s="44" t="e">
        <f>#REF!</f>
        <v>#REF!</v>
      </c>
      <c r="BE45" s="40"/>
      <c r="BF45" s="35"/>
      <c r="BG45" s="41" t="e">
        <f>#REF!</f>
        <v>#REF!</v>
      </c>
      <c r="BH45" s="41" t="e">
        <f t="shared" si="0"/>
        <v>#REF!</v>
      </c>
      <c r="BI45" s="73"/>
      <c r="BJ45" s="22"/>
      <c r="BK45" s="22"/>
      <c r="BL45" s="26"/>
      <c r="BM45" s="26"/>
    </row>
    <row r="46" spans="6:75" ht="17.25" customHeight="1" x14ac:dyDescent="0.3">
      <c r="F46" s="4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X46" s="2"/>
      <c r="BD46" s="44" t="e">
        <f>#REF!</f>
        <v>#REF!</v>
      </c>
      <c r="BE46" s="40"/>
      <c r="BF46" s="35"/>
      <c r="BG46" s="41" t="e">
        <f>#REF!</f>
        <v>#REF!</v>
      </c>
      <c r="BH46" s="41" t="e">
        <f t="shared" si="0"/>
        <v>#REF!</v>
      </c>
      <c r="BI46" s="2"/>
      <c r="BJ46" s="26"/>
      <c r="BK46" s="26"/>
      <c r="BL46" s="26"/>
      <c r="BM46" s="26"/>
    </row>
    <row r="47" spans="6:75" ht="17.25" customHeight="1" x14ac:dyDescent="0.3">
      <c r="F47" s="4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X47" s="2"/>
      <c r="BD47" s="44" t="e">
        <f>#REF!</f>
        <v>#REF!</v>
      </c>
      <c r="BE47" s="40"/>
      <c r="BF47" s="35"/>
      <c r="BG47" s="41" t="e">
        <f>#REF!</f>
        <v>#REF!</v>
      </c>
      <c r="BH47" s="41" t="e">
        <f t="shared" si="0"/>
        <v>#REF!</v>
      </c>
      <c r="BI47" s="22"/>
      <c r="BJ47" s="22"/>
      <c r="BK47" s="22"/>
      <c r="BL47" s="26"/>
      <c r="BM47" s="26"/>
    </row>
    <row r="48" spans="6:75" ht="18" customHeight="1" x14ac:dyDescent="0.3">
      <c r="F48" s="4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X48" s="2"/>
      <c r="BD48" s="44" t="e">
        <f>#REF!</f>
        <v>#REF!</v>
      </c>
      <c r="BE48" s="40"/>
      <c r="BF48" s="35"/>
      <c r="BG48" s="41" t="e">
        <f>#REF!</f>
        <v>#REF!</v>
      </c>
      <c r="BH48" s="41" t="e">
        <f t="shared" si="0"/>
        <v>#REF!</v>
      </c>
      <c r="BI48" s="22"/>
      <c r="BJ48" s="22"/>
      <c r="BK48" s="22"/>
      <c r="BL48" s="26"/>
      <c r="BM48" s="26"/>
    </row>
    <row r="49" spans="6:65" ht="17.25" customHeight="1" x14ac:dyDescent="0.3">
      <c r="F49" s="4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X49" s="2"/>
      <c r="BD49" s="44" t="e">
        <f>#REF!</f>
        <v>#REF!</v>
      </c>
      <c r="BE49" s="40"/>
      <c r="BF49" s="35"/>
      <c r="BG49" s="41" t="e">
        <f>#REF!</f>
        <v>#REF!</v>
      </c>
      <c r="BH49" s="41" t="e">
        <f t="shared" si="0"/>
        <v>#REF!</v>
      </c>
      <c r="BI49" s="22"/>
      <c r="BJ49" s="22"/>
      <c r="BK49" s="22"/>
      <c r="BL49" s="26"/>
      <c r="BM49" s="26"/>
    </row>
    <row r="50" spans="6:65" ht="17.25" customHeight="1" x14ac:dyDescent="0.3">
      <c r="F50" s="4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X50" s="2"/>
      <c r="BD50" s="44" t="e">
        <f>#REF!</f>
        <v>#REF!</v>
      </c>
      <c r="BE50" s="40"/>
      <c r="BF50" s="35"/>
      <c r="BG50" s="41" t="e">
        <f>#REF!</f>
        <v>#REF!</v>
      </c>
      <c r="BH50" s="41" t="e">
        <f t="shared" si="0"/>
        <v>#REF!</v>
      </c>
      <c r="BI50" s="22"/>
      <c r="BJ50" s="22"/>
      <c r="BK50" s="22"/>
      <c r="BL50" s="26"/>
      <c r="BM50" s="26"/>
    </row>
    <row r="51" spans="6:65" ht="18.75" customHeight="1" x14ac:dyDescent="0.3">
      <c r="F51" s="4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X51" s="2"/>
      <c r="BD51" s="44" t="e">
        <f>#REF!</f>
        <v>#REF!</v>
      </c>
      <c r="BE51" s="40"/>
      <c r="BF51" s="35"/>
      <c r="BG51" s="41" t="e">
        <f>#REF!</f>
        <v>#REF!</v>
      </c>
      <c r="BH51" s="41" t="e">
        <f t="shared" si="0"/>
        <v>#REF!</v>
      </c>
      <c r="BI51" s="22"/>
      <c r="BJ51" s="22"/>
      <c r="BK51" s="22"/>
      <c r="BL51" s="26"/>
      <c r="BM51" s="26"/>
    </row>
    <row r="52" spans="6:65" ht="16.5" customHeight="1" x14ac:dyDescent="0.3">
      <c r="F52" s="4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X52" s="2"/>
      <c r="BD52" s="44" t="e">
        <f>#REF!</f>
        <v>#REF!</v>
      </c>
      <c r="BE52" s="40"/>
      <c r="BF52" s="35"/>
      <c r="BG52" s="41" t="e">
        <f>#REF!</f>
        <v>#REF!</v>
      </c>
      <c r="BH52" s="41" t="e">
        <f t="shared" si="0"/>
        <v>#REF!</v>
      </c>
      <c r="BI52" s="22"/>
      <c r="BJ52" s="22"/>
      <c r="BK52" s="22"/>
      <c r="BL52" s="26"/>
      <c r="BM52" s="26"/>
    </row>
    <row r="53" spans="6:65" ht="17.25" customHeight="1" x14ac:dyDescent="0.3">
      <c r="F53" s="4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X53" s="2"/>
      <c r="BD53" s="44" t="e">
        <f>#REF!</f>
        <v>#REF!</v>
      </c>
      <c r="BE53" s="40"/>
      <c r="BF53" s="35"/>
      <c r="BG53" s="41" t="e">
        <f>#REF!</f>
        <v>#REF!</v>
      </c>
      <c r="BH53" s="41" t="e">
        <f t="shared" si="0"/>
        <v>#REF!</v>
      </c>
      <c r="BI53" s="22"/>
      <c r="BJ53" s="22"/>
      <c r="BK53" s="22"/>
      <c r="BL53" s="26"/>
      <c r="BM53" s="26"/>
    </row>
    <row r="54" spans="6:65" ht="17.25" customHeight="1" x14ac:dyDescent="0.3">
      <c r="F54" s="4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X54" s="2"/>
      <c r="BD54" s="44" t="e">
        <f>#REF!</f>
        <v>#REF!</v>
      </c>
      <c r="BE54" s="40"/>
      <c r="BF54" s="35"/>
      <c r="BG54" s="41" t="e">
        <f>#REF!</f>
        <v>#REF!</v>
      </c>
      <c r="BH54" s="41" t="e">
        <f t="shared" si="0"/>
        <v>#REF!</v>
      </c>
      <c r="BI54" s="22"/>
      <c r="BJ54" s="22"/>
      <c r="BK54" s="22"/>
      <c r="BL54" s="26"/>
      <c r="BM54" s="26"/>
    </row>
    <row r="55" spans="6:65" ht="18" customHeight="1" x14ac:dyDescent="0.3">
      <c r="F55" s="4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X55" s="2"/>
      <c r="BD55" s="44" t="e">
        <f>#REF!</f>
        <v>#REF!</v>
      </c>
      <c r="BE55" s="40"/>
      <c r="BF55" s="35"/>
      <c r="BG55" s="41" t="e">
        <f>#REF!</f>
        <v>#REF!</v>
      </c>
      <c r="BH55" s="41" t="e">
        <f t="shared" si="0"/>
        <v>#REF!</v>
      </c>
      <c r="BI55" s="22"/>
      <c r="BJ55" s="22"/>
      <c r="BK55" s="22"/>
      <c r="BL55" s="26"/>
      <c r="BM55" s="26"/>
    </row>
    <row r="56" spans="6:65" ht="18" customHeight="1" x14ac:dyDescent="0.3">
      <c r="F56" s="4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X56" s="2"/>
      <c r="BD56" s="44"/>
      <c r="BE56" s="40"/>
      <c r="BF56" s="35"/>
      <c r="BG56" s="41"/>
      <c r="BH56" s="41"/>
      <c r="BI56" s="22"/>
      <c r="BJ56" s="22"/>
      <c r="BK56" s="22"/>
      <c r="BL56" s="26"/>
      <c r="BM56" s="26"/>
    </row>
    <row r="57" spans="6:65" ht="17.25" customHeight="1" x14ac:dyDescent="0.3">
      <c r="F57" s="4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X57" s="2"/>
      <c r="BD57" s="44" t="e">
        <f>#REF!</f>
        <v>#REF!</v>
      </c>
      <c r="BE57" s="40"/>
      <c r="BF57" s="35"/>
      <c r="BG57" s="124" t="e">
        <f>#REF!</f>
        <v>#REF!</v>
      </c>
      <c r="BH57" s="35" t="e">
        <f t="shared" si="0"/>
        <v>#REF!</v>
      </c>
      <c r="BI57" s="140"/>
      <c r="BJ57" s="22"/>
      <c r="BK57" s="22"/>
      <c r="BL57" s="48"/>
      <c r="BM57" s="43"/>
    </row>
    <row r="58" spans="6:65" ht="17.25" customHeight="1" x14ac:dyDescent="0.3">
      <c r="F58" s="4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X58" s="2"/>
      <c r="BD58" s="44"/>
      <c r="BE58" s="40"/>
      <c r="BF58" s="35"/>
      <c r="BG58" s="124"/>
      <c r="BH58" s="35"/>
      <c r="BI58" s="139"/>
      <c r="BJ58" s="26"/>
      <c r="BK58" s="22"/>
      <c r="BL58" s="48"/>
      <c r="BM58" s="43"/>
    </row>
    <row r="59" spans="6:65" ht="17.25" customHeight="1" x14ac:dyDescent="0.3">
      <c r="F59" s="4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X59" s="2"/>
      <c r="BD59" s="44" t="s">
        <v>48</v>
      </c>
      <c r="BE59" s="40"/>
      <c r="BF59" s="35" t="e">
        <f>BB32</f>
        <v>#REF!</v>
      </c>
      <c r="BG59" s="124"/>
      <c r="BH59" s="35" t="e">
        <f t="shared" si="0"/>
        <v>#REF!</v>
      </c>
      <c r="BI59" s="114"/>
      <c r="BJ59" s="26"/>
      <c r="BK59" s="22"/>
      <c r="BL59" s="48"/>
      <c r="BM59" s="43"/>
    </row>
    <row r="60" spans="6:65" ht="18" customHeight="1" x14ac:dyDescent="0.3">
      <c r="F60" s="4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X60" s="2"/>
      <c r="BD60" s="44"/>
      <c r="BE60" s="40"/>
      <c r="BF60" s="35"/>
      <c r="BG60" s="124"/>
      <c r="BH60" s="125"/>
      <c r="BI60" s="114"/>
      <c r="BJ60" s="26"/>
      <c r="BK60" s="22"/>
      <c r="BL60" s="48"/>
      <c r="BM60" s="43"/>
    </row>
    <row r="61" spans="6:65" ht="16.5" customHeight="1" x14ac:dyDescent="0.3">
      <c r="F61" s="4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X61" s="2"/>
      <c r="BD61" s="13"/>
      <c r="BE61" s="13"/>
      <c r="BF61" s="201" t="e">
        <f>SUM(BF8:BF59)</f>
        <v>#REF!</v>
      </c>
      <c r="BG61" s="201" t="e">
        <f>SUM(BG8:BG59)</f>
        <v>#REF!</v>
      </c>
      <c r="BH61" s="201" t="e">
        <f>SUM(BH9:BH59)</f>
        <v>#REF!</v>
      </c>
      <c r="BI61" s="55"/>
      <c r="BJ61" s="126"/>
      <c r="BK61" s="201" t="e">
        <f>BK9</f>
        <v>#REF!</v>
      </c>
      <c r="BL61" s="193" t="e">
        <f>SUM(BL9:BL18)</f>
        <v>#REF!</v>
      </c>
      <c r="BM61" s="193" t="e">
        <f>SUM(BM9:BM18)</f>
        <v>#REF!</v>
      </c>
    </row>
    <row r="62" spans="6:65" ht="16.5" customHeight="1" x14ac:dyDescent="0.3">
      <c r="F62" s="4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X62" s="2"/>
      <c r="BD62" s="15"/>
      <c r="BE62" s="15"/>
      <c r="BF62" s="202"/>
      <c r="BG62" s="202"/>
      <c r="BH62" s="202"/>
      <c r="BI62" s="127"/>
      <c r="BJ62" s="127"/>
      <c r="BK62" s="202"/>
      <c r="BL62" s="194"/>
      <c r="BM62" s="194"/>
    </row>
    <row r="63" spans="6:65" ht="16.5" customHeight="1" x14ac:dyDescent="0.3">
      <c r="F63" s="4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X63" s="2"/>
      <c r="BD63" s="13" t="s">
        <v>47</v>
      </c>
      <c r="BE63" s="2"/>
      <c r="BF63" s="2"/>
      <c r="BG63" s="2"/>
      <c r="BH63" s="2"/>
      <c r="BI63" s="145"/>
      <c r="BJ63" s="2"/>
      <c r="BK63" s="2"/>
      <c r="BL63" s="4"/>
      <c r="BM63" s="5"/>
    </row>
    <row r="64" spans="6:65" ht="16.5" customHeight="1" x14ac:dyDescent="0.3">
      <c r="F64" s="4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X64" s="2"/>
      <c r="BD64" s="13"/>
      <c r="BE64" s="2"/>
      <c r="BF64" s="139" t="s">
        <v>41</v>
      </c>
      <c r="BG64" s="139"/>
      <c r="BH64" s="139"/>
      <c r="BI64" s="114"/>
      <c r="BJ64" s="139"/>
      <c r="BK64" s="139"/>
      <c r="BL64" s="123"/>
      <c r="BM64" s="118"/>
    </row>
    <row r="65" spans="6:65" x14ac:dyDescent="0.3">
      <c r="F65" s="4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X65" s="2"/>
      <c r="BD65" s="13"/>
      <c r="BE65" s="2"/>
      <c r="BF65" s="114" t="s">
        <v>42</v>
      </c>
      <c r="BG65" s="114"/>
      <c r="BH65" s="114"/>
      <c r="BI65" s="114"/>
      <c r="BJ65" s="114"/>
      <c r="BK65" s="114"/>
      <c r="BL65" s="123"/>
      <c r="BM65" s="118"/>
    </row>
    <row r="66" spans="6:65" x14ac:dyDescent="0.3">
      <c r="F66" s="4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X66" s="2"/>
      <c r="BD66" s="13"/>
      <c r="BE66" s="2"/>
      <c r="BF66" s="114" t="s">
        <v>43</v>
      </c>
      <c r="BG66" s="114"/>
      <c r="BH66" s="114"/>
      <c r="BI66" s="2"/>
      <c r="BJ66" s="114"/>
      <c r="BK66" s="114"/>
      <c r="BL66" s="123"/>
      <c r="BM66" s="118"/>
    </row>
    <row r="67" spans="6:65" x14ac:dyDescent="0.3">
      <c r="F67" s="4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X67" s="2"/>
      <c r="BD67" s="13"/>
      <c r="BE67" s="2"/>
      <c r="BF67" s="114"/>
      <c r="BG67" s="114"/>
      <c r="BH67" s="114"/>
      <c r="BI67" s="2"/>
      <c r="BJ67" s="114"/>
      <c r="BK67" s="114"/>
      <c r="BL67" s="123"/>
      <c r="BM67" s="118"/>
    </row>
    <row r="68" spans="6:65" x14ac:dyDescent="0.3">
      <c r="F68" s="4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X68" s="2"/>
      <c r="BD68" s="13"/>
      <c r="BE68" s="2"/>
      <c r="BF68" s="114"/>
      <c r="BG68" s="114"/>
      <c r="BH68" s="114"/>
      <c r="BI68" s="2"/>
      <c r="BJ68" s="114"/>
      <c r="BK68" s="114"/>
      <c r="BL68" s="123"/>
      <c r="BM68" s="118"/>
    </row>
    <row r="69" spans="6:65" x14ac:dyDescent="0.3">
      <c r="F69" s="4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X69" s="2"/>
      <c r="BD69" s="13"/>
      <c r="BE69" s="2"/>
      <c r="BF69" s="46"/>
      <c r="BG69" s="46"/>
      <c r="BH69" s="46"/>
      <c r="BI69" s="2"/>
      <c r="BJ69" s="2"/>
      <c r="BK69" s="2"/>
      <c r="BL69" s="46"/>
      <c r="BM69" s="48"/>
    </row>
    <row r="70" spans="6:65" x14ac:dyDescent="0.3">
      <c r="F70" s="4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X70" s="2"/>
      <c r="BD70" s="13"/>
      <c r="BE70" s="2"/>
      <c r="BF70" s="46"/>
      <c r="BG70" s="46"/>
      <c r="BH70" s="46"/>
      <c r="BI70" s="2"/>
      <c r="BJ70" s="2"/>
      <c r="BK70" s="2"/>
      <c r="BL70" s="46"/>
      <c r="BM70" s="48"/>
    </row>
    <row r="71" spans="6:65" x14ac:dyDescent="0.3">
      <c r="F71" s="4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X71" s="2"/>
      <c r="BD71" s="13"/>
      <c r="BE71" s="2"/>
      <c r="BF71" s="20"/>
      <c r="BG71" s="20"/>
      <c r="BH71" s="20"/>
      <c r="BJ71" s="2"/>
      <c r="BK71" s="2"/>
      <c r="BL71" s="20"/>
      <c r="BM71" s="14"/>
    </row>
    <row r="72" spans="6:65" x14ac:dyDescent="0.3">
      <c r="F72" s="4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X72" s="2"/>
      <c r="BD72" s="13"/>
      <c r="BE72" s="2"/>
      <c r="BF72" s="145" t="s">
        <v>44</v>
      </c>
      <c r="BG72" s="145"/>
      <c r="BH72" s="145"/>
      <c r="BJ72" s="145"/>
      <c r="BK72" s="145"/>
      <c r="BL72" s="123"/>
      <c r="BM72" s="118"/>
    </row>
    <row r="73" spans="6:65" x14ac:dyDescent="0.3">
      <c r="F73" s="4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X73" s="2"/>
      <c r="BD73" s="13" t="s">
        <v>4</v>
      </c>
      <c r="BE73" s="2"/>
      <c r="BF73" s="114" t="s">
        <v>45</v>
      </c>
      <c r="BG73" s="114"/>
      <c r="BH73" s="114"/>
      <c r="BJ73" s="114"/>
      <c r="BK73" s="114"/>
      <c r="BL73" s="123"/>
      <c r="BM73" s="118"/>
    </row>
    <row r="74" spans="6:65" x14ac:dyDescent="0.3">
      <c r="F74" s="4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X74" s="2"/>
      <c r="BD74" s="120">
        <f>BO39</f>
        <v>42233</v>
      </c>
      <c r="BE74" s="112"/>
      <c r="BF74" s="114" t="s">
        <v>46</v>
      </c>
      <c r="BG74" s="114"/>
      <c r="BH74" s="114"/>
      <c r="BJ74" s="114"/>
      <c r="BK74" s="114"/>
      <c r="BL74" s="123"/>
      <c r="BM74" s="118"/>
    </row>
    <row r="75" spans="6:65" x14ac:dyDescent="0.3">
      <c r="F75" s="4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X75" s="2"/>
      <c r="BD75" s="15"/>
      <c r="BE75" s="146"/>
      <c r="BF75" s="121"/>
      <c r="BG75" s="121"/>
      <c r="BH75" s="121"/>
      <c r="BI75" s="146"/>
      <c r="BJ75" s="146"/>
      <c r="BK75" s="146"/>
      <c r="BL75" s="121"/>
      <c r="BM75" s="122"/>
    </row>
    <row r="76" spans="6:65" x14ac:dyDescent="0.3">
      <c r="F76" s="4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X76" s="2"/>
    </row>
    <row r="77" spans="6:65" x14ac:dyDescent="0.3">
      <c r="F77" s="4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X77" s="2"/>
    </row>
    <row r="78" spans="6:65" x14ac:dyDescent="0.3">
      <c r="F78" s="4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X78" s="2"/>
    </row>
    <row r="79" spans="6:65" x14ac:dyDescent="0.3">
      <c r="F79" s="4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X79" s="2"/>
    </row>
    <row r="80" spans="6:65" x14ac:dyDescent="0.3">
      <c r="F80" s="4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X80" s="2"/>
    </row>
    <row r="81" spans="6:50" x14ac:dyDescent="0.3">
      <c r="F81" s="4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X81" s="2"/>
    </row>
    <row r="82" spans="6:50" x14ac:dyDescent="0.3">
      <c r="F82" s="4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X82" s="2"/>
    </row>
    <row r="83" spans="6:50" x14ac:dyDescent="0.3">
      <c r="F83" s="4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X83" s="2"/>
    </row>
    <row r="84" spans="6:50" x14ac:dyDescent="0.3">
      <c r="F84" s="4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X84" s="2"/>
    </row>
    <row r="85" spans="6:50" x14ac:dyDescent="0.3">
      <c r="F85" s="4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X85" s="2"/>
    </row>
    <row r="86" spans="6:50" x14ac:dyDescent="0.3">
      <c r="F86" s="4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X86" s="2"/>
    </row>
    <row r="87" spans="6:50" x14ac:dyDescent="0.3">
      <c r="F87" s="4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X87" s="2"/>
    </row>
    <row r="88" spans="6:50" x14ac:dyDescent="0.3">
      <c r="F88" s="4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X88" s="2"/>
    </row>
    <row r="89" spans="6:50" x14ac:dyDescent="0.3">
      <c r="F89" s="4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X89" s="2"/>
    </row>
    <row r="90" spans="6:50" x14ac:dyDescent="0.3">
      <c r="F90" s="4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X90" s="2"/>
    </row>
    <row r="91" spans="6:50" x14ac:dyDescent="0.3">
      <c r="F91" s="4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X91" s="2"/>
    </row>
    <row r="92" spans="6:50" x14ac:dyDescent="0.3">
      <c r="F92" s="4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X92" s="2"/>
    </row>
    <row r="93" spans="6:50" x14ac:dyDescent="0.3">
      <c r="F93" s="4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X93" s="2"/>
    </row>
    <row r="94" spans="6:50" x14ac:dyDescent="0.3">
      <c r="F94" s="4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X94" s="2"/>
    </row>
    <row r="95" spans="6:50" x14ac:dyDescent="0.3">
      <c r="F95" s="4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X95" s="2"/>
    </row>
    <row r="96" spans="6:50" x14ac:dyDescent="0.3">
      <c r="F96" s="4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X96" s="2"/>
    </row>
    <row r="97" spans="6:50" x14ac:dyDescent="0.3">
      <c r="F97" s="4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X97" s="2"/>
    </row>
    <row r="98" spans="6:50" x14ac:dyDescent="0.3">
      <c r="F98" s="4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X98" s="2"/>
    </row>
    <row r="99" spans="6:50" x14ac:dyDescent="0.3">
      <c r="F99" s="4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X99" s="2"/>
    </row>
    <row r="100" spans="6:50" x14ac:dyDescent="0.3">
      <c r="F100" s="4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X100" s="2"/>
    </row>
    <row r="101" spans="6:50" x14ac:dyDescent="0.3">
      <c r="F101" s="4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X101" s="2"/>
    </row>
    <row r="102" spans="6:50" x14ac:dyDescent="0.3">
      <c r="F102" s="4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X102" s="2"/>
    </row>
    <row r="103" spans="6:50" x14ac:dyDescent="0.3">
      <c r="F103" s="4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X103" s="2"/>
    </row>
    <row r="104" spans="6:50" x14ac:dyDescent="0.3">
      <c r="F104" s="4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X104" s="2"/>
    </row>
    <row r="105" spans="6:50" x14ac:dyDescent="0.3">
      <c r="F105" s="4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X105" s="2"/>
    </row>
    <row r="106" spans="6:50" x14ac:dyDescent="0.3">
      <c r="F106" s="4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X106" s="2"/>
    </row>
    <row r="107" spans="6:50" x14ac:dyDescent="0.3">
      <c r="F107" s="4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X107" s="2"/>
    </row>
    <row r="108" spans="6:50" x14ac:dyDescent="0.3">
      <c r="F108" s="4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X108" s="2"/>
    </row>
    <row r="109" spans="6:50" x14ac:dyDescent="0.3">
      <c r="F109" s="4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X109" s="2"/>
    </row>
    <row r="110" spans="6:50" x14ac:dyDescent="0.3">
      <c r="F110" s="4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X110" s="2"/>
    </row>
    <row r="111" spans="6:50" x14ac:dyDescent="0.3">
      <c r="F111" s="4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X111" s="2"/>
    </row>
    <row r="112" spans="6:50" x14ac:dyDescent="0.3">
      <c r="F112" s="4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X112" s="2"/>
    </row>
    <row r="113" spans="6:50" x14ac:dyDescent="0.3">
      <c r="F113" s="4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X113" s="2"/>
    </row>
    <row r="114" spans="6:50" x14ac:dyDescent="0.3">
      <c r="F114" s="4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X114" s="2"/>
    </row>
    <row r="115" spans="6:50" x14ac:dyDescent="0.3">
      <c r="F115" s="4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X115" s="2"/>
    </row>
    <row r="116" spans="6:50" x14ac:dyDescent="0.3">
      <c r="F116" s="4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X116" s="2"/>
    </row>
    <row r="117" spans="6:50" x14ac:dyDescent="0.3">
      <c r="F117" s="4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X117" s="2"/>
    </row>
    <row r="118" spans="6:50" x14ac:dyDescent="0.3">
      <c r="F118" s="4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X118" s="2"/>
    </row>
    <row r="119" spans="6:50" x14ac:dyDescent="0.3">
      <c r="F119" s="4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X119" s="2"/>
    </row>
    <row r="120" spans="6:50" x14ac:dyDescent="0.3">
      <c r="F120" s="4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X120" s="2"/>
    </row>
    <row r="121" spans="6:50" x14ac:dyDescent="0.3">
      <c r="F121" s="4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X121" s="2"/>
    </row>
    <row r="122" spans="6:50" x14ac:dyDescent="0.3">
      <c r="F122" s="4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X122" s="2"/>
    </row>
    <row r="123" spans="6:50" x14ac:dyDescent="0.3">
      <c r="F123" s="4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X123" s="2"/>
    </row>
    <row r="124" spans="6:50" x14ac:dyDescent="0.3">
      <c r="F124" s="4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X124" s="2"/>
    </row>
    <row r="125" spans="6:50" x14ac:dyDescent="0.3">
      <c r="F125" s="4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X125" s="2"/>
    </row>
    <row r="126" spans="6:50" x14ac:dyDescent="0.3">
      <c r="F126" s="4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X126" s="2"/>
    </row>
    <row r="127" spans="6:50" x14ac:dyDescent="0.3">
      <c r="F127" s="4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X127" s="2"/>
    </row>
    <row r="128" spans="6:50" x14ac:dyDescent="0.3">
      <c r="F128" s="4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X128" s="2"/>
    </row>
    <row r="129" spans="6:50" x14ac:dyDescent="0.3">
      <c r="F129" s="4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X129" s="2"/>
    </row>
    <row r="130" spans="6:50" x14ac:dyDescent="0.3"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X130" s="2"/>
    </row>
    <row r="131" spans="6:50" x14ac:dyDescent="0.3"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X131" s="2"/>
    </row>
    <row r="132" spans="6:50" x14ac:dyDescent="0.3"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X132" s="2"/>
    </row>
    <row r="133" spans="6:50" x14ac:dyDescent="0.3"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X133" s="2"/>
    </row>
    <row r="134" spans="6:50" x14ac:dyDescent="0.3"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X134" s="2"/>
    </row>
    <row r="135" spans="6:50" x14ac:dyDescent="0.3"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X135" s="2"/>
    </row>
    <row r="136" spans="6:50" x14ac:dyDescent="0.3"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X136" s="2"/>
    </row>
    <row r="137" spans="6:50" x14ac:dyDescent="0.3"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X137" s="2"/>
    </row>
    <row r="138" spans="6:50" x14ac:dyDescent="0.3"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X138" s="2"/>
    </row>
    <row r="139" spans="6:50" x14ac:dyDescent="0.3"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X139" s="2"/>
    </row>
    <row r="140" spans="6:50" x14ac:dyDescent="0.3"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X140" s="2"/>
    </row>
    <row r="141" spans="6:50" x14ac:dyDescent="0.3"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X141" s="2"/>
    </row>
    <row r="142" spans="6:50" x14ac:dyDescent="0.3"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X142" s="2"/>
    </row>
    <row r="143" spans="6:50" x14ac:dyDescent="0.3"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X143" s="2"/>
    </row>
    <row r="144" spans="6:50" x14ac:dyDescent="0.3"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X144" s="2"/>
    </row>
    <row r="145" spans="7:50" x14ac:dyDescent="0.3"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X145" s="2"/>
    </row>
    <row r="146" spans="7:50" x14ac:dyDescent="0.3"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X146" s="2"/>
    </row>
    <row r="147" spans="7:50" x14ac:dyDescent="0.3"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X147" s="2"/>
    </row>
    <row r="148" spans="7:50" x14ac:dyDescent="0.3"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X148" s="2"/>
    </row>
    <row r="149" spans="7:50" x14ac:dyDescent="0.3"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X149" s="2"/>
    </row>
    <row r="150" spans="7:50" x14ac:dyDescent="0.3"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X150" s="2"/>
    </row>
    <row r="151" spans="7:50" x14ac:dyDescent="0.3"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X151" s="2"/>
    </row>
    <row r="152" spans="7:50" x14ac:dyDescent="0.3"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X152" s="2"/>
    </row>
    <row r="153" spans="7:50" x14ac:dyDescent="0.3"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X153" s="2"/>
    </row>
    <row r="154" spans="7:50" x14ac:dyDescent="0.3"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X154" s="2"/>
    </row>
    <row r="155" spans="7:50" x14ac:dyDescent="0.3"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X155" s="2"/>
    </row>
    <row r="156" spans="7:50" x14ac:dyDescent="0.3"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X156" s="2"/>
    </row>
    <row r="157" spans="7:50" x14ac:dyDescent="0.3"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X157" s="2"/>
    </row>
    <row r="158" spans="7:50" x14ac:dyDescent="0.3"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X158" s="2"/>
    </row>
    <row r="159" spans="7:50" x14ac:dyDescent="0.3"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X159" s="2"/>
    </row>
    <row r="160" spans="7:50" x14ac:dyDescent="0.3"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X160" s="2"/>
    </row>
    <row r="161" spans="7:50" x14ac:dyDescent="0.3"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X161" s="2"/>
    </row>
    <row r="162" spans="7:50" x14ac:dyDescent="0.3"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X162" s="2"/>
    </row>
    <row r="163" spans="7:50" x14ac:dyDescent="0.3"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X163" s="2"/>
    </row>
    <row r="164" spans="7:50" x14ac:dyDescent="0.3"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X164" s="2"/>
    </row>
    <row r="165" spans="7:50" x14ac:dyDescent="0.3"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X165" s="2"/>
    </row>
    <row r="166" spans="7:50" x14ac:dyDescent="0.3"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X166" s="2"/>
    </row>
    <row r="167" spans="7:50" x14ac:dyDescent="0.3"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X167" s="2"/>
    </row>
    <row r="168" spans="7:50" x14ac:dyDescent="0.3"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X168" s="2"/>
    </row>
    <row r="169" spans="7:50" x14ac:dyDescent="0.3"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X169" s="2"/>
    </row>
    <row r="170" spans="7:50" x14ac:dyDescent="0.3"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X170" s="2"/>
    </row>
    <row r="171" spans="7:50" x14ac:dyDescent="0.3"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X171" s="2"/>
    </row>
    <row r="172" spans="7:50" x14ac:dyDescent="0.3"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X172" s="2"/>
    </row>
    <row r="173" spans="7:50" x14ac:dyDescent="0.3"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X173" s="2"/>
    </row>
    <row r="174" spans="7:50" x14ac:dyDescent="0.3"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X174" s="2"/>
    </row>
    <row r="175" spans="7:50" x14ac:dyDescent="0.3"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X175" s="2"/>
    </row>
    <row r="176" spans="7:50" x14ac:dyDescent="0.3"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X176" s="2"/>
    </row>
    <row r="177" spans="7:26" x14ac:dyDescent="0.3"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7:26" x14ac:dyDescent="0.3"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7:26" x14ac:dyDescent="0.3"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7:26" x14ac:dyDescent="0.3"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7:26" x14ac:dyDescent="0.3"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7:26" x14ac:dyDescent="0.3"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7:26" x14ac:dyDescent="0.3"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7:26" x14ac:dyDescent="0.3"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7:26" x14ac:dyDescent="0.3"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7:26" x14ac:dyDescent="0.3"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7:26" x14ac:dyDescent="0.3"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7:26" x14ac:dyDescent="0.3"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7:26" x14ac:dyDescent="0.3"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7:26" x14ac:dyDescent="0.3"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7:26" x14ac:dyDescent="0.3"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7:26" x14ac:dyDescent="0.3"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7:26" x14ac:dyDescent="0.3"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7:26" x14ac:dyDescent="0.3"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7:26" x14ac:dyDescent="0.3"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7:26" x14ac:dyDescent="0.3"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7:26" x14ac:dyDescent="0.3"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7:26" x14ac:dyDescent="0.3"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7:26" x14ac:dyDescent="0.3"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7:26" x14ac:dyDescent="0.3"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7:26" x14ac:dyDescent="0.3"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7:26" x14ac:dyDescent="0.3"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7:26" x14ac:dyDescent="0.3"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7:26" x14ac:dyDescent="0.3"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7:26" x14ac:dyDescent="0.3"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7:26" x14ac:dyDescent="0.3"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7:26" x14ac:dyDescent="0.3"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7:26" x14ac:dyDescent="0.3"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7:26" x14ac:dyDescent="0.3"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7:26" x14ac:dyDescent="0.3"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7:26" x14ac:dyDescent="0.3"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7:26" x14ac:dyDescent="0.3"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7:26" x14ac:dyDescent="0.3"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7:26" x14ac:dyDescent="0.3"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7:26" x14ac:dyDescent="0.3"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7:26" x14ac:dyDescent="0.3"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7:26" x14ac:dyDescent="0.3"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7:26" x14ac:dyDescent="0.3"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7:26" x14ac:dyDescent="0.3"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7:26" x14ac:dyDescent="0.3"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7:26" x14ac:dyDescent="0.3"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7:26" x14ac:dyDescent="0.3"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7:26" x14ac:dyDescent="0.3"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7:26" x14ac:dyDescent="0.3"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1048574" spans="7:26" x14ac:dyDescent="0.3">
      <c r="G1048574" s="1"/>
      <c r="H1048574" s="1"/>
      <c r="I1048574" s="1"/>
      <c r="J1048574" s="1"/>
      <c r="K1048574" s="1"/>
      <c r="L1048574" s="1"/>
      <c r="M1048574" s="1"/>
      <c r="N1048574" s="1"/>
      <c r="O1048574" s="1"/>
      <c r="P1048574" s="1"/>
      <c r="Q1048574" s="1"/>
      <c r="R1048574" s="1"/>
      <c r="S1048574" s="1"/>
      <c r="T1048574" s="1"/>
      <c r="U1048574" s="1"/>
      <c r="V1048574" s="1"/>
      <c r="W1048574" s="1"/>
      <c r="X1048574" s="1"/>
      <c r="Y1048574" s="1"/>
      <c r="Z1048574" s="1"/>
    </row>
  </sheetData>
  <mergeCells count="39">
    <mergeCell ref="BM61:BM62"/>
    <mergeCell ref="BF61:BF62"/>
    <mergeCell ref="BG61:BG62"/>
    <mergeCell ref="BH61:BH62"/>
    <mergeCell ref="BK61:BK62"/>
    <mergeCell ref="BL61:BL62"/>
    <mergeCell ref="BF6:BF7"/>
    <mergeCell ref="BG6:BG7"/>
    <mergeCell ref="BJ6:BJ7"/>
    <mergeCell ref="AY32:AY33"/>
    <mergeCell ref="AZ32:AZ33"/>
    <mergeCell ref="BA32:BA33"/>
    <mergeCell ref="BB32:BB33"/>
    <mergeCell ref="BA7:BA9"/>
    <mergeCell ref="BB7:BB9"/>
    <mergeCell ref="AY5:BB5"/>
    <mergeCell ref="BD5:BM5"/>
    <mergeCell ref="BO5:BW5"/>
    <mergeCell ref="A6:A7"/>
    <mergeCell ref="D6:D7"/>
    <mergeCell ref="BO7:BP8"/>
    <mergeCell ref="BQ7:BQ8"/>
    <mergeCell ref="BR7:BR8"/>
    <mergeCell ref="BT7:BU8"/>
    <mergeCell ref="BV7:BV8"/>
    <mergeCell ref="BW7:BW8"/>
    <mergeCell ref="BK6:BK7"/>
    <mergeCell ref="BL6:BL7"/>
    <mergeCell ref="A5:E5"/>
    <mergeCell ref="BD6:BD7"/>
    <mergeCell ref="BE6:BE7"/>
    <mergeCell ref="AY3:BB3"/>
    <mergeCell ref="BD3:BM3"/>
    <mergeCell ref="BO3:BW3"/>
    <mergeCell ref="A4:E4"/>
    <mergeCell ref="AY4:BB4"/>
    <mergeCell ref="BD4:BM4"/>
    <mergeCell ref="BO4:BW4"/>
    <mergeCell ref="A3:E3"/>
  </mergeCells>
  <printOptions horizontalCentered="1"/>
  <pageMargins left="0.19685039370078741" right="0.19685039370078741" top="0.59055118110236227" bottom="0.35433070866141736" header="0.51181102362204722" footer="0.51181102362204722"/>
  <pageSetup paperSize="9" scale="1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3657-C292-48FC-BB06-63941D71AFA6}">
  <dimension ref="A2:T54"/>
  <sheetViews>
    <sheetView workbookViewId="0">
      <selection activeCell="K14" sqref="K14"/>
    </sheetView>
  </sheetViews>
  <sheetFormatPr defaultRowHeight="16.5" x14ac:dyDescent="0.3"/>
  <cols>
    <col min="1" max="1" width="14.7109375" style="1" customWidth="1"/>
    <col min="2" max="2" width="30.5703125" style="1" customWidth="1"/>
    <col min="3" max="3" width="15.140625" style="1" customWidth="1"/>
    <col min="4" max="4" width="18.28515625" style="1" customWidth="1"/>
    <col min="5" max="5" width="2.28515625" style="1" customWidth="1"/>
    <col min="6" max="6" width="16.5703125" style="1" customWidth="1"/>
    <col min="7" max="7" width="24.85546875" style="1" customWidth="1"/>
    <col min="8" max="8" width="13.28515625" style="1" customWidth="1"/>
    <col min="9" max="9" width="15.85546875" style="1" bestFit="1" customWidth="1"/>
    <col min="10" max="20" width="13.85546875" style="1" customWidth="1"/>
  </cols>
  <sheetData>
    <row r="2" spans="1:20" x14ac:dyDescent="0.3">
      <c r="A2" s="3"/>
      <c r="B2" s="4"/>
      <c r="C2" s="4"/>
      <c r="D2" s="4"/>
      <c r="E2" s="4"/>
      <c r="F2" s="4"/>
      <c r="G2" s="4"/>
      <c r="H2" s="4"/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167" t="s">
        <v>49</v>
      </c>
      <c r="B3" s="168"/>
      <c r="C3" s="168"/>
      <c r="D3" s="168"/>
      <c r="E3" s="168"/>
      <c r="F3" s="168"/>
      <c r="G3" s="168"/>
      <c r="H3" s="168"/>
      <c r="I3" s="169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</row>
    <row r="4" spans="1:20" ht="15" x14ac:dyDescent="0.25">
      <c r="A4" s="170"/>
      <c r="B4" s="171"/>
      <c r="C4" s="171"/>
      <c r="D4" s="171"/>
      <c r="E4" s="171"/>
      <c r="F4" s="171"/>
      <c r="G4" s="171"/>
      <c r="H4" s="171"/>
      <c r="I4" s="172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</row>
    <row r="5" spans="1:20" ht="15" x14ac:dyDescent="0.25">
      <c r="A5" s="170" t="s">
        <v>51</v>
      </c>
      <c r="B5" s="171"/>
      <c r="C5" s="171"/>
      <c r="D5" s="171"/>
      <c r="E5" s="171"/>
      <c r="F5" s="171"/>
      <c r="G5" s="171"/>
      <c r="H5" s="171"/>
      <c r="I5" s="172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</row>
    <row r="6" spans="1:20" x14ac:dyDescent="0.3">
      <c r="A6" s="15"/>
      <c r="B6" s="155"/>
      <c r="C6" s="155"/>
      <c r="D6" s="155"/>
      <c r="E6" s="155"/>
      <c r="F6" s="155"/>
      <c r="G6" s="155"/>
      <c r="H6" s="155"/>
      <c r="I6" s="156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03" t="s">
        <v>15</v>
      </c>
      <c r="B7" s="204"/>
      <c r="C7" s="150"/>
      <c r="D7" s="23"/>
      <c r="E7" s="23"/>
      <c r="F7" s="203" t="s">
        <v>16</v>
      </c>
      <c r="G7" s="204"/>
      <c r="H7" s="5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x14ac:dyDescent="0.25">
      <c r="A8" s="205"/>
      <c r="B8" s="206"/>
      <c r="C8" s="151"/>
      <c r="D8" s="21" t="s">
        <v>14</v>
      </c>
      <c r="E8" s="134"/>
      <c r="F8" s="205"/>
      <c r="G8" s="206"/>
      <c r="H8" s="21" t="s">
        <v>14</v>
      </c>
      <c r="I8" s="154" t="s">
        <v>14</v>
      </c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</row>
    <row r="9" spans="1:20" ht="15" x14ac:dyDescent="0.25">
      <c r="A9" s="131"/>
      <c r="B9" s="132"/>
      <c r="C9" s="135"/>
      <c r="D9" s="37"/>
      <c r="E9" s="29"/>
      <c r="F9" s="132"/>
      <c r="G9" s="132"/>
      <c r="H9" s="37"/>
      <c r="I9" s="153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</row>
    <row r="10" spans="1:20" x14ac:dyDescent="0.3">
      <c r="A10" s="133" t="s">
        <v>70</v>
      </c>
      <c r="B10" s="28"/>
      <c r="C10" s="163">
        <v>101000</v>
      </c>
      <c r="D10" s="162"/>
      <c r="E10" s="29"/>
      <c r="F10" s="47" t="s">
        <v>23</v>
      </c>
      <c r="G10" s="46"/>
      <c r="H10" s="43"/>
      <c r="I10" s="48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x14ac:dyDescent="0.3">
      <c r="A11" s="133"/>
      <c r="B11" s="28"/>
      <c r="C11" s="71"/>
      <c r="D11" s="162"/>
      <c r="E11" s="29"/>
      <c r="F11" s="66" t="s">
        <v>52</v>
      </c>
      <c r="G11" s="46"/>
      <c r="H11" s="43">
        <f>120000-6000</f>
        <v>114000</v>
      </c>
      <c r="I11" s="48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x14ac:dyDescent="0.3">
      <c r="A12" s="30" t="s">
        <v>71</v>
      </c>
      <c r="B12" s="2"/>
      <c r="C12" s="26">
        <v>8500</v>
      </c>
      <c r="D12" s="162"/>
      <c r="E12" s="43"/>
      <c r="F12" s="46" t="s">
        <v>53</v>
      </c>
      <c r="G12" s="46"/>
      <c r="H12" s="43">
        <f>12000+16000-2800</f>
        <v>25200</v>
      </c>
      <c r="I12" s="48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x14ac:dyDescent="0.3">
      <c r="B13" s="2"/>
      <c r="C13" s="26"/>
      <c r="D13" s="162">
        <f>C12+C11+C10</f>
        <v>109500</v>
      </c>
      <c r="E13" s="43"/>
      <c r="F13" s="66"/>
      <c r="G13" s="46"/>
      <c r="H13" s="43"/>
      <c r="I13" s="48">
        <f>H11+H12</f>
        <v>139200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x14ac:dyDescent="0.3">
      <c r="A14" s="161" t="s">
        <v>69</v>
      </c>
      <c r="B14" s="2"/>
      <c r="C14" s="26"/>
      <c r="D14" s="48">
        <v>8000</v>
      </c>
      <c r="E14" s="43"/>
      <c r="F14" s="46"/>
      <c r="G14" s="46"/>
      <c r="H14" s="43"/>
      <c r="I14" s="48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x14ac:dyDescent="0.3">
      <c r="B15" s="2"/>
      <c r="C15" s="19"/>
      <c r="D15" s="48"/>
      <c r="E15" s="43"/>
      <c r="F15" s="47" t="s">
        <v>34</v>
      </c>
      <c r="G15" s="46"/>
      <c r="H15" s="43"/>
      <c r="I15" s="48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 x14ac:dyDescent="0.3">
      <c r="A16" s="161" t="s">
        <v>68</v>
      </c>
      <c r="B16" s="2"/>
      <c r="C16" s="26"/>
      <c r="D16" s="43"/>
      <c r="E16" s="43"/>
      <c r="F16" s="74"/>
      <c r="G16" s="46"/>
      <c r="H16" s="43"/>
      <c r="I16" s="48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3">
      <c r="A17" s="13"/>
      <c r="B17" s="2"/>
      <c r="C17" s="26"/>
      <c r="D17" s="43">
        <f>I23-SUM(D13+D14)</f>
        <v>201200</v>
      </c>
      <c r="E17" s="43"/>
      <c r="F17" s="66" t="s">
        <v>73</v>
      </c>
      <c r="G17" s="77"/>
      <c r="H17" s="43">
        <v>89500</v>
      </c>
      <c r="I17" s="48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x14ac:dyDescent="0.3">
      <c r="A18" s="13"/>
      <c r="B18" s="2"/>
      <c r="C18" s="26"/>
      <c r="D18" s="43"/>
      <c r="E18" s="43"/>
      <c r="F18" s="46"/>
      <c r="G18" s="46"/>
      <c r="H18" s="43"/>
      <c r="I18" s="48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 x14ac:dyDescent="0.3">
      <c r="A19" s="13"/>
      <c r="B19" s="2"/>
      <c r="C19" s="26"/>
      <c r="D19" s="43"/>
      <c r="E19" s="43"/>
      <c r="F19" s="66" t="s">
        <v>54</v>
      </c>
      <c r="G19" s="77"/>
      <c r="H19" s="59">
        <v>90000</v>
      </c>
      <c r="I19" s="43">
        <f>H16+H17+H18+H19</f>
        <v>179500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1:20" x14ac:dyDescent="0.3">
      <c r="A20" s="13"/>
      <c r="B20" s="2"/>
      <c r="C20" s="26"/>
      <c r="D20" s="71"/>
      <c r="E20" s="43"/>
      <c r="F20" s="46"/>
      <c r="G20" s="46"/>
      <c r="H20" s="43"/>
      <c r="I20" s="48"/>
      <c r="J20" s="46"/>
      <c r="K20" s="46">
        <f>D23-I23</f>
        <v>0</v>
      </c>
      <c r="L20" s="46"/>
      <c r="M20" s="46"/>
      <c r="N20" s="46"/>
      <c r="O20" s="46"/>
      <c r="P20" s="46"/>
      <c r="Q20" s="46"/>
      <c r="R20" s="46"/>
      <c r="S20" s="46"/>
      <c r="T20" s="46"/>
    </row>
    <row r="21" spans="1:20" x14ac:dyDescent="0.3">
      <c r="A21" s="13"/>
      <c r="B21" s="2"/>
      <c r="C21" s="26"/>
      <c r="D21" s="59"/>
      <c r="E21" s="43"/>
      <c r="F21" s="46"/>
      <c r="G21" s="46"/>
      <c r="H21" s="43"/>
      <c r="I21" s="59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</row>
    <row r="22" spans="1:20" x14ac:dyDescent="0.3">
      <c r="A22" s="13"/>
      <c r="B22" s="2"/>
      <c r="C22" s="23"/>
      <c r="D22" s="94"/>
      <c r="E22" s="43"/>
      <c r="F22" s="46"/>
      <c r="G22" s="77"/>
      <c r="H22" s="43"/>
      <c r="I22" s="95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</row>
    <row r="23" spans="1:20" x14ac:dyDescent="0.3">
      <c r="A23" s="13"/>
      <c r="B23" s="2"/>
      <c r="C23" s="26"/>
      <c r="D23" s="97">
        <f>SUM(D9:D22)</f>
        <v>318700</v>
      </c>
      <c r="E23" s="43"/>
      <c r="F23" s="46"/>
      <c r="G23" s="46"/>
      <c r="H23" s="74"/>
      <c r="I23" s="54">
        <f>SUM(I10:I20)</f>
        <v>318700</v>
      </c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</row>
    <row r="24" spans="1:20" x14ac:dyDescent="0.3">
      <c r="A24" s="15"/>
      <c r="B24" s="155"/>
      <c r="C24" s="19"/>
      <c r="D24" s="103"/>
      <c r="E24" s="59"/>
      <c r="F24" s="99"/>
      <c r="G24" s="99"/>
      <c r="H24" s="104"/>
      <c r="I24" s="105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</row>
    <row r="25" spans="1:20" x14ac:dyDescent="0.3">
      <c r="A25" s="89"/>
      <c r="B25" s="90"/>
      <c r="C25" s="90"/>
      <c r="D25" s="92"/>
      <c r="E25" s="91"/>
      <c r="F25" s="91"/>
      <c r="G25" s="91"/>
      <c r="H25" s="91"/>
      <c r="I25" s="93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</row>
    <row r="26" spans="1:20" x14ac:dyDescent="0.3">
      <c r="A26" s="13"/>
      <c r="B26" s="2"/>
      <c r="C26" s="2"/>
      <c r="D26" s="72"/>
      <c r="E26" s="46"/>
      <c r="F26" s="46"/>
      <c r="G26" s="46"/>
      <c r="H26" s="46"/>
      <c r="I26" s="96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 spans="1:20" x14ac:dyDescent="0.3">
      <c r="A27" s="15"/>
      <c r="B27" s="155"/>
      <c r="C27" s="155"/>
      <c r="D27" s="100"/>
      <c r="E27" s="99"/>
      <c r="F27" s="99"/>
      <c r="G27" s="99">
        <f>D23-I23</f>
        <v>0</v>
      </c>
      <c r="H27" s="99"/>
      <c r="I27" s="101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 spans="1:20" x14ac:dyDescent="0.3">
      <c r="A28" s="106"/>
      <c r="B28" s="2"/>
      <c r="C28" s="2"/>
      <c r="D28" s="2"/>
      <c r="E28" s="2"/>
      <c r="F28" s="2"/>
      <c r="G28" s="2"/>
      <c r="H28" s="46"/>
      <c r="I28" s="48"/>
      <c r="J28" s="88"/>
      <c r="K28" s="137"/>
      <c r="L28" s="137"/>
      <c r="M28" s="137"/>
      <c r="N28" s="137"/>
      <c r="O28" s="137"/>
      <c r="P28" s="137"/>
      <c r="Q28" s="137"/>
      <c r="R28" s="137"/>
      <c r="S28" s="137"/>
      <c r="T28" s="137"/>
    </row>
    <row r="29" spans="1:20" x14ac:dyDescent="0.3">
      <c r="A29" s="13"/>
      <c r="B29" s="2"/>
      <c r="C29" s="2"/>
      <c r="D29" s="152"/>
      <c r="E29" s="152"/>
      <c r="F29" s="152"/>
      <c r="G29" s="152"/>
      <c r="H29" s="148"/>
      <c r="I29" s="149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</row>
    <row r="30" spans="1:20" x14ac:dyDescent="0.3">
      <c r="A30" s="13"/>
      <c r="B30" s="2"/>
      <c r="C30" s="2"/>
      <c r="D30" s="148"/>
      <c r="E30" s="148"/>
      <c r="F30" s="148"/>
      <c r="G30" s="148"/>
      <c r="H30" s="148"/>
      <c r="I30" s="149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</row>
    <row r="31" spans="1:20" x14ac:dyDescent="0.3">
      <c r="A31" s="13"/>
      <c r="B31" s="2"/>
      <c r="C31" s="2"/>
      <c r="D31" s="109"/>
      <c r="E31" s="109"/>
      <c r="F31" s="109"/>
      <c r="G31" s="109"/>
      <c r="H31" s="110"/>
      <c r="I31" s="111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</row>
    <row r="32" spans="1:20" x14ac:dyDescent="0.3">
      <c r="A32" s="13"/>
      <c r="B32" s="2"/>
      <c r="C32" s="2"/>
      <c r="D32" s="109"/>
      <c r="E32" s="109"/>
      <c r="F32" s="109"/>
      <c r="G32" s="109"/>
      <c r="H32" s="110"/>
      <c r="I32" s="11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13"/>
      <c r="B33" s="2"/>
      <c r="C33" s="2"/>
      <c r="D33" s="2"/>
      <c r="E33" s="2"/>
      <c r="F33" s="2"/>
      <c r="G33" s="2"/>
      <c r="H33" s="2"/>
      <c r="I33" s="2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13"/>
      <c r="B34" s="2"/>
      <c r="C34" s="2"/>
      <c r="D34" s="2"/>
      <c r="E34" s="2"/>
      <c r="F34" s="2"/>
      <c r="G34" s="2"/>
      <c r="H34" s="2"/>
      <c r="I34" s="22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</row>
    <row r="35" spans="1:20" x14ac:dyDescent="0.3">
      <c r="A35" s="13"/>
      <c r="B35" s="2"/>
      <c r="C35" s="2"/>
      <c r="D35" s="152"/>
      <c r="E35" s="152"/>
      <c r="F35" s="152"/>
      <c r="G35" s="152"/>
      <c r="H35" s="148"/>
      <c r="I35" s="149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</row>
    <row r="36" spans="1:20" x14ac:dyDescent="0.3">
      <c r="A36" s="13"/>
      <c r="B36" s="2"/>
      <c r="C36" s="2"/>
      <c r="D36" s="148"/>
      <c r="E36" s="148"/>
      <c r="F36" s="148"/>
      <c r="G36" s="148"/>
      <c r="H36" s="148"/>
      <c r="I36" s="14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s="117"/>
      <c r="B37" s="155"/>
      <c r="C37" s="155"/>
      <c r="D37" s="116"/>
      <c r="E37" s="116"/>
      <c r="F37" s="116"/>
      <c r="G37" s="116"/>
      <c r="H37" s="155"/>
      <c r="I37" s="156"/>
    </row>
    <row r="39" spans="1:20" x14ac:dyDescent="0.3">
      <c r="A39" s="2"/>
      <c r="B39" s="2"/>
      <c r="C39" s="2"/>
      <c r="D39" s="2"/>
      <c r="E39" s="2"/>
      <c r="F39" s="2"/>
      <c r="G39" s="2"/>
    </row>
    <row r="40" spans="1:20" x14ac:dyDescent="0.3">
      <c r="A40" s="45"/>
      <c r="B40" s="2"/>
      <c r="C40" s="2"/>
      <c r="D40" s="2"/>
      <c r="E40" s="2"/>
      <c r="F40" s="2"/>
      <c r="G40" s="2"/>
    </row>
    <row r="41" spans="1:20" x14ac:dyDescent="0.3">
      <c r="A41" s="2"/>
      <c r="B41" s="2"/>
      <c r="C41" s="2"/>
      <c r="D41" s="45"/>
      <c r="E41" s="2"/>
      <c r="F41" s="2"/>
      <c r="G41" s="2"/>
    </row>
    <row r="42" spans="1:20" x14ac:dyDescent="0.3">
      <c r="A42" s="107"/>
      <c r="B42" s="2"/>
      <c r="C42" s="2"/>
      <c r="D42" s="2"/>
      <c r="E42" s="2"/>
      <c r="F42" s="2"/>
      <c r="G42" s="119"/>
    </row>
    <row r="43" spans="1:20" x14ac:dyDescent="0.3">
      <c r="A43" s="46"/>
      <c r="B43" s="2"/>
      <c r="C43" s="2"/>
      <c r="D43" s="2"/>
      <c r="E43" s="2"/>
      <c r="F43" s="2"/>
      <c r="G43" s="2"/>
    </row>
    <row r="44" spans="1:20" x14ac:dyDescent="0.3">
      <c r="A44" s="107"/>
      <c r="B44" s="2"/>
      <c r="C44" s="2"/>
      <c r="D44" s="2"/>
      <c r="E44" s="2"/>
      <c r="F44" s="2"/>
      <c r="G44" s="2"/>
    </row>
    <row r="45" spans="1:20" x14ac:dyDescent="0.3">
      <c r="A45" s="2"/>
      <c r="B45" s="2"/>
      <c r="C45" s="2"/>
      <c r="D45" s="2"/>
      <c r="E45" s="2"/>
      <c r="F45" s="2"/>
      <c r="G45" s="2"/>
    </row>
    <row r="46" spans="1:20" x14ac:dyDescent="0.3">
      <c r="A46" s="107"/>
      <c r="B46" s="2"/>
      <c r="C46" s="2"/>
      <c r="D46" s="2"/>
      <c r="E46" s="2"/>
      <c r="F46" s="2"/>
      <c r="G46" s="2"/>
    </row>
    <row r="47" spans="1:20" x14ac:dyDescent="0.3">
      <c r="A47" s="2"/>
      <c r="B47" s="2"/>
      <c r="C47" s="2"/>
      <c r="D47" s="2"/>
      <c r="E47" s="2"/>
      <c r="F47" s="2"/>
      <c r="G47" s="2"/>
    </row>
    <row r="48" spans="1:20" x14ac:dyDescent="0.3">
      <c r="A48" s="107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  <row r="50" spans="1:7" x14ac:dyDescent="0.3">
      <c r="A50" s="123"/>
      <c r="B50" s="2"/>
      <c r="C50" s="2"/>
      <c r="D50" s="2"/>
      <c r="E50" s="2"/>
      <c r="F50" s="2"/>
      <c r="G50" s="2"/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"/>
      <c r="B52" s="2"/>
      <c r="C52" s="2"/>
      <c r="D52" s="2"/>
      <c r="E52" s="2"/>
      <c r="F52" s="2"/>
      <c r="G52" s="2"/>
    </row>
    <row r="53" spans="1:7" x14ac:dyDescent="0.3">
      <c r="A53" s="2"/>
      <c r="B53" s="2"/>
      <c r="C53" s="2"/>
      <c r="D53" s="2"/>
      <c r="E53" s="2"/>
      <c r="F53" s="2"/>
      <c r="G53" s="2"/>
    </row>
    <row r="54" spans="1:7" x14ac:dyDescent="0.3">
      <c r="A54" s="2"/>
      <c r="B54" s="2"/>
      <c r="C54" s="2"/>
      <c r="D54" s="2"/>
      <c r="E54" s="2"/>
      <c r="F54" s="2"/>
      <c r="G54" s="2"/>
    </row>
  </sheetData>
  <mergeCells count="5">
    <mergeCell ref="F7:G8"/>
    <mergeCell ref="A5:I5"/>
    <mergeCell ref="A7:B8"/>
    <mergeCell ref="A4:I4"/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&amp; Expenditure</vt:lpstr>
      <vt:lpstr>Balance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Prem Neopany</cp:lastModifiedBy>
  <cp:lastPrinted>2017-08-19T06:47:03Z</cp:lastPrinted>
  <dcterms:created xsi:type="dcterms:W3CDTF">2015-08-20T10:42:18Z</dcterms:created>
  <dcterms:modified xsi:type="dcterms:W3CDTF">2018-07-27T16:58:22Z</dcterms:modified>
</cp:coreProperties>
</file>