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ELEVİ\"/>
    </mc:Choice>
  </mc:AlternateContent>
  <xr:revisionPtr revIDLastSave="0" documentId="13_ncr:1_{E04D5035-F0A0-4E2E-B5C4-849DE436B28F}" xr6:coauthVersionLast="47" xr6:coauthVersionMax="47" xr10:uidLastSave="{00000000-0000-0000-0000-000000000000}"/>
  <bookViews>
    <workbookView xWindow="-110" yWindow="-110" windowWidth="19420" windowHeight="10640" xr2:uid="{B38A589B-49D3-4226-8883-CE6CE99F1FE7}"/>
  </bookViews>
  <sheets>
    <sheet name="GÜNLÜK_GELEN_GİDEN_MAL" sheetId="4" r:id="rId1"/>
    <sheet name="CARİ" sheetId="21" r:id="rId2"/>
    <sheet name="BİLANÇOLAR" sheetId="20" r:id="rId3"/>
    <sheet name="PERSONEL_GİDER" sheetId="19" r:id="rId4"/>
    <sheet name="KASA_ALIM" sheetId="2" r:id="rId5"/>
    <sheet name="NOT" sheetId="16" r:id="rId6"/>
    <sheet name="EGE_LİDER" sheetId="3" r:id="rId7"/>
    <sheet name="ŞEKEROĞLU" sheetId="14" r:id="rId8"/>
    <sheet name="SARIOĞLU" sheetId="15" r:id="rId9"/>
    <sheet name="NOTLAR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P434" i="4" l="1"/>
  <c r="BH434" i="4"/>
  <c r="BD434" i="4"/>
  <c r="CF3" i="21"/>
  <c r="BV3" i="21"/>
  <c r="AW5" i="21"/>
  <c r="D5" i="21"/>
  <c r="N8" i="21"/>
  <c r="N7" i="21"/>
  <c r="CA3" i="21"/>
  <c r="BQ4" i="21"/>
  <c r="I7" i="21"/>
  <c r="AM4" i="21"/>
  <c r="H435" i="4"/>
  <c r="D434" i="4"/>
  <c r="E434" i="4"/>
  <c r="F434" i="4"/>
  <c r="G434" i="4"/>
  <c r="I433" i="4"/>
  <c r="I432" i="4"/>
  <c r="I434" i="4" s="1"/>
  <c r="G433" i="4"/>
  <c r="G432" i="4"/>
  <c r="I431" i="4"/>
  <c r="G431" i="4"/>
  <c r="G430" i="4"/>
  <c r="I430" i="4" s="1"/>
  <c r="I429" i="4"/>
  <c r="G429" i="4"/>
  <c r="G428" i="4"/>
  <c r="I428" i="4" s="1"/>
  <c r="G427" i="4"/>
  <c r="I427" i="4" s="1"/>
  <c r="G426" i="4"/>
  <c r="I426" i="4" s="1"/>
  <c r="G425" i="4"/>
  <c r="I425" i="4" s="1"/>
  <c r="G424" i="4"/>
  <c r="I424" i="4" s="1"/>
  <c r="G423" i="4"/>
  <c r="I423" i="4" s="1"/>
  <c r="G422" i="4"/>
  <c r="BP418" i="4"/>
  <c r="J7" i="19"/>
  <c r="I7" i="19"/>
  <c r="F7" i="19"/>
  <c r="C7" i="19"/>
  <c r="H419" i="4"/>
  <c r="D418" i="4"/>
  <c r="E418" i="4"/>
  <c r="F418" i="4"/>
  <c r="BL3" i="21"/>
  <c r="BQ3" i="21"/>
  <c r="G417" i="4"/>
  <c r="I417" i="4" s="1"/>
  <c r="G416" i="4"/>
  <c r="I416" i="4" s="1"/>
  <c r="G415" i="4"/>
  <c r="I415" i="4" s="1"/>
  <c r="I414" i="4"/>
  <c r="G414" i="4"/>
  <c r="G413" i="4"/>
  <c r="I413" i="4" s="1"/>
  <c r="I412" i="4"/>
  <c r="G412" i="4"/>
  <c r="G411" i="4"/>
  <c r="I411" i="4" s="1"/>
  <c r="I418" i="4" s="1"/>
  <c r="BG3" i="21"/>
  <c r="BB3" i="21"/>
  <c r="AW3" i="21"/>
  <c r="AW4" i="21" s="1"/>
  <c r="AR3" i="21"/>
  <c r="AM3" i="21"/>
  <c r="AH3" i="21"/>
  <c r="AC3" i="21"/>
  <c r="X3" i="21"/>
  <c r="S3" i="21"/>
  <c r="N3" i="21"/>
  <c r="N4" i="21" s="1"/>
  <c r="N5" i="21" s="1"/>
  <c r="N6" i="21" s="1"/>
  <c r="I3" i="21"/>
  <c r="I4" i="21" s="1"/>
  <c r="I5" i="21" s="1"/>
  <c r="I6" i="21" s="1"/>
  <c r="D3" i="21"/>
  <c r="D4" i="21" s="1"/>
  <c r="J35" i="2"/>
  <c r="I31" i="19"/>
  <c r="F31" i="19"/>
  <c r="C31" i="19"/>
  <c r="J31" i="19" s="1"/>
  <c r="F93" i="20"/>
  <c r="N93" i="20"/>
  <c r="O93" i="20"/>
  <c r="P93" i="20"/>
  <c r="Q93" i="20"/>
  <c r="R93" i="20"/>
  <c r="S93" i="20"/>
  <c r="L93" i="20"/>
  <c r="U93" i="20" s="1"/>
  <c r="M93" i="20"/>
  <c r="V93" i="20" s="1"/>
  <c r="K93" i="20"/>
  <c r="T93" i="20" s="1"/>
  <c r="B93" i="20"/>
  <c r="C93" i="20"/>
  <c r="D93" i="20"/>
  <c r="E93" i="20"/>
  <c r="H398" i="4"/>
  <c r="E397" i="4"/>
  <c r="D397" i="4"/>
  <c r="F397" i="4"/>
  <c r="G395" i="4"/>
  <c r="I395" i="4" s="1"/>
  <c r="H408" i="4"/>
  <c r="D407" i="4"/>
  <c r="E407" i="4"/>
  <c r="F407" i="4"/>
  <c r="G406" i="4"/>
  <c r="I406" i="4" s="1"/>
  <c r="G405" i="4"/>
  <c r="I405" i="4" s="1"/>
  <c r="G404" i="4"/>
  <c r="I404" i="4" s="1"/>
  <c r="G403" i="4"/>
  <c r="I403" i="4" s="1"/>
  <c r="G402" i="4"/>
  <c r="I402" i="4" s="1"/>
  <c r="G401" i="4"/>
  <c r="I401" i="4" s="1"/>
  <c r="G400" i="4"/>
  <c r="G394" i="4"/>
  <c r="I394" i="4" s="1"/>
  <c r="G393" i="4"/>
  <c r="I393" i="4" s="1"/>
  <c r="G392" i="4"/>
  <c r="I392" i="4" s="1"/>
  <c r="G391" i="4"/>
  <c r="I391" i="4" s="1"/>
  <c r="G390" i="4"/>
  <c r="I390" i="4" s="1"/>
  <c r="G389" i="4"/>
  <c r="I389" i="4" s="1"/>
  <c r="G388" i="4"/>
  <c r="I388" i="4" s="1"/>
  <c r="G387" i="4"/>
  <c r="I387" i="4" s="1"/>
  <c r="G386" i="4"/>
  <c r="I386" i="4" s="1"/>
  <c r="G385" i="4"/>
  <c r="G384" i="4"/>
  <c r="I384" i="4" s="1"/>
  <c r="BQ381" i="4"/>
  <c r="BP381" i="4"/>
  <c r="R82" i="20"/>
  <c r="K82" i="20"/>
  <c r="S81" i="20"/>
  <c r="S82" i="20" s="1"/>
  <c r="R81" i="20"/>
  <c r="Q81" i="20"/>
  <c r="N80" i="20"/>
  <c r="N82" i="20" s="1"/>
  <c r="K80" i="20"/>
  <c r="H80" i="20"/>
  <c r="H82" i="20" s="1"/>
  <c r="K68" i="20"/>
  <c r="H68" i="20"/>
  <c r="K56" i="20"/>
  <c r="H56" i="20"/>
  <c r="N44" i="20"/>
  <c r="K44" i="20"/>
  <c r="Q32" i="20"/>
  <c r="N32" i="20"/>
  <c r="K32" i="20"/>
  <c r="W20" i="20"/>
  <c r="T20" i="20"/>
  <c r="K20" i="20"/>
  <c r="H20" i="20"/>
  <c r="B80" i="20"/>
  <c r="C80" i="20"/>
  <c r="D80" i="20"/>
  <c r="E80" i="20"/>
  <c r="B68" i="20"/>
  <c r="C68" i="20"/>
  <c r="D68" i="20"/>
  <c r="E68" i="20"/>
  <c r="B56" i="20"/>
  <c r="C56" i="20"/>
  <c r="D56" i="20"/>
  <c r="E56" i="20"/>
  <c r="B44" i="20"/>
  <c r="C44" i="20"/>
  <c r="D44" i="20"/>
  <c r="E44" i="20"/>
  <c r="B32" i="20"/>
  <c r="C32" i="20"/>
  <c r="D32" i="20"/>
  <c r="E32" i="20"/>
  <c r="B20" i="20"/>
  <c r="C20" i="20"/>
  <c r="D20" i="20"/>
  <c r="E20" i="20"/>
  <c r="B9" i="20"/>
  <c r="C9" i="20"/>
  <c r="D9" i="20"/>
  <c r="E9" i="20"/>
  <c r="X63" i="4"/>
  <c r="AV63" i="4"/>
  <c r="BD63" i="4"/>
  <c r="BD53" i="4"/>
  <c r="AZ53" i="4"/>
  <c r="BP43" i="4"/>
  <c r="BH87" i="4"/>
  <c r="AR87" i="4"/>
  <c r="BD87" i="4"/>
  <c r="BP76" i="4"/>
  <c r="BP251" i="4"/>
  <c r="BP244" i="4"/>
  <c r="BP237" i="4"/>
  <c r="BP226" i="4"/>
  <c r="BP218" i="4"/>
  <c r="BH194" i="4"/>
  <c r="BP194" i="4" s="1"/>
  <c r="BQ130" i="4"/>
  <c r="BP130" i="4"/>
  <c r="BD122" i="4"/>
  <c r="BP122" i="4" s="1"/>
  <c r="BP113" i="4"/>
  <c r="BP105" i="4"/>
  <c r="BP292" i="4"/>
  <c r="BD284" i="4"/>
  <c r="BP284" i="4" s="1"/>
  <c r="BP275" i="4"/>
  <c r="BP268" i="4"/>
  <c r="BP154" i="4"/>
  <c r="BQ140" i="4"/>
  <c r="BP140" i="4"/>
  <c r="BH185" i="4"/>
  <c r="BD185" i="4"/>
  <c r="BD174" i="4"/>
  <c r="AR174" i="4"/>
  <c r="BD165" i="4"/>
  <c r="AZ165" i="4"/>
  <c r="BP257" i="4"/>
  <c r="BD313" i="4"/>
  <c r="BP313" i="4" s="1"/>
  <c r="BH304" i="4"/>
  <c r="BD304" i="4"/>
  <c r="H314" i="4"/>
  <c r="D313" i="4"/>
  <c r="E313" i="4"/>
  <c r="F313" i="4"/>
  <c r="G312" i="4"/>
  <c r="I312" i="4" s="1"/>
  <c r="G311" i="4"/>
  <c r="I311" i="4" s="1"/>
  <c r="G310" i="4"/>
  <c r="I310" i="4" s="1"/>
  <c r="G309" i="4"/>
  <c r="I309" i="4" s="1"/>
  <c r="G308" i="4"/>
  <c r="I308" i="4" s="1"/>
  <c r="G307" i="4"/>
  <c r="I307" i="4" s="1"/>
  <c r="H305" i="4"/>
  <c r="D304" i="4"/>
  <c r="E304" i="4"/>
  <c r="F304" i="4"/>
  <c r="G303" i="4"/>
  <c r="I303" i="4" s="1"/>
  <c r="G302" i="4"/>
  <c r="I302" i="4" s="1"/>
  <c r="G301" i="4"/>
  <c r="I301" i="4" s="1"/>
  <c r="G300" i="4"/>
  <c r="I300" i="4" s="1"/>
  <c r="G299" i="4"/>
  <c r="I299" i="4" s="1"/>
  <c r="G298" i="4"/>
  <c r="I298" i="4" s="1"/>
  <c r="G297" i="4"/>
  <c r="I297" i="4" s="1"/>
  <c r="G296" i="4"/>
  <c r="I296" i="4" s="1"/>
  <c r="G295" i="4"/>
  <c r="I295" i="4" s="1"/>
  <c r="H293" i="4"/>
  <c r="D292" i="4"/>
  <c r="E292" i="4"/>
  <c r="F292" i="4"/>
  <c r="G291" i="4"/>
  <c r="I291" i="4" s="1"/>
  <c r="G290" i="4"/>
  <c r="I290" i="4" s="1"/>
  <c r="G289" i="4"/>
  <c r="I289" i="4" s="1"/>
  <c r="G288" i="4"/>
  <c r="I288" i="4" s="1"/>
  <c r="G287" i="4"/>
  <c r="I287" i="4" s="1"/>
  <c r="H285" i="4"/>
  <c r="D284" i="4"/>
  <c r="E284" i="4"/>
  <c r="F284" i="4"/>
  <c r="G283" i="4"/>
  <c r="I283" i="4" s="1"/>
  <c r="G282" i="4"/>
  <c r="I282" i="4" s="1"/>
  <c r="G281" i="4"/>
  <c r="I281" i="4" s="1"/>
  <c r="G280" i="4"/>
  <c r="I280" i="4" s="1"/>
  <c r="G279" i="4"/>
  <c r="I279" i="4" s="1"/>
  <c r="G278" i="4"/>
  <c r="I278" i="4" s="1"/>
  <c r="H276" i="4"/>
  <c r="D275" i="4"/>
  <c r="E275" i="4"/>
  <c r="F275" i="4"/>
  <c r="G274" i="4"/>
  <c r="I274" i="4" s="1"/>
  <c r="G273" i="4"/>
  <c r="I273" i="4" s="1"/>
  <c r="G272" i="4"/>
  <c r="I272" i="4" s="1"/>
  <c r="G271" i="4"/>
  <c r="H269" i="4"/>
  <c r="D268" i="4"/>
  <c r="E268" i="4"/>
  <c r="F268" i="4"/>
  <c r="G267" i="4"/>
  <c r="I267" i="4" s="1"/>
  <c r="G266" i="4"/>
  <c r="I266" i="4" s="1"/>
  <c r="G265" i="4"/>
  <c r="I265" i="4" s="1"/>
  <c r="G264" i="4"/>
  <c r="I264" i="4" s="1"/>
  <c r="G263" i="4"/>
  <c r="I263" i="4" s="1"/>
  <c r="G262" i="4"/>
  <c r="I262" i="4" s="1"/>
  <c r="G261" i="4"/>
  <c r="I261" i="4" s="1"/>
  <c r="G260" i="4"/>
  <c r="H258" i="4"/>
  <c r="D257" i="4"/>
  <c r="E257" i="4"/>
  <c r="F257" i="4"/>
  <c r="G256" i="4"/>
  <c r="I256" i="4" s="1"/>
  <c r="G255" i="4"/>
  <c r="I255" i="4" s="1"/>
  <c r="G254" i="4"/>
  <c r="H252" i="4"/>
  <c r="D251" i="4"/>
  <c r="E251" i="4"/>
  <c r="F251" i="4"/>
  <c r="G250" i="4"/>
  <c r="I250" i="4" s="1"/>
  <c r="G249" i="4"/>
  <c r="I249" i="4" s="1"/>
  <c r="G248" i="4"/>
  <c r="I248" i="4" s="1"/>
  <c r="G247" i="4"/>
  <c r="H245" i="4"/>
  <c r="D244" i="4"/>
  <c r="E244" i="4"/>
  <c r="F244" i="4"/>
  <c r="G243" i="4"/>
  <c r="I243" i="4" s="1"/>
  <c r="G242" i="4"/>
  <c r="I242" i="4" s="1"/>
  <c r="G241" i="4"/>
  <c r="I241" i="4" s="1"/>
  <c r="G240" i="4"/>
  <c r="H238" i="4"/>
  <c r="D237" i="4"/>
  <c r="E237" i="4"/>
  <c r="F237" i="4"/>
  <c r="G236" i="4"/>
  <c r="I236" i="4" s="1"/>
  <c r="G235" i="4"/>
  <c r="I235" i="4" s="1"/>
  <c r="G234" i="4"/>
  <c r="I234" i="4" s="1"/>
  <c r="G233" i="4"/>
  <c r="I233" i="4" s="1"/>
  <c r="G232" i="4"/>
  <c r="I232" i="4" s="1"/>
  <c r="G231" i="4"/>
  <c r="I231" i="4" s="1"/>
  <c r="G230" i="4"/>
  <c r="I230" i="4" s="1"/>
  <c r="G229" i="4"/>
  <c r="H227" i="4"/>
  <c r="D226" i="4"/>
  <c r="E226" i="4"/>
  <c r="F226" i="4"/>
  <c r="G225" i="4"/>
  <c r="I225" i="4" s="1"/>
  <c r="G224" i="4"/>
  <c r="I224" i="4" s="1"/>
  <c r="G223" i="4"/>
  <c r="I223" i="4" s="1"/>
  <c r="G222" i="4"/>
  <c r="G221" i="4"/>
  <c r="I221" i="4" s="1"/>
  <c r="H219" i="4"/>
  <c r="D218" i="4"/>
  <c r="E218" i="4"/>
  <c r="F218" i="4"/>
  <c r="G217" i="4"/>
  <c r="I217" i="4" s="1"/>
  <c r="G216" i="4"/>
  <c r="I216" i="4" s="1"/>
  <c r="G215" i="4"/>
  <c r="I215" i="4" s="1"/>
  <c r="G214" i="4"/>
  <c r="I214" i="4" s="1"/>
  <c r="G213" i="4"/>
  <c r="I213" i="4" s="1"/>
  <c r="G212" i="4"/>
  <c r="H210" i="4"/>
  <c r="D209" i="4"/>
  <c r="E209" i="4"/>
  <c r="F209" i="4"/>
  <c r="G208" i="4"/>
  <c r="I208" i="4" s="1"/>
  <c r="G207" i="4"/>
  <c r="I207" i="4" s="1"/>
  <c r="G206" i="4"/>
  <c r="I206" i="4" s="1"/>
  <c r="G205" i="4"/>
  <c r="H203" i="4"/>
  <c r="D202" i="4"/>
  <c r="E202" i="4"/>
  <c r="F202" i="4"/>
  <c r="G201" i="4"/>
  <c r="I201" i="4" s="1"/>
  <c r="G200" i="4"/>
  <c r="I200" i="4" s="1"/>
  <c r="G199" i="4"/>
  <c r="I199" i="4" s="1"/>
  <c r="G198" i="4"/>
  <c r="I198" i="4" s="1"/>
  <c r="G197" i="4"/>
  <c r="H195" i="4"/>
  <c r="D194" i="4"/>
  <c r="E194" i="4"/>
  <c r="F194" i="4"/>
  <c r="I193" i="4"/>
  <c r="G192" i="4"/>
  <c r="I192" i="4" s="1"/>
  <c r="G191" i="4"/>
  <c r="I191" i="4" s="1"/>
  <c r="G190" i="4"/>
  <c r="I190" i="4" s="1"/>
  <c r="G189" i="4"/>
  <c r="I189" i="4" s="1"/>
  <c r="G188" i="4"/>
  <c r="I188" i="4" s="1"/>
  <c r="H186" i="4"/>
  <c r="D185" i="4"/>
  <c r="E185" i="4"/>
  <c r="F185" i="4"/>
  <c r="I184" i="4"/>
  <c r="G183" i="4"/>
  <c r="I183" i="4" s="1"/>
  <c r="G182" i="4"/>
  <c r="I182" i="4" s="1"/>
  <c r="G181" i="4"/>
  <c r="I181" i="4" s="1"/>
  <c r="G180" i="4"/>
  <c r="I180" i="4" s="1"/>
  <c r="G179" i="4"/>
  <c r="I179" i="4" s="1"/>
  <c r="G178" i="4"/>
  <c r="I178" i="4" s="1"/>
  <c r="G177" i="4"/>
  <c r="H175" i="4"/>
  <c r="D174" i="4"/>
  <c r="E174" i="4"/>
  <c r="F174" i="4"/>
  <c r="G173" i="4"/>
  <c r="I173" i="4" s="1"/>
  <c r="G172" i="4"/>
  <c r="I172" i="4" s="1"/>
  <c r="G171" i="4"/>
  <c r="I171" i="4" s="1"/>
  <c r="G170" i="4"/>
  <c r="I170" i="4" s="1"/>
  <c r="G169" i="4"/>
  <c r="I169" i="4" s="1"/>
  <c r="G168" i="4"/>
  <c r="I168" i="4" s="1"/>
  <c r="H166" i="4"/>
  <c r="D165" i="4"/>
  <c r="E165" i="4"/>
  <c r="F165" i="4"/>
  <c r="G164" i="4"/>
  <c r="I164" i="4" s="1"/>
  <c r="G163" i="4"/>
  <c r="I163" i="4" s="1"/>
  <c r="G162" i="4"/>
  <c r="I162" i="4" s="1"/>
  <c r="G161" i="4"/>
  <c r="I161" i="4" s="1"/>
  <c r="G160" i="4"/>
  <c r="I160" i="4" s="1"/>
  <c r="G159" i="4"/>
  <c r="I159" i="4" s="1"/>
  <c r="G158" i="4"/>
  <c r="I158" i="4" s="1"/>
  <c r="G157" i="4"/>
  <c r="I157" i="4" s="1"/>
  <c r="H155" i="4"/>
  <c r="D154" i="4"/>
  <c r="E154" i="4"/>
  <c r="F154" i="4"/>
  <c r="G153" i="4"/>
  <c r="I153" i="4" s="1"/>
  <c r="G152" i="4"/>
  <c r="I152" i="4" s="1"/>
  <c r="G151" i="4"/>
  <c r="I151" i="4" s="1"/>
  <c r="G150" i="4"/>
  <c r="I150" i="4" s="1"/>
  <c r="G149" i="4"/>
  <c r="I149" i="4" s="1"/>
  <c r="G148" i="4"/>
  <c r="I148" i="4" s="1"/>
  <c r="G147" i="4"/>
  <c r="I147" i="4" s="1"/>
  <c r="G146" i="4"/>
  <c r="I146" i="4" s="1"/>
  <c r="G145" i="4"/>
  <c r="I145" i="4" s="1"/>
  <c r="G144" i="4"/>
  <c r="I144" i="4" s="1"/>
  <c r="G143" i="4"/>
  <c r="I143" i="4" s="1"/>
  <c r="H141" i="4"/>
  <c r="F140" i="4"/>
  <c r="E140" i="4"/>
  <c r="D140" i="4"/>
  <c r="G139" i="4"/>
  <c r="I139" i="4" s="1"/>
  <c r="G138" i="4"/>
  <c r="I138" i="4" s="1"/>
  <c r="G137" i="4"/>
  <c r="I137" i="4" s="1"/>
  <c r="G136" i="4"/>
  <c r="I136" i="4" s="1"/>
  <c r="G135" i="4"/>
  <c r="I135" i="4" s="1"/>
  <c r="G134" i="4"/>
  <c r="I134" i="4" s="1"/>
  <c r="G133" i="4"/>
  <c r="H131" i="4"/>
  <c r="D130" i="4"/>
  <c r="E130" i="4"/>
  <c r="F130" i="4"/>
  <c r="G129" i="4"/>
  <c r="I129" i="4" s="1"/>
  <c r="G128" i="4"/>
  <c r="I128" i="4" s="1"/>
  <c r="G127" i="4"/>
  <c r="I127" i="4" s="1"/>
  <c r="G126" i="4"/>
  <c r="I126" i="4" s="1"/>
  <c r="G125" i="4"/>
  <c r="I125" i="4" s="1"/>
  <c r="H123" i="4"/>
  <c r="D122" i="4"/>
  <c r="E122" i="4"/>
  <c r="F122" i="4"/>
  <c r="G121" i="4"/>
  <c r="I121" i="4" s="1"/>
  <c r="G120" i="4"/>
  <c r="I120" i="4" s="1"/>
  <c r="G119" i="4"/>
  <c r="I119" i="4" s="1"/>
  <c r="G118" i="4"/>
  <c r="I118" i="4" s="1"/>
  <c r="G117" i="4"/>
  <c r="I117" i="4" s="1"/>
  <c r="H115" i="4"/>
  <c r="D114" i="4"/>
  <c r="E114" i="4"/>
  <c r="F114" i="4"/>
  <c r="G113" i="4"/>
  <c r="I113" i="4" s="1"/>
  <c r="G112" i="4"/>
  <c r="I112" i="4" s="1"/>
  <c r="G111" i="4"/>
  <c r="I111" i="4" s="1"/>
  <c r="G110" i="4"/>
  <c r="I110" i="4" s="1"/>
  <c r="G109" i="4"/>
  <c r="I109" i="4" s="1"/>
  <c r="G108" i="4"/>
  <c r="H106" i="4"/>
  <c r="D105" i="4"/>
  <c r="E105" i="4"/>
  <c r="F105" i="4"/>
  <c r="G104" i="4"/>
  <c r="I104" i="4" s="1"/>
  <c r="G103" i="4"/>
  <c r="I103" i="4" s="1"/>
  <c r="G102" i="4"/>
  <c r="I102" i="4" s="1"/>
  <c r="G101" i="4"/>
  <c r="I101" i="4" s="1"/>
  <c r="G100" i="4"/>
  <c r="I100" i="4" s="1"/>
  <c r="H97" i="4"/>
  <c r="F96" i="4"/>
  <c r="E96" i="4"/>
  <c r="D96" i="4"/>
  <c r="G99" i="4"/>
  <c r="I99" i="4" s="1"/>
  <c r="G95" i="4"/>
  <c r="I95" i="4" s="1"/>
  <c r="G94" i="4"/>
  <c r="I94" i="4" s="1"/>
  <c r="G93" i="4"/>
  <c r="I93" i="4" s="1"/>
  <c r="G92" i="4"/>
  <c r="I92" i="4" s="1"/>
  <c r="G91" i="4"/>
  <c r="I91" i="4" s="1"/>
  <c r="G90" i="4"/>
  <c r="H88" i="4"/>
  <c r="D87" i="4"/>
  <c r="E87" i="4"/>
  <c r="F87" i="4"/>
  <c r="G86" i="4"/>
  <c r="I86" i="4" s="1"/>
  <c r="G85" i="4"/>
  <c r="I85" i="4" s="1"/>
  <c r="G84" i="4"/>
  <c r="I84" i="4" s="1"/>
  <c r="G83" i="4"/>
  <c r="I83" i="4" s="1"/>
  <c r="G82" i="4"/>
  <c r="I82" i="4" s="1"/>
  <c r="G81" i="4"/>
  <c r="I81" i="4" s="1"/>
  <c r="G80" i="4"/>
  <c r="I80" i="4" s="1"/>
  <c r="G79" i="4"/>
  <c r="I79" i="4" s="1"/>
  <c r="H77" i="4"/>
  <c r="F76" i="4"/>
  <c r="E76" i="4"/>
  <c r="D76" i="4"/>
  <c r="G75" i="4"/>
  <c r="I75" i="4" s="1"/>
  <c r="G74" i="4"/>
  <c r="I74" i="4" s="1"/>
  <c r="G73" i="4"/>
  <c r="I73" i="4" s="1"/>
  <c r="G72" i="4"/>
  <c r="I72" i="4" s="1"/>
  <c r="G71" i="4"/>
  <c r="I71" i="4" s="1"/>
  <c r="G70" i="4"/>
  <c r="I70" i="4" s="1"/>
  <c r="G69" i="4"/>
  <c r="I69" i="4" s="1"/>
  <c r="G68" i="4"/>
  <c r="I68" i="4" s="1"/>
  <c r="G67" i="4"/>
  <c r="I67" i="4" s="1"/>
  <c r="G66" i="4"/>
  <c r="I66" i="4" s="1"/>
  <c r="H64" i="4"/>
  <c r="F63" i="4"/>
  <c r="E63" i="4"/>
  <c r="D63" i="4"/>
  <c r="G62" i="4"/>
  <c r="I62" i="4" s="1"/>
  <c r="G61" i="4"/>
  <c r="I61" i="4" s="1"/>
  <c r="G60" i="4"/>
  <c r="I60" i="4" s="1"/>
  <c r="G59" i="4"/>
  <c r="I59" i="4" s="1"/>
  <c r="G58" i="4"/>
  <c r="I58" i="4" s="1"/>
  <c r="G57" i="4"/>
  <c r="I57" i="4" s="1"/>
  <c r="G56" i="4"/>
  <c r="I56" i="4" s="1"/>
  <c r="H54" i="4"/>
  <c r="F53" i="4"/>
  <c r="E53" i="4"/>
  <c r="D53" i="4"/>
  <c r="G52" i="4"/>
  <c r="I52" i="4" s="1"/>
  <c r="G51" i="4"/>
  <c r="I51" i="4" s="1"/>
  <c r="G50" i="4"/>
  <c r="I50" i="4" s="1"/>
  <c r="G49" i="4"/>
  <c r="I49" i="4" s="1"/>
  <c r="G48" i="4"/>
  <c r="I48" i="4" s="1"/>
  <c r="G47" i="4"/>
  <c r="I47" i="4" s="1"/>
  <c r="G46" i="4"/>
  <c r="I46" i="4" s="1"/>
  <c r="F43" i="4"/>
  <c r="E43" i="4"/>
  <c r="D43" i="4"/>
  <c r="H44" i="4"/>
  <c r="G42" i="4"/>
  <c r="I42" i="4" s="1"/>
  <c r="G41" i="4"/>
  <c r="I41" i="4" s="1"/>
  <c r="G40" i="4"/>
  <c r="I40" i="4" s="1"/>
  <c r="G39" i="4"/>
  <c r="I39" i="4" s="1"/>
  <c r="G38" i="4"/>
  <c r="I38" i="4" s="1"/>
  <c r="G37" i="4"/>
  <c r="I37" i="4" s="1"/>
  <c r="G36" i="4"/>
  <c r="G35" i="4"/>
  <c r="I35" i="4" s="1"/>
  <c r="H33" i="4"/>
  <c r="F32" i="4"/>
  <c r="E32" i="4"/>
  <c r="D32" i="4"/>
  <c r="G31" i="4"/>
  <c r="I31" i="4" s="1"/>
  <c r="G30" i="4"/>
  <c r="I30" i="4" s="1"/>
  <c r="G29" i="4"/>
  <c r="I29" i="4" s="1"/>
  <c r="H27" i="4"/>
  <c r="D26" i="4"/>
  <c r="E26" i="4"/>
  <c r="F26" i="4"/>
  <c r="G25" i="4"/>
  <c r="I25" i="4" s="1"/>
  <c r="G24" i="4"/>
  <c r="I24" i="4" s="1"/>
  <c r="G23" i="4"/>
  <c r="I23" i="4" s="1"/>
  <c r="G21" i="4"/>
  <c r="G22" i="4"/>
  <c r="I22" i="4" s="1"/>
  <c r="G20" i="4"/>
  <c r="I20" i="4" s="1"/>
  <c r="H18" i="4"/>
  <c r="F17" i="4"/>
  <c r="E17" i="4"/>
  <c r="D17" i="4"/>
  <c r="I16" i="4"/>
  <c r="H382" i="4"/>
  <c r="D381" i="4"/>
  <c r="E381" i="4"/>
  <c r="F381" i="4"/>
  <c r="G380" i="4"/>
  <c r="I380" i="4" s="1"/>
  <c r="F332" i="4"/>
  <c r="E332" i="4"/>
  <c r="D332" i="4"/>
  <c r="F341" i="4"/>
  <c r="E341" i="4"/>
  <c r="D341" i="4"/>
  <c r="F348" i="4"/>
  <c r="E348" i="4"/>
  <c r="D348" i="4"/>
  <c r="F357" i="4"/>
  <c r="E357" i="4"/>
  <c r="D357" i="4"/>
  <c r="F368" i="4"/>
  <c r="E368" i="4"/>
  <c r="D368" i="4"/>
  <c r="G379" i="4"/>
  <c r="I379" i="4" s="1"/>
  <c r="G378" i="4"/>
  <c r="I378" i="4" s="1"/>
  <c r="G377" i="4"/>
  <c r="I377" i="4" s="1"/>
  <c r="G376" i="4"/>
  <c r="I376" i="4" s="1"/>
  <c r="G375" i="4"/>
  <c r="I375" i="4" s="1"/>
  <c r="G374" i="4"/>
  <c r="I374" i="4" s="1"/>
  <c r="G373" i="4"/>
  <c r="I373" i="4" s="1"/>
  <c r="G372" i="4"/>
  <c r="I372" i="4" s="1"/>
  <c r="G371" i="4"/>
  <c r="G3" i="4"/>
  <c r="I3" i="4" s="1"/>
  <c r="G4" i="4"/>
  <c r="I4" i="4" s="1"/>
  <c r="D5" i="4"/>
  <c r="E5" i="4"/>
  <c r="F5" i="4"/>
  <c r="H6" i="4"/>
  <c r="G8" i="4"/>
  <c r="I8" i="4" s="1"/>
  <c r="G9" i="4"/>
  <c r="I9" i="4" s="1"/>
  <c r="D10" i="4"/>
  <c r="E10" i="4"/>
  <c r="H11" i="4"/>
  <c r="G14" i="4"/>
  <c r="I14" i="4" s="1"/>
  <c r="G15" i="4"/>
  <c r="I15" i="4" s="1"/>
  <c r="H326" i="4"/>
  <c r="H325" i="4"/>
  <c r="F325" i="4"/>
  <c r="E325" i="4"/>
  <c r="D325" i="4"/>
  <c r="H369" i="4"/>
  <c r="J34" i="2"/>
  <c r="J32" i="2"/>
  <c r="H32" i="2"/>
  <c r="G32" i="2"/>
  <c r="BD348" i="4"/>
  <c r="BH348" i="4"/>
  <c r="BD341" i="4"/>
  <c r="BH341" i="4"/>
  <c r="BL341" i="4"/>
  <c r="BD332" i="4"/>
  <c r="BH332" i="4"/>
  <c r="BL332" i="4"/>
  <c r="BD368" i="4"/>
  <c r="BH368" i="4"/>
  <c r="BL368" i="4"/>
  <c r="BD357" i="4"/>
  <c r="BH357" i="4"/>
  <c r="BL357" i="4"/>
  <c r="G367" i="4"/>
  <c r="I367" i="4" s="1"/>
  <c r="G366" i="4"/>
  <c r="I366" i="4" s="1"/>
  <c r="G365" i="4"/>
  <c r="I365" i="4" s="1"/>
  <c r="G364" i="4"/>
  <c r="I364" i="4" s="1"/>
  <c r="G363" i="4"/>
  <c r="I363" i="4" s="1"/>
  <c r="G362" i="4"/>
  <c r="I362" i="4" s="1"/>
  <c r="G361" i="4"/>
  <c r="I361" i="4" s="1"/>
  <c r="G360" i="4"/>
  <c r="I360" i="4" s="1"/>
  <c r="H358" i="4"/>
  <c r="G356" i="4"/>
  <c r="I356" i="4" s="1"/>
  <c r="G355" i="4"/>
  <c r="I355" i="4" s="1"/>
  <c r="G354" i="4"/>
  <c r="I354" i="4" s="1"/>
  <c r="G353" i="4"/>
  <c r="I353" i="4" s="1"/>
  <c r="G352" i="4"/>
  <c r="I352" i="4" s="1"/>
  <c r="G351" i="4"/>
  <c r="I351" i="4" s="1"/>
  <c r="H349" i="4"/>
  <c r="G346" i="4"/>
  <c r="I346" i="4" s="1"/>
  <c r="G345" i="4"/>
  <c r="I345" i="4" s="1"/>
  <c r="G344" i="4"/>
  <c r="H342" i="4"/>
  <c r="G340" i="4"/>
  <c r="I340" i="4" s="1"/>
  <c r="G339" i="4"/>
  <c r="I339" i="4" s="1"/>
  <c r="G338" i="4"/>
  <c r="I338" i="4" s="1"/>
  <c r="G337" i="4"/>
  <c r="I337" i="4" s="1"/>
  <c r="G336" i="4"/>
  <c r="I336" i="4" s="1"/>
  <c r="G335" i="4"/>
  <c r="H333" i="4"/>
  <c r="G331" i="4"/>
  <c r="I331" i="4" s="1"/>
  <c r="G330" i="4"/>
  <c r="I330" i="4" s="1"/>
  <c r="G329" i="4"/>
  <c r="I329" i="4" s="1"/>
  <c r="G328" i="4"/>
  <c r="I328" i="4" s="1"/>
  <c r="BL325" i="4"/>
  <c r="BH325" i="4"/>
  <c r="BD325" i="4"/>
  <c r="G324" i="4"/>
  <c r="I324" i="4" s="1"/>
  <c r="G323" i="4"/>
  <c r="I323" i="4" s="1"/>
  <c r="G322" i="4"/>
  <c r="I322" i="4" s="1"/>
  <c r="G321" i="4"/>
  <c r="I321" i="4" s="1"/>
  <c r="G320" i="4"/>
  <c r="I320" i="4" s="1"/>
  <c r="G319" i="4"/>
  <c r="I319" i="4" s="1"/>
  <c r="G318" i="4"/>
  <c r="I318" i="4" s="1"/>
  <c r="G317" i="4"/>
  <c r="G31" i="2"/>
  <c r="G30" i="2"/>
  <c r="G29" i="2"/>
  <c r="G28" i="2"/>
  <c r="G27" i="2"/>
  <c r="J25" i="2"/>
  <c r="D23" i="2"/>
  <c r="F23" i="2"/>
  <c r="G22" i="2"/>
  <c r="G21" i="2"/>
  <c r="G20" i="2"/>
  <c r="G19" i="2"/>
  <c r="G18" i="2"/>
  <c r="G17" i="2"/>
  <c r="J15" i="2"/>
  <c r="D13" i="2"/>
  <c r="F13" i="2"/>
  <c r="G12" i="2"/>
  <c r="G11" i="2"/>
  <c r="G10" i="2"/>
  <c r="G9" i="2"/>
  <c r="G8" i="2"/>
  <c r="G7" i="2"/>
  <c r="G6" i="2"/>
  <c r="G4" i="2"/>
  <c r="G3" i="2"/>
  <c r="G2" i="2"/>
  <c r="G418" i="4" l="1"/>
  <c r="I422" i="4"/>
  <c r="Q82" i="20"/>
  <c r="BP165" i="4"/>
  <c r="BP185" i="4"/>
  <c r="G397" i="4"/>
  <c r="BP53" i="4"/>
  <c r="BP87" i="4"/>
  <c r="G407" i="4"/>
  <c r="I400" i="4"/>
  <c r="I407" i="4" s="1"/>
  <c r="BP63" i="4"/>
  <c r="I385" i="4"/>
  <c r="I397" i="4" s="1"/>
  <c r="Q68" i="20"/>
  <c r="Q80" i="20"/>
  <c r="N56" i="20"/>
  <c r="Z44" i="20"/>
  <c r="AI32" i="20"/>
  <c r="Z20" i="20"/>
  <c r="BP174" i="4"/>
  <c r="BP304" i="4"/>
  <c r="BP325" i="4"/>
  <c r="BP332" i="4"/>
  <c r="BP341" i="4"/>
  <c r="BP357" i="4"/>
  <c r="BP368" i="4"/>
  <c r="BP348" i="4"/>
  <c r="I313" i="4"/>
  <c r="I304" i="4"/>
  <c r="G313" i="4"/>
  <c r="G304" i="4"/>
  <c r="I292" i="4"/>
  <c r="G292" i="4"/>
  <c r="I284" i="4"/>
  <c r="G284" i="4"/>
  <c r="G275" i="4"/>
  <c r="I271" i="4"/>
  <c r="I275" i="4" s="1"/>
  <c r="G257" i="4"/>
  <c r="I254" i="4"/>
  <c r="I257" i="4" s="1"/>
  <c r="G268" i="4"/>
  <c r="I260" i="4"/>
  <c r="I268" i="4" s="1"/>
  <c r="G237" i="4"/>
  <c r="G244" i="4"/>
  <c r="G251" i="4"/>
  <c r="I240" i="4"/>
  <c r="I244" i="4" s="1"/>
  <c r="I247" i="4"/>
  <c r="I251" i="4" s="1"/>
  <c r="G226" i="4"/>
  <c r="I222" i="4"/>
  <c r="I226" i="4" s="1"/>
  <c r="I229" i="4"/>
  <c r="I237" i="4" s="1"/>
  <c r="G209" i="4"/>
  <c r="G218" i="4"/>
  <c r="I205" i="4"/>
  <c r="I209" i="4" s="1"/>
  <c r="I212" i="4"/>
  <c r="I218" i="4" s="1"/>
  <c r="I194" i="4"/>
  <c r="G202" i="4"/>
  <c r="I197" i="4"/>
  <c r="I202" i="4" s="1"/>
  <c r="G194" i="4"/>
  <c r="G174" i="4"/>
  <c r="G185" i="4"/>
  <c r="I174" i="4"/>
  <c r="I177" i="4"/>
  <c r="I185" i="4" s="1"/>
  <c r="I165" i="4"/>
  <c r="G165" i="4"/>
  <c r="I154" i="4"/>
  <c r="I130" i="4"/>
  <c r="G140" i="4"/>
  <c r="G154" i="4"/>
  <c r="G130" i="4"/>
  <c r="I133" i="4"/>
  <c r="I140" i="4" s="1"/>
  <c r="G122" i="4"/>
  <c r="I122" i="4"/>
  <c r="G96" i="4"/>
  <c r="I90" i="4"/>
  <c r="I96" i="4" s="1"/>
  <c r="G114" i="4"/>
  <c r="I105" i="4"/>
  <c r="G105" i="4"/>
  <c r="I108" i="4"/>
  <c r="I114" i="4" s="1"/>
  <c r="I87" i="4"/>
  <c r="G87" i="4"/>
  <c r="I76" i="4"/>
  <c r="G76" i="4"/>
  <c r="I63" i="4"/>
  <c r="G63" i="4"/>
  <c r="I53" i="4"/>
  <c r="G53" i="4"/>
  <c r="I32" i="4"/>
  <c r="G43" i="4"/>
  <c r="G32" i="4"/>
  <c r="I36" i="4"/>
  <c r="I43" i="4" s="1"/>
  <c r="G26" i="4"/>
  <c r="I21" i="4"/>
  <c r="I26" i="4" s="1"/>
  <c r="I17" i="4"/>
  <c r="I332" i="4"/>
  <c r="G348" i="4"/>
  <c r="I357" i="4"/>
  <c r="G17" i="4"/>
  <c r="G341" i="4"/>
  <c r="I368" i="4"/>
  <c r="G381" i="4"/>
  <c r="G332" i="4"/>
  <c r="G357" i="4"/>
  <c r="G368" i="4"/>
  <c r="I5" i="4"/>
  <c r="G5" i="4"/>
  <c r="I371" i="4"/>
  <c r="I381" i="4" s="1"/>
  <c r="G10" i="4"/>
  <c r="I10" i="4"/>
  <c r="G325" i="4"/>
  <c r="I317" i="4"/>
  <c r="I325" i="4" s="1"/>
  <c r="I335" i="4"/>
  <c r="I341" i="4" s="1"/>
  <c r="I344" i="4"/>
  <c r="I348" i="4" s="1"/>
  <c r="G23" i="2"/>
  <c r="G13" i="2"/>
</calcChain>
</file>

<file path=xl/sharedStrings.xml><?xml version="1.0" encoding="utf-8"?>
<sst xmlns="http://schemas.openxmlformats.org/spreadsheetml/2006/main" count="1922" uniqueCount="277">
  <si>
    <t>MÜSTAHSİL</t>
  </si>
  <si>
    <t>ÜRÜN CİNSİ</t>
  </si>
  <si>
    <t>ADET</t>
  </si>
  <si>
    <t>DARALI</t>
  </si>
  <si>
    <t>DARA</t>
  </si>
  <si>
    <t>SAFİ</t>
  </si>
  <si>
    <t>FİYAT</t>
  </si>
  <si>
    <t>TUTAR</t>
  </si>
  <si>
    <t>Ali Açıkgöz</t>
  </si>
  <si>
    <t>Şeftali</t>
  </si>
  <si>
    <t>Nektari</t>
  </si>
  <si>
    <t>Bayram Atsız</t>
  </si>
  <si>
    <t>Mevlüt Çulhacı</t>
  </si>
  <si>
    <t>Ali Gür</t>
  </si>
  <si>
    <t>Ferhat Adsız</t>
  </si>
  <si>
    <t>Şaban Ok</t>
  </si>
  <si>
    <t>Sergen Gür</t>
  </si>
  <si>
    <t>Toplam</t>
  </si>
  <si>
    <t>Ortalama</t>
  </si>
  <si>
    <t>11.7.2021/PAZAR</t>
  </si>
  <si>
    <t>12.7.2021/PAZARTESİ</t>
  </si>
  <si>
    <t>Sercan Gür</t>
  </si>
  <si>
    <t>Cemal Şimşek</t>
  </si>
  <si>
    <t>Adnan Topçu</t>
  </si>
  <si>
    <t>13.07.2021/SALI</t>
  </si>
  <si>
    <t>Hayri Kanat</t>
  </si>
  <si>
    <t>Bayram Adsız</t>
  </si>
  <si>
    <t>14.07.2021/ÇARŞAMBA</t>
  </si>
  <si>
    <t>Yusuf Akıncı</t>
  </si>
  <si>
    <t>15.07.2021/PERŞEMBE</t>
  </si>
  <si>
    <t>Nektar</t>
  </si>
  <si>
    <t>Halil Ağır</t>
  </si>
  <si>
    <t>Yusuf Maden</t>
  </si>
  <si>
    <t>KASA TİPİ</t>
  </si>
  <si>
    <t>Hal</t>
  </si>
  <si>
    <t>İhracat</t>
  </si>
  <si>
    <t>Nektarin</t>
  </si>
  <si>
    <t>Dükkan</t>
  </si>
  <si>
    <t>16.07.2021/CUMA</t>
  </si>
  <si>
    <t>Kasa_Tipi</t>
  </si>
  <si>
    <t>Adet</t>
  </si>
  <si>
    <t>Fiyat</t>
  </si>
  <si>
    <t>Tutar</t>
  </si>
  <si>
    <t>Firma</t>
  </si>
  <si>
    <t>Eldorado</t>
  </si>
  <si>
    <t>Nakliye</t>
  </si>
  <si>
    <t>Tarih</t>
  </si>
  <si>
    <t>Yeşil</t>
  </si>
  <si>
    <t>Parsa</t>
  </si>
  <si>
    <t>Pls_Yesil</t>
  </si>
  <si>
    <t>Pls_Siyah</t>
  </si>
  <si>
    <t>Pls_Mavi</t>
  </si>
  <si>
    <t>Pls_Siyah_İhracat</t>
  </si>
  <si>
    <t>Ödeme</t>
  </si>
  <si>
    <t>Ödeme_Tipi</t>
  </si>
  <si>
    <t>3Adet Çek</t>
  </si>
  <si>
    <t>Kalan</t>
  </si>
  <si>
    <t>Çek</t>
  </si>
  <si>
    <t>fyo_Pls_Siyah_İhracat</t>
  </si>
  <si>
    <t>TARİH</t>
  </si>
  <si>
    <t>KİM</t>
  </si>
  <si>
    <t>Gelir_Tipi</t>
  </si>
  <si>
    <t>Ege_Lider</t>
  </si>
  <si>
    <t>Havale</t>
  </si>
  <si>
    <t>Abdurahim_Sincar</t>
  </si>
  <si>
    <t>Banka</t>
  </si>
  <si>
    <t>Halkbank</t>
  </si>
  <si>
    <t>Seyfo_Sadık_Sebmey</t>
  </si>
  <si>
    <t>Erol_Mesut_Kahvede</t>
  </si>
  <si>
    <t>Elden</t>
  </si>
  <si>
    <t>Ege_Lider_Mesut_Aksu</t>
  </si>
  <si>
    <t>Ege_Lider_Şino</t>
  </si>
  <si>
    <t>Efesten</t>
  </si>
  <si>
    <t>Bahattin</t>
  </si>
  <si>
    <t>Mesut</t>
  </si>
  <si>
    <t>Efes_Mehmet</t>
  </si>
  <si>
    <t>Birol</t>
  </si>
  <si>
    <t>Nakit</t>
  </si>
  <si>
    <t>Kibaroğlu</t>
  </si>
  <si>
    <t>Ramazan</t>
  </si>
  <si>
    <t>Şekeroğlu</t>
  </si>
  <si>
    <t>Çelikler</t>
  </si>
  <si>
    <t>Toplam_Adet</t>
  </si>
  <si>
    <t>Müstahsiller belirlendi.</t>
  </si>
  <si>
    <t>Veri doğrulama ile hareketli müstahsil sekmesi oluşturuldu.</t>
  </si>
  <si>
    <t>filtre özelliğinde; ekle=hareketli_müstahsiller_sekmesi olarak ayarlandı.</t>
  </si>
  <si>
    <t>Böylece haftalık totali ve her bir müstahsilin totalini çekebiliyorum.</t>
  </si>
  <si>
    <t>Pivot ile her bir müstahsilin totalini tek kalem elde edebiliyorum</t>
  </si>
  <si>
    <t>Genel toplamı hızlıca görebilmek için Pivot kullanışlı</t>
  </si>
  <si>
    <t>Haftalık totalleri hesaplamak için de Pivot kullanışlı</t>
  </si>
  <si>
    <t>Veli Aşan</t>
  </si>
  <si>
    <t>Ferit Adsız Bayram</t>
  </si>
  <si>
    <t>Adnan Marka</t>
  </si>
  <si>
    <t>Bizim_Toplam</t>
  </si>
  <si>
    <t>Kilo</t>
  </si>
  <si>
    <t>Onların_Toplamı</t>
  </si>
  <si>
    <t>Fark</t>
  </si>
  <si>
    <t>18.07.2021/PAZAR</t>
  </si>
  <si>
    <t>Toplam_Safi</t>
  </si>
  <si>
    <t>Toplam_Tutar</t>
  </si>
  <si>
    <t>Toplam_Daralı</t>
  </si>
  <si>
    <t>Genel_Toplam</t>
  </si>
  <si>
    <t>ALIŞ</t>
  </si>
  <si>
    <t>Çelikler_Göldağı</t>
  </si>
  <si>
    <t>DC_Pastacılık_Kurutma</t>
  </si>
  <si>
    <t>Çek_SadıkSebze_Alındı</t>
  </si>
  <si>
    <t>Mahsun</t>
  </si>
  <si>
    <t>Finansbank</t>
  </si>
  <si>
    <t>Adnan_Topçu</t>
  </si>
  <si>
    <t>Sarıoğlu</t>
  </si>
  <si>
    <t>KASA_TİPİ</t>
  </si>
  <si>
    <t>ÜRÜN_CİNSİ</t>
  </si>
  <si>
    <t>Süleyman</t>
  </si>
  <si>
    <t>Şaban</t>
  </si>
  <si>
    <t>31.5.2021/PAZARTESİ</t>
  </si>
  <si>
    <t>1.6.2021/SALI</t>
  </si>
  <si>
    <t>Özvarlı</t>
  </si>
  <si>
    <t>Erik</t>
  </si>
  <si>
    <t>Kefsar</t>
  </si>
  <si>
    <t>Malta_Erik</t>
  </si>
  <si>
    <t>2.6.2021/ÇARŞAMBA</t>
  </si>
  <si>
    <t>Yılmaz</t>
  </si>
  <si>
    <t>Anjelika</t>
  </si>
  <si>
    <t>Gültekin Özdemir</t>
  </si>
  <si>
    <t>Ferit Adsız</t>
  </si>
  <si>
    <t>Çelikler_Göldağı_Gıda</t>
  </si>
  <si>
    <t>40 kg şeftali alacağız.</t>
  </si>
  <si>
    <t>Toplam_Kilo</t>
  </si>
  <si>
    <t>İSİM</t>
  </si>
  <si>
    <t>Erol</t>
  </si>
  <si>
    <t>Muhammed</t>
  </si>
  <si>
    <t>ARAÇ</t>
  </si>
  <si>
    <t>35 Z 0348</t>
  </si>
  <si>
    <t>09 JG 917</t>
  </si>
  <si>
    <t>ŞEKEROĞLU</t>
  </si>
  <si>
    <t>EGE_LİDER</t>
  </si>
  <si>
    <t>ÇELİKLER</t>
  </si>
  <si>
    <t>Ünalberk Yıldırım</t>
  </si>
  <si>
    <t>DÜKKAN</t>
  </si>
  <si>
    <t>yesil_kasa</t>
  </si>
  <si>
    <t>3.6.2021/PERŞEMBE</t>
  </si>
  <si>
    <t>Yılmaz Kaya</t>
  </si>
  <si>
    <t>Cemal Şİmşek</t>
  </si>
  <si>
    <t>4.6.2021/CUMA</t>
  </si>
  <si>
    <t>Hüseyin Semiz</t>
  </si>
  <si>
    <t>Mehmet görüş</t>
  </si>
  <si>
    <t>Yılmaz Kozpınar</t>
  </si>
  <si>
    <t>6.6.2021/PAZAR</t>
  </si>
  <si>
    <t>Ekrem Gül</t>
  </si>
  <si>
    <t>Salih Elden</t>
  </si>
  <si>
    <t>Mehmet Görüş</t>
  </si>
  <si>
    <t>7.6.2021/PAZARTESİ</t>
  </si>
  <si>
    <t>Mehmet Küçük</t>
  </si>
  <si>
    <t>Mehmet Küçükkale</t>
  </si>
  <si>
    <t>8.6.2021/SALI</t>
  </si>
  <si>
    <t>Cemal</t>
  </si>
  <si>
    <t>Mevlüt</t>
  </si>
  <si>
    <t>Ahmet Tutuğ</t>
  </si>
  <si>
    <t>Ahmet Ünsal</t>
  </si>
  <si>
    <t>9.6.2021/ÇARŞAMBA</t>
  </si>
  <si>
    <t>Zinet</t>
  </si>
  <si>
    <t>Mevlüt Dede</t>
  </si>
  <si>
    <t>Yaşar Özkoca</t>
  </si>
  <si>
    <t>Hayri Gür</t>
  </si>
  <si>
    <t>10.6.2021/PERŞEMBE</t>
  </si>
  <si>
    <t>İbrahim</t>
  </si>
  <si>
    <t>Yaşar Yaman</t>
  </si>
  <si>
    <t>11.6.2021/CUMA</t>
  </si>
  <si>
    <t>Zinet Kırkan</t>
  </si>
  <si>
    <t>Yılmaz Özkoca</t>
  </si>
  <si>
    <t>13.6.2021/PAZAR</t>
  </si>
  <si>
    <t>EK_Gider</t>
  </si>
  <si>
    <t>14.6.2021/PAZARTESİ</t>
  </si>
  <si>
    <t xml:space="preserve">Halil Ağır </t>
  </si>
  <si>
    <t>15.6.2021/SALI</t>
  </si>
  <si>
    <t>16.6.2021/ÇARŞAMBA</t>
  </si>
  <si>
    <t>HAL</t>
  </si>
  <si>
    <t>17.6.2021/PERŞEMBE</t>
  </si>
  <si>
    <t>H.Ali İnceoğlu</t>
  </si>
  <si>
    <t>18.6.2021/CUMA</t>
  </si>
  <si>
    <t>Durmuş Durabay</t>
  </si>
  <si>
    <t>20.6.2021/PAZAR</t>
  </si>
  <si>
    <t>21.6.2021/PAZARTESİ</t>
  </si>
  <si>
    <t>22.6.2021/SALI</t>
  </si>
  <si>
    <t>Halil Ceritoğlu</t>
  </si>
  <si>
    <t>Ali İnceoğlu</t>
  </si>
  <si>
    <t>Kefser</t>
  </si>
  <si>
    <t>23.6.2021/ÇARŞAMBA</t>
  </si>
  <si>
    <t>18.7.2021/PAZAR</t>
  </si>
  <si>
    <t>22.7.2021/PERŞEMBE</t>
  </si>
  <si>
    <t>Cemal Şmşek</t>
  </si>
  <si>
    <t xml:space="preserve">EFES DÖKME </t>
  </si>
  <si>
    <t>24.6.2021/PERŞEMBE</t>
  </si>
  <si>
    <t>25.6.2021/CUMA</t>
  </si>
  <si>
    <t>Hüseyin Adsız</t>
  </si>
  <si>
    <t>27.6.2021/PAZAR</t>
  </si>
  <si>
    <t>Halil İnceoğlu</t>
  </si>
  <si>
    <t>28.6.2021/PAZARTESİ</t>
  </si>
  <si>
    <t>29.6.2021/SALI</t>
  </si>
  <si>
    <t>30.6.2021/ÇARŞAMBA</t>
  </si>
  <si>
    <t>1.7.2021/PERŞEMBE</t>
  </si>
  <si>
    <t>Bakkal</t>
  </si>
  <si>
    <t>2.7.2021/CUMA</t>
  </si>
  <si>
    <t>4.7.2021/PAZAR</t>
  </si>
  <si>
    <t>5.7.2021/PAZARTESİ</t>
  </si>
  <si>
    <t>6.7.2021/SALI</t>
  </si>
  <si>
    <t>7.7.2021/ÇARŞAMBA</t>
  </si>
  <si>
    <t>8.7.2021/PERŞEMBE</t>
  </si>
  <si>
    <t>Okul Belevi</t>
  </si>
  <si>
    <t>Petek Tarım</t>
  </si>
  <si>
    <t>Erik İkinci</t>
  </si>
  <si>
    <t>9.7.2021/CUMA</t>
  </si>
  <si>
    <t>Harputlu</t>
  </si>
  <si>
    <t>Hal 68</t>
  </si>
  <si>
    <t>Dökme</t>
  </si>
  <si>
    <t>SELO</t>
  </si>
  <si>
    <t>EROL</t>
  </si>
  <si>
    <t>BURSA_SARIOĞLU</t>
  </si>
  <si>
    <t>Şeftalii</t>
  </si>
  <si>
    <t>MESUT_AK</t>
  </si>
  <si>
    <t>İLSA</t>
  </si>
  <si>
    <t>KİLO</t>
  </si>
  <si>
    <t>KERİM</t>
  </si>
  <si>
    <t>EFES</t>
  </si>
  <si>
    <t>A.SİNCAR</t>
  </si>
  <si>
    <t>MURAT_İST_KURUTMA</t>
  </si>
  <si>
    <t>SARIOĞLU</t>
  </si>
  <si>
    <t>Osman Alkan</t>
  </si>
  <si>
    <t>Özkan Kaplan</t>
  </si>
  <si>
    <t>Bahattin Adsız</t>
  </si>
  <si>
    <t>Mehmet Adsız</t>
  </si>
  <si>
    <t>Servet Dinç</t>
  </si>
  <si>
    <t>7.2tl</t>
  </si>
  <si>
    <t>23.7.2021/CUMA</t>
  </si>
  <si>
    <t>BAKİYE</t>
  </si>
  <si>
    <t>ALİ AÇIKGÖZ</t>
  </si>
  <si>
    <t>FERHAT ADSIZ</t>
  </si>
  <si>
    <t>BAYRAM ADSIZ</t>
  </si>
  <si>
    <t>Efes Buzhane</t>
  </si>
  <si>
    <t>ANTALYA</t>
  </si>
  <si>
    <t>İSTANBUL</t>
  </si>
  <si>
    <t>Kurtuluş_Dinç_Hal</t>
  </si>
  <si>
    <t>Genel Toplam</t>
  </si>
  <si>
    <t>Ünalberk</t>
  </si>
  <si>
    <t>Bayramlık</t>
  </si>
  <si>
    <t>16.7.2021/HAFTALIK</t>
  </si>
  <si>
    <t xml:space="preserve"> KOMİSYON GİDERİ/HAFTALIK</t>
  </si>
  <si>
    <t>KOMİSYON_GİDERİ/HAFTALIK</t>
  </si>
  <si>
    <t>21.7.2021/ÇARŞAMBA</t>
  </si>
  <si>
    <t>Mert</t>
  </si>
  <si>
    <t>Mert Engin</t>
  </si>
  <si>
    <t>Süleyman Küçük</t>
  </si>
  <si>
    <t>HAFTALIK_TOPLAM</t>
  </si>
  <si>
    <t>HAYRİ KANAT</t>
  </si>
  <si>
    <t>ADNAN TOPÇU</t>
  </si>
  <si>
    <t>HÜSEYİN ADSIZ</t>
  </si>
  <si>
    <t>ŞABAN OK</t>
  </si>
  <si>
    <t>SERCAN GÜR</t>
  </si>
  <si>
    <t>YUSUF AKINCI</t>
  </si>
  <si>
    <t>OSMAN ALKAN</t>
  </si>
  <si>
    <t>KURTULUŞ DİNÇ</t>
  </si>
  <si>
    <t>BORÇ</t>
  </si>
  <si>
    <t>ÖDEME</t>
  </si>
  <si>
    <t>Sinan Küçükzeybek</t>
  </si>
  <si>
    <t>25.7.2021/PAZAR</t>
  </si>
  <si>
    <t>Ali Durmaz</t>
  </si>
  <si>
    <t>Sedat Ektiren</t>
  </si>
  <si>
    <t>ALİ DURMAZ</t>
  </si>
  <si>
    <t>SEDAT EKTİREN</t>
  </si>
  <si>
    <t>HAFTALIK TOPLAM</t>
  </si>
  <si>
    <t>GÜLTEKİN ÖZDEMİR</t>
  </si>
  <si>
    <t>26.7.2021/PAZARTESİ</t>
  </si>
  <si>
    <t>Sıtkı Adsız</t>
  </si>
  <si>
    <t>CEMAL ŞİMŞEK</t>
  </si>
  <si>
    <t>BAHATTİN ADSIZ</t>
  </si>
  <si>
    <t>SALİH ELDEN</t>
  </si>
  <si>
    <t>27.7.2021/SALI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</si>
</sst>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14" fontId="1" fillId="0" borderId="0" xfId="0" applyNumberFormat="1" applyFont="1"/>
    <xf numFmtId="14" fontId="1" fillId="5" borderId="0" xfId="0" applyNumberFormat="1" applyFont="1" applyFill="1"/>
    <xf numFmtId="0" fontId="0" fillId="0" borderId="0" xfId="0" applyNumberFormat="1"/>
    <xf numFmtId="0" fontId="0" fillId="0" borderId="0" xfId="0" applyFill="1"/>
    <xf numFmtId="0" fontId="0" fillId="0" borderId="0" xfId="0" applyFont="1"/>
    <xf numFmtId="0" fontId="0" fillId="7" borderId="0" xfId="0" applyFill="1"/>
    <xf numFmtId="0" fontId="1" fillId="7" borderId="0" xfId="0" applyFont="1" applyFill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0" fontId="1" fillId="0" borderId="0" xfId="0" applyFont="1" applyFill="1"/>
    <xf numFmtId="3" fontId="0" fillId="0" borderId="0" xfId="0" applyNumberFormat="1"/>
    <xf numFmtId="0" fontId="0" fillId="9" borderId="0" xfId="0" applyFont="1" applyFill="1"/>
    <xf numFmtId="0" fontId="0" fillId="6" borderId="0" xfId="0" applyFont="1" applyFill="1"/>
    <xf numFmtId="0" fontId="0" fillId="0" borderId="0" xfId="0" applyFont="1" applyFill="1"/>
    <xf numFmtId="0" fontId="1" fillId="8" borderId="0" xfId="0" applyFont="1" applyFill="1"/>
    <xf numFmtId="0" fontId="0" fillId="8" borderId="0" xfId="0" applyFont="1" applyFill="1"/>
    <xf numFmtId="0" fontId="1" fillId="7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1" fillId="0" borderId="0" xfId="0" applyFont="1" applyAlignment="1"/>
    <xf numFmtId="0" fontId="0" fillId="15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15" borderId="0" xfId="0" applyFont="1" applyFill="1"/>
    <xf numFmtId="0" fontId="1" fillId="0" borderId="0" xfId="0" applyFont="1" applyFill="1" applyAlignment="1"/>
    <xf numFmtId="0" fontId="1" fillId="11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1" fillId="19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17" borderId="0" xfId="0" applyFont="1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BD046-FBF6-4454-99AD-0B843F600705}">
  <dimension ref="A1:BQ435"/>
  <sheetViews>
    <sheetView tabSelected="1" zoomScale="72" zoomScaleNormal="72" workbookViewId="0">
      <pane xSplit="1" ySplit="2" topLeftCell="B421" activePane="bottomRight" state="frozen"/>
      <selection pane="topRight" activeCell="B1" sqref="B1"/>
      <selection pane="bottomLeft" activeCell="A3" sqref="A3"/>
      <selection pane="bottomRight" activeCell="J439" sqref="J439"/>
    </sheetView>
  </sheetViews>
  <sheetFormatPr defaultRowHeight="14.5" x14ac:dyDescent="0.35"/>
  <cols>
    <col min="1" max="1" width="21.1796875" style="2" bestFit="1" customWidth="1"/>
    <col min="2" max="2" width="22" bestFit="1" customWidth="1"/>
    <col min="3" max="3" width="11.1796875" bestFit="1" customWidth="1"/>
    <col min="8" max="8" width="12.6328125" bestFit="1" customWidth="1"/>
    <col min="14" max="14" width="11.08984375" bestFit="1" customWidth="1"/>
    <col min="18" max="18" width="11.08984375" bestFit="1" customWidth="1"/>
    <col min="21" max="21" width="9.36328125" bestFit="1" customWidth="1"/>
    <col min="22" max="22" width="11.26953125" bestFit="1" customWidth="1"/>
    <col min="25" max="25" width="9.36328125" bestFit="1" customWidth="1"/>
    <col min="26" max="26" width="11.26953125" bestFit="1" customWidth="1"/>
    <col min="29" max="29" width="9.36328125" bestFit="1" customWidth="1"/>
    <col min="30" max="30" width="11.26953125" bestFit="1" customWidth="1"/>
    <col min="33" max="33" width="9.36328125" bestFit="1" customWidth="1"/>
    <col min="34" max="34" width="11.26953125" bestFit="1" customWidth="1"/>
    <col min="41" max="41" width="9.36328125" bestFit="1" customWidth="1"/>
    <col min="42" max="42" width="11.26953125" bestFit="1" customWidth="1"/>
    <col min="45" max="45" width="9.36328125" bestFit="1" customWidth="1"/>
    <col min="46" max="46" width="11.26953125" bestFit="1" customWidth="1"/>
    <col min="49" max="49" width="9.36328125" bestFit="1" customWidth="1"/>
    <col min="50" max="50" width="11.26953125" bestFit="1" customWidth="1"/>
    <col min="53" max="53" width="9.36328125" bestFit="1" customWidth="1"/>
    <col min="54" max="54" width="11.26953125" bestFit="1" customWidth="1"/>
    <col min="56" max="56" width="11.1796875" customWidth="1"/>
    <col min="57" max="57" width="9.81640625" bestFit="1" customWidth="1"/>
    <col min="58" max="58" width="13.1796875" bestFit="1" customWidth="1"/>
    <col min="61" max="61" width="9.81640625" bestFit="1" customWidth="1"/>
    <col min="62" max="62" width="12" bestFit="1" customWidth="1"/>
    <col min="65" max="65" width="9.81640625" bestFit="1" customWidth="1"/>
    <col min="66" max="66" width="12" bestFit="1" customWidth="1"/>
    <col min="68" max="68" width="13.1796875" bestFit="1" customWidth="1"/>
    <col min="69" max="69" width="12.36328125" bestFit="1" customWidth="1"/>
  </cols>
  <sheetData>
    <row r="1" spans="1:69" x14ac:dyDescent="0.35">
      <c r="A1" s="2" t="s">
        <v>59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171</v>
      </c>
      <c r="K1" s="2"/>
      <c r="L1" s="32" t="s">
        <v>240</v>
      </c>
      <c r="M1" s="32"/>
      <c r="N1" s="32"/>
      <c r="O1" s="32"/>
      <c r="P1" s="31" t="s">
        <v>239</v>
      </c>
      <c r="Q1" s="31"/>
      <c r="R1" s="31"/>
      <c r="S1" s="31"/>
      <c r="T1" s="34" t="s">
        <v>225</v>
      </c>
      <c r="U1" s="34"/>
      <c r="V1" s="34"/>
      <c r="W1" s="34"/>
      <c r="X1" s="33" t="s">
        <v>224</v>
      </c>
      <c r="Y1" s="33"/>
      <c r="Z1" s="33"/>
      <c r="AA1" s="33"/>
      <c r="AB1" s="38" t="s">
        <v>223</v>
      </c>
      <c r="AC1" s="38"/>
      <c r="AD1" s="38"/>
      <c r="AE1" s="38"/>
      <c r="AF1" s="33" t="s">
        <v>222</v>
      </c>
      <c r="AG1" s="33"/>
      <c r="AH1" s="33"/>
      <c r="AI1" s="33"/>
      <c r="AJ1" s="37" t="s">
        <v>220</v>
      </c>
      <c r="AK1" s="37"/>
      <c r="AL1" s="37"/>
      <c r="AM1" s="37"/>
      <c r="AN1" s="36" t="s">
        <v>219</v>
      </c>
      <c r="AO1" s="36"/>
      <c r="AP1" s="36"/>
      <c r="AQ1" s="36"/>
      <c r="AR1" s="31" t="s">
        <v>217</v>
      </c>
      <c r="AS1" s="31"/>
      <c r="AT1" s="31"/>
      <c r="AU1" s="31"/>
      <c r="AV1" s="32" t="s">
        <v>216</v>
      </c>
      <c r="AW1" s="32"/>
      <c r="AX1" s="32"/>
      <c r="AY1" s="32"/>
      <c r="AZ1" s="34" t="s">
        <v>215</v>
      </c>
      <c r="BA1" s="34"/>
      <c r="BB1" s="34"/>
      <c r="BC1" s="34"/>
      <c r="BD1" s="35" t="s">
        <v>80</v>
      </c>
      <c r="BE1" s="35"/>
      <c r="BF1" s="35"/>
      <c r="BG1" s="35"/>
      <c r="BH1" s="39" t="s">
        <v>62</v>
      </c>
      <c r="BI1" s="39"/>
      <c r="BJ1" s="39"/>
      <c r="BK1" s="39"/>
      <c r="BL1" s="40" t="s">
        <v>81</v>
      </c>
      <c r="BM1" s="40"/>
      <c r="BN1" s="40"/>
      <c r="BO1" s="40"/>
      <c r="BP1" s="2" t="s">
        <v>82</v>
      </c>
      <c r="BQ1" s="2" t="s">
        <v>127</v>
      </c>
    </row>
    <row r="2" spans="1:69" x14ac:dyDescent="0.35"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2</v>
      </c>
      <c r="M2" s="2" t="s">
        <v>110</v>
      </c>
      <c r="N2" s="2" t="s">
        <v>111</v>
      </c>
      <c r="O2" s="2" t="s">
        <v>221</v>
      </c>
      <c r="P2" s="2" t="s">
        <v>2</v>
      </c>
      <c r="Q2" s="2" t="s">
        <v>110</v>
      </c>
      <c r="R2" s="2" t="s">
        <v>111</v>
      </c>
      <c r="S2" s="2" t="s">
        <v>221</v>
      </c>
      <c r="T2" s="8" t="s">
        <v>2</v>
      </c>
      <c r="U2" s="8" t="s">
        <v>110</v>
      </c>
      <c r="V2" s="8" t="s">
        <v>111</v>
      </c>
      <c r="W2" s="8" t="s">
        <v>221</v>
      </c>
      <c r="X2" s="8" t="s">
        <v>2</v>
      </c>
      <c r="Y2" s="8" t="s">
        <v>110</v>
      </c>
      <c r="Z2" s="8" t="s">
        <v>111</v>
      </c>
      <c r="AA2" s="8" t="s">
        <v>221</v>
      </c>
      <c r="AB2" s="8" t="s">
        <v>2</v>
      </c>
      <c r="AC2" s="8" t="s">
        <v>110</v>
      </c>
      <c r="AD2" s="8" t="s">
        <v>111</v>
      </c>
      <c r="AE2" s="8" t="s">
        <v>221</v>
      </c>
      <c r="AF2" s="8" t="s">
        <v>2</v>
      </c>
      <c r="AG2" s="8" t="s">
        <v>110</v>
      </c>
      <c r="AH2" s="8" t="s">
        <v>111</v>
      </c>
      <c r="AI2" s="8" t="s">
        <v>221</v>
      </c>
      <c r="AJ2" s="8" t="s">
        <v>2</v>
      </c>
      <c r="AK2" s="8" t="s">
        <v>110</v>
      </c>
      <c r="AL2" s="8" t="s">
        <v>111</v>
      </c>
      <c r="AM2" s="8" t="s">
        <v>221</v>
      </c>
      <c r="AN2" s="8" t="s">
        <v>2</v>
      </c>
      <c r="AO2" s="8" t="s">
        <v>110</v>
      </c>
      <c r="AP2" s="8" t="s">
        <v>111</v>
      </c>
      <c r="AQ2" s="8" t="s">
        <v>221</v>
      </c>
      <c r="AR2" s="8" t="s">
        <v>2</v>
      </c>
      <c r="AS2" s="8" t="s">
        <v>110</v>
      </c>
      <c r="AT2" s="8" t="s">
        <v>111</v>
      </c>
      <c r="AU2" s="8" t="s">
        <v>221</v>
      </c>
      <c r="AV2" s="8" t="s">
        <v>2</v>
      </c>
      <c r="AW2" s="8" t="s">
        <v>110</v>
      </c>
      <c r="AX2" s="8" t="s">
        <v>111</v>
      </c>
      <c r="AY2" s="8" t="s">
        <v>221</v>
      </c>
      <c r="AZ2" s="8" t="s">
        <v>2</v>
      </c>
      <c r="BA2" s="8" t="s">
        <v>110</v>
      </c>
      <c r="BB2" s="8" t="s">
        <v>111</v>
      </c>
      <c r="BC2" s="8" t="s">
        <v>221</v>
      </c>
      <c r="BD2" s="7" t="s">
        <v>2</v>
      </c>
      <c r="BE2" s="12" t="s">
        <v>110</v>
      </c>
      <c r="BF2" s="7" t="s">
        <v>111</v>
      </c>
      <c r="BG2" s="7" t="s">
        <v>221</v>
      </c>
      <c r="BH2" s="7" t="s">
        <v>2</v>
      </c>
      <c r="BI2" s="7" t="s">
        <v>33</v>
      </c>
      <c r="BJ2" s="7" t="s">
        <v>1</v>
      </c>
      <c r="BK2" s="7" t="s">
        <v>221</v>
      </c>
      <c r="BL2" s="7" t="s">
        <v>2</v>
      </c>
      <c r="BM2" s="7" t="s">
        <v>33</v>
      </c>
      <c r="BN2" s="7" t="s">
        <v>1</v>
      </c>
      <c r="BO2" s="23" t="s">
        <v>221</v>
      </c>
      <c r="BP2" s="2"/>
    </row>
    <row r="3" spans="1:69" x14ac:dyDescent="0.35">
      <c r="A3" s="4" t="s">
        <v>114</v>
      </c>
      <c r="B3" t="s">
        <v>112</v>
      </c>
      <c r="C3" t="s">
        <v>9</v>
      </c>
      <c r="D3">
        <v>364</v>
      </c>
      <c r="E3">
        <v>1360</v>
      </c>
      <c r="F3">
        <v>182</v>
      </c>
      <c r="G3">
        <f>(E3-F3)</f>
        <v>1178</v>
      </c>
      <c r="H3">
        <v>8</v>
      </c>
      <c r="I3">
        <f>(G3*H3)</f>
        <v>9424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2"/>
    </row>
    <row r="4" spans="1:69" x14ac:dyDescent="0.35">
      <c r="A4" s="4" t="s">
        <v>114</v>
      </c>
      <c r="B4" t="s">
        <v>113</v>
      </c>
      <c r="C4" t="s">
        <v>9</v>
      </c>
      <c r="D4">
        <v>147</v>
      </c>
      <c r="E4">
        <v>440</v>
      </c>
      <c r="G4">
        <f>(E4-F4)</f>
        <v>440</v>
      </c>
      <c r="H4">
        <v>8</v>
      </c>
      <c r="I4">
        <f>(G4*H4)</f>
        <v>3520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2"/>
    </row>
    <row r="5" spans="1:69" x14ac:dyDescent="0.35">
      <c r="B5" s="2" t="s">
        <v>17</v>
      </c>
      <c r="D5" s="2">
        <f>SUM(D3:D4)</f>
        <v>511</v>
      </c>
      <c r="E5" s="2">
        <f>SUM(E3:E4)</f>
        <v>1800</v>
      </c>
      <c r="F5" s="2">
        <f>SUM(F3:F4)</f>
        <v>182</v>
      </c>
      <c r="G5" s="2">
        <f>SUM(G3:G4)</f>
        <v>1618</v>
      </c>
      <c r="H5" s="2"/>
      <c r="I5" s="2">
        <f>SUM(I3:I4)</f>
        <v>12944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2"/>
    </row>
    <row r="6" spans="1:69" x14ac:dyDescent="0.35">
      <c r="B6" s="2" t="s">
        <v>18</v>
      </c>
      <c r="H6">
        <f>AVERAGE(H3:H4)</f>
        <v>8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2"/>
    </row>
    <row r="7" spans="1:69" x14ac:dyDescent="0.35"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2"/>
    </row>
    <row r="8" spans="1:69" x14ac:dyDescent="0.35">
      <c r="A8" s="2" t="s">
        <v>115</v>
      </c>
      <c r="B8" t="s">
        <v>116</v>
      </c>
      <c r="C8" t="s">
        <v>117</v>
      </c>
      <c r="D8">
        <v>166</v>
      </c>
      <c r="E8">
        <v>1593</v>
      </c>
      <c r="G8">
        <f>(E8-F8)</f>
        <v>1593</v>
      </c>
      <c r="H8">
        <v>7.25</v>
      </c>
      <c r="I8">
        <f>(G8*H8)</f>
        <v>11549.25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2"/>
    </row>
    <row r="9" spans="1:69" x14ac:dyDescent="0.35">
      <c r="A9" s="2" t="s">
        <v>115</v>
      </c>
      <c r="B9" t="s">
        <v>118</v>
      </c>
      <c r="C9" t="s">
        <v>119</v>
      </c>
      <c r="D9">
        <v>138</v>
      </c>
      <c r="E9">
        <v>1278</v>
      </c>
      <c r="G9">
        <f>(E9-F9)</f>
        <v>1278</v>
      </c>
      <c r="H9">
        <v>7.6</v>
      </c>
      <c r="I9">
        <f>(G9*H9)</f>
        <v>9712.7999999999993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2"/>
    </row>
    <row r="10" spans="1:69" x14ac:dyDescent="0.35">
      <c r="B10" s="2" t="s">
        <v>17</v>
      </c>
      <c r="D10" s="2">
        <f>SUM(D8:D9)</f>
        <v>304</v>
      </c>
      <c r="E10" s="2">
        <f>SUM(E8:E9)</f>
        <v>2871</v>
      </c>
      <c r="F10" s="2"/>
      <c r="G10" s="2">
        <f>SUM(G8:G9)</f>
        <v>2871</v>
      </c>
      <c r="H10" s="2"/>
      <c r="I10" s="2">
        <f>SUM(I8:I9)</f>
        <v>21262.05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2"/>
    </row>
    <row r="11" spans="1:69" x14ac:dyDescent="0.35">
      <c r="B11" s="2" t="s">
        <v>18</v>
      </c>
      <c r="H11" s="2">
        <f>AVERAGE(H8:H9)</f>
        <v>7.4249999999999998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2"/>
    </row>
    <row r="12" spans="1:69" x14ac:dyDescent="0.35"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2"/>
    </row>
    <row r="13" spans="1:69" x14ac:dyDescent="0.35">
      <c r="A13" s="2" t="s">
        <v>120</v>
      </c>
      <c r="B13" t="s">
        <v>121</v>
      </c>
      <c r="C13" t="s">
        <v>139</v>
      </c>
      <c r="I13">
        <v>7480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2"/>
    </row>
    <row r="14" spans="1:69" x14ac:dyDescent="0.35">
      <c r="A14" s="2" t="s">
        <v>120</v>
      </c>
      <c r="B14" t="s">
        <v>121</v>
      </c>
      <c r="C14" t="s">
        <v>9</v>
      </c>
      <c r="D14">
        <v>205</v>
      </c>
      <c r="E14">
        <v>760</v>
      </c>
      <c r="F14">
        <v>100</v>
      </c>
      <c r="G14">
        <f>(E14-F14)</f>
        <v>660</v>
      </c>
      <c r="H14">
        <v>7.1</v>
      </c>
      <c r="I14">
        <f>(G14*H14)</f>
        <v>4686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2"/>
    </row>
    <row r="15" spans="1:69" x14ac:dyDescent="0.35">
      <c r="A15" s="2" t="s">
        <v>120</v>
      </c>
      <c r="B15" t="s">
        <v>113</v>
      </c>
      <c r="C15" t="s">
        <v>9</v>
      </c>
      <c r="D15">
        <v>300</v>
      </c>
      <c r="E15">
        <v>1158</v>
      </c>
      <c r="F15">
        <v>108</v>
      </c>
      <c r="G15">
        <f>(E15-F15)</f>
        <v>1050</v>
      </c>
      <c r="H15">
        <v>7.5</v>
      </c>
      <c r="I15">
        <f>(G15*H15)</f>
        <v>7875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2"/>
    </row>
    <row r="16" spans="1:69" x14ac:dyDescent="0.35">
      <c r="A16" s="2" t="s">
        <v>120</v>
      </c>
      <c r="B16" t="s">
        <v>116</v>
      </c>
      <c r="C16" t="s">
        <v>122</v>
      </c>
      <c r="D16">
        <v>180</v>
      </c>
      <c r="E16">
        <v>1205</v>
      </c>
      <c r="G16">
        <v>1205</v>
      </c>
      <c r="H16">
        <v>7.8</v>
      </c>
      <c r="I16">
        <f>(G16*H16)</f>
        <v>9399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2"/>
    </row>
    <row r="17" spans="1:68" x14ac:dyDescent="0.35">
      <c r="B17" s="2" t="s">
        <v>17</v>
      </c>
      <c r="C17" s="2"/>
      <c r="D17" s="2">
        <f>SUM($D$13:$D$16)</f>
        <v>685</v>
      </c>
      <c r="E17" s="2">
        <f>SUM($E$13:$E$16)</f>
        <v>3123</v>
      </c>
      <c r="F17" s="2">
        <f>SUM($F$13:$F$16)</f>
        <v>208</v>
      </c>
      <c r="G17" s="2">
        <f>SUM($G$13:$G$16)</f>
        <v>2915</v>
      </c>
      <c r="H17" s="2"/>
      <c r="I17" s="2">
        <f>SUM($I$13:$I$16)</f>
        <v>29440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2"/>
    </row>
    <row r="18" spans="1:68" x14ac:dyDescent="0.35">
      <c r="B18" s="2" t="s">
        <v>18</v>
      </c>
      <c r="C18" s="2"/>
      <c r="D18" s="2"/>
      <c r="E18" s="2"/>
      <c r="F18" s="2"/>
      <c r="G18" s="2"/>
      <c r="H18" s="2">
        <f>AVERAGE($H$14:$H$16)</f>
        <v>7.4666666666666659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2"/>
    </row>
    <row r="19" spans="1:68" x14ac:dyDescent="0.3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2"/>
    </row>
    <row r="20" spans="1:68" x14ac:dyDescent="0.35">
      <c r="A20" s="2" t="s">
        <v>140</v>
      </c>
      <c r="B20" s="8" t="s">
        <v>22</v>
      </c>
      <c r="C20" s="8" t="s">
        <v>9</v>
      </c>
      <c r="D20" s="8">
        <v>380</v>
      </c>
      <c r="E20" s="8">
        <v>1000</v>
      </c>
      <c r="F20" s="8"/>
      <c r="G20" s="8">
        <f>(E20-F20)</f>
        <v>1000</v>
      </c>
      <c r="H20" s="8">
        <v>6</v>
      </c>
      <c r="I20" s="8">
        <f t="shared" ref="I20:I25" si="0">(G20*H20)</f>
        <v>6000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2"/>
    </row>
    <row r="21" spans="1:68" x14ac:dyDescent="0.35">
      <c r="A21" s="2" t="s">
        <v>140</v>
      </c>
      <c r="B21" s="8" t="s">
        <v>141</v>
      </c>
      <c r="C21" s="8" t="s">
        <v>9</v>
      </c>
      <c r="D21" s="8">
        <v>120</v>
      </c>
      <c r="E21" s="8">
        <v>396</v>
      </c>
      <c r="F21" s="8"/>
      <c r="G21" s="8">
        <f t="shared" ref="G21:G25" si="1">(E21-F21)</f>
        <v>396</v>
      </c>
      <c r="H21" s="8">
        <v>6</v>
      </c>
      <c r="I21" s="8">
        <f t="shared" si="0"/>
        <v>2376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2"/>
    </row>
    <row r="22" spans="1:68" x14ac:dyDescent="0.35">
      <c r="A22" s="2" t="s">
        <v>140</v>
      </c>
      <c r="B22" s="8" t="s">
        <v>142</v>
      </c>
      <c r="C22" s="8" t="s">
        <v>9</v>
      </c>
      <c r="D22" s="8">
        <v>258</v>
      </c>
      <c r="E22" s="8">
        <v>900</v>
      </c>
      <c r="F22" s="8"/>
      <c r="G22" s="8">
        <f t="shared" si="1"/>
        <v>900</v>
      </c>
      <c r="H22" s="8">
        <v>8</v>
      </c>
      <c r="I22" s="8">
        <f t="shared" si="0"/>
        <v>7200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2"/>
    </row>
    <row r="23" spans="1:68" x14ac:dyDescent="0.35">
      <c r="A23" s="2" t="s">
        <v>140</v>
      </c>
      <c r="B23" s="8" t="s">
        <v>112</v>
      </c>
      <c r="C23" s="8" t="s">
        <v>9</v>
      </c>
      <c r="D23" s="8">
        <v>430</v>
      </c>
      <c r="E23" s="8">
        <v>1540</v>
      </c>
      <c r="F23" s="8">
        <v>215</v>
      </c>
      <c r="G23" s="8">
        <f t="shared" si="1"/>
        <v>1325</v>
      </c>
      <c r="H23" s="8">
        <v>5</v>
      </c>
      <c r="I23" s="8">
        <f t="shared" si="0"/>
        <v>6625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2"/>
    </row>
    <row r="24" spans="1:68" x14ac:dyDescent="0.35">
      <c r="A24" s="2" t="s">
        <v>140</v>
      </c>
      <c r="B24" s="8" t="s">
        <v>141</v>
      </c>
      <c r="C24" s="8" t="s">
        <v>9</v>
      </c>
      <c r="D24" s="8">
        <v>464</v>
      </c>
      <c r="E24" s="8">
        <v>1532</v>
      </c>
      <c r="F24" s="8"/>
      <c r="G24" s="8">
        <f t="shared" si="1"/>
        <v>1532</v>
      </c>
      <c r="H24" s="8">
        <v>7.5</v>
      </c>
      <c r="I24" s="8">
        <f t="shared" si="0"/>
        <v>11490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2"/>
    </row>
    <row r="25" spans="1:68" x14ac:dyDescent="0.35">
      <c r="A25" s="2" t="s">
        <v>140</v>
      </c>
      <c r="B25" s="8" t="s">
        <v>15</v>
      </c>
      <c r="C25" s="8" t="s">
        <v>9</v>
      </c>
      <c r="D25" s="8">
        <v>240</v>
      </c>
      <c r="E25" s="8">
        <v>880</v>
      </c>
      <c r="F25" s="8">
        <v>70</v>
      </c>
      <c r="G25" s="8">
        <f t="shared" si="1"/>
        <v>810</v>
      </c>
      <c r="H25" s="8">
        <v>7.5</v>
      </c>
      <c r="I25" s="8">
        <f t="shared" si="0"/>
        <v>6075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2"/>
    </row>
    <row r="26" spans="1:68" x14ac:dyDescent="0.35">
      <c r="B26" s="2" t="s">
        <v>17</v>
      </c>
      <c r="C26" s="2"/>
      <c r="D26" s="2">
        <f t="shared" ref="D26:I26" si="2">SUM(D20:D25)</f>
        <v>1892</v>
      </c>
      <c r="E26" s="2">
        <f t="shared" si="2"/>
        <v>6248</v>
      </c>
      <c r="F26" s="2">
        <f t="shared" si="2"/>
        <v>285</v>
      </c>
      <c r="G26" s="2">
        <f t="shared" si="2"/>
        <v>5963</v>
      </c>
      <c r="H26" s="2"/>
      <c r="I26" s="2">
        <f t="shared" si="2"/>
        <v>39766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2"/>
    </row>
    <row r="27" spans="1:68" x14ac:dyDescent="0.35">
      <c r="B27" s="2" t="s">
        <v>18</v>
      </c>
      <c r="C27" s="2"/>
      <c r="D27" s="2"/>
      <c r="E27" s="2"/>
      <c r="F27" s="2"/>
      <c r="G27" s="2"/>
      <c r="H27" s="2">
        <f>AVERAGE(H20:H25)</f>
        <v>6.666666666666667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2"/>
    </row>
    <row r="28" spans="1:68" x14ac:dyDescent="0.3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2"/>
    </row>
    <row r="29" spans="1:68" x14ac:dyDescent="0.35">
      <c r="A29" s="2" t="s">
        <v>143</v>
      </c>
      <c r="B29" s="8" t="s">
        <v>144</v>
      </c>
      <c r="C29" s="8" t="s">
        <v>9</v>
      </c>
      <c r="D29" s="8">
        <v>287</v>
      </c>
      <c r="E29" s="8">
        <v>1060</v>
      </c>
      <c r="F29" s="8">
        <v>143</v>
      </c>
      <c r="G29" s="8">
        <f>(E29-F29)</f>
        <v>917</v>
      </c>
      <c r="H29" s="8">
        <v>6.5</v>
      </c>
      <c r="I29" s="8">
        <f>(G29*H29)</f>
        <v>5960.5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2"/>
    </row>
    <row r="30" spans="1:68" x14ac:dyDescent="0.35">
      <c r="A30" s="2" t="s">
        <v>143</v>
      </c>
      <c r="B30" s="8" t="s">
        <v>145</v>
      </c>
      <c r="C30" s="8" t="s">
        <v>9</v>
      </c>
      <c r="D30" s="8">
        <v>181</v>
      </c>
      <c r="E30" s="8">
        <v>560</v>
      </c>
      <c r="F30" s="8">
        <v>110</v>
      </c>
      <c r="G30" s="8">
        <f>(E30-F30)</f>
        <v>450</v>
      </c>
      <c r="H30" s="8">
        <v>6</v>
      </c>
      <c r="I30" s="8">
        <f>(G30*H30)</f>
        <v>2700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2"/>
    </row>
    <row r="31" spans="1:68" x14ac:dyDescent="0.35">
      <c r="A31" s="2" t="s">
        <v>143</v>
      </c>
      <c r="B31" s="8" t="s">
        <v>146</v>
      </c>
      <c r="C31" s="8" t="s">
        <v>9</v>
      </c>
      <c r="D31" s="8">
        <v>796</v>
      </c>
      <c r="E31" s="8">
        <v>2940</v>
      </c>
      <c r="F31" s="8">
        <v>400</v>
      </c>
      <c r="G31" s="8">
        <f>(E31-F31)</f>
        <v>2540</v>
      </c>
      <c r="H31" s="8">
        <v>7.5</v>
      </c>
      <c r="I31" s="8">
        <f>(G31*H31)</f>
        <v>19050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2"/>
    </row>
    <row r="32" spans="1:68" x14ac:dyDescent="0.35">
      <c r="B32" s="2" t="s">
        <v>17</v>
      </c>
      <c r="C32" s="2"/>
      <c r="D32" s="2">
        <f>SUM($D$29:$D$31)</f>
        <v>1264</v>
      </c>
      <c r="E32" s="2">
        <f>SUM($E$29:$E$31)</f>
        <v>4560</v>
      </c>
      <c r="F32" s="2">
        <f>SUM($F$29:$F$31)</f>
        <v>653</v>
      </c>
      <c r="G32" s="2">
        <f>SUM($G$29:$G$31)</f>
        <v>3907</v>
      </c>
      <c r="H32" s="2"/>
      <c r="I32" s="2">
        <f>SUM($I$29:$I$31)</f>
        <v>27710.5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2"/>
    </row>
    <row r="33" spans="1:69" x14ac:dyDescent="0.35">
      <c r="B33" s="2" t="s">
        <v>18</v>
      </c>
      <c r="C33" s="2"/>
      <c r="D33" s="2"/>
      <c r="E33" s="2"/>
      <c r="F33" s="2"/>
      <c r="G33" s="2"/>
      <c r="H33" s="2">
        <f>AVERAGE($H$29:$H$31)</f>
        <v>6.666666666666667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2"/>
    </row>
    <row r="34" spans="1:69" x14ac:dyDescent="0.3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10"/>
      <c r="BQ34" s="9"/>
    </row>
    <row r="35" spans="1:69" x14ac:dyDescent="0.35">
      <c r="B35" s="8"/>
      <c r="C35" s="8" t="s">
        <v>9</v>
      </c>
      <c r="D35" s="8">
        <v>25</v>
      </c>
      <c r="E35" s="8">
        <v>94</v>
      </c>
      <c r="F35" s="8">
        <v>12</v>
      </c>
      <c r="G35" s="8">
        <f t="shared" ref="G35:G42" si="3">(E35-F35)</f>
        <v>82</v>
      </c>
      <c r="H35" s="8">
        <v>6</v>
      </c>
      <c r="I35" s="8">
        <f t="shared" ref="I35:I42" si="4">(G35*H35)</f>
        <v>492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8">
        <v>730</v>
      </c>
      <c r="BA35" s="2"/>
      <c r="BB35" s="2"/>
      <c r="BC35" s="2"/>
      <c r="BD35" s="23">
        <v>2192</v>
      </c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2"/>
    </row>
    <row r="36" spans="1:69" x14ac:dyDescent="0.35">
      <c r="A36" s="2" t="s">
        <v>147</v>
      </c>
      <c r="B36" s="8" t="s">
        <v>148</v>
      </c>
      <c r="C36" s="8" t="s">
        <v>9</v>
      </c>
      <c r="D36" s="8">
        <v>509</v>
      </c>
      <c r="E36" s="8">
        <v>1900</v>
      </c>
      <c r="F36" s="8">
        <v>254</v>
      </c>
      <c r="G36" s="8">
        <f t="shared" si="3"/>
        <v>1646</v>
      </c>
      <c r="H36" s="8">
        <v>4</v>
      </c>
      <c r="I36" s="8">
        <f t="shared" si="4"/>
        <v>6584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2"/>
    </row>
    <row r="37" spans="1:69" x14ac:dyDescent="0.35">
      <c r="A37" s="2" t="s">
        <v>147</v>
      </c>
      <c r="B37" s="8" t="s">
        <v>149</v>
      </c>
      <c r="C37" s="8" t="s">
        <v>9</v>
      </c>
      <c r="D37" s="8">
        <v>121</v>
      </c>
      <c r="E37" s="8">
        <v>425</v>
      </c>
      <c r="F37" s="8">
        <v>48</v>
      </c>
      <c r="G37" s="8">
        <f t="shared" si="3"/>
        <v>377</v>
      </c>
      <c r="H37" s="8">
        <v>4.5</v>
      </c>
      <c r="I37" s="8">
        <f t="shared" si="4"/>
        <v>1696.5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2"/>
    </row>
    <row r="38" spans="1:69" x14ac:dyDescent="0.35">
      <c r="A38" s="2" t="s">
        <v>147</v>
      </c>
      <c r="B38" s="8" t="s">
        <v>149</v>
      </c>
      <c r="C38" s="8" t="s">
        <v>9</v>
      </c>
      <c r="D38" s="8">
        <v>379</v>
      </c>
      <c r="E38" s="8">
        <v>1334</v>
      </c>
      <c r="F38" s="8">
        <v>151</v>
      </c>
      <c r="G38" s="8">
        <f t="shared" si="3"/>
        <v>1183</v>
      </c>
      <c r="H38" s="8">
        <v>6.5</v>
      </c>
      <c r="I38" s="8">
        <f t="shared" si="4"/>
        <v>7689.5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2"/>
    </row>
    <row r="39" spans="1:69" x14ac:dyDescent="0.35">
      <c r="A39" s="2" t="s">
        <v>147</v>
      </c>
      <c r="B39" s="8" t="s">
        <v>121</v>
      </c>
      <c r="C39" s="8" t="s">
        <v>9</v>
      </c>
      <c r="D39" s="8">
        <v>484</v>
      </c>
      <c r="E39" s="8">
        <v>2029</v>
      </c>
      <c r="F39" s="8">
        <v>242</v>
      </c>
      <c r="G39" s="8">
        <f t="shared" si="3"/>
        <v>1787</v>
      </c>
      <c r="H39" s="8">
        <v>6.7</v>
      </c>
      <c r="I39" s="8">
        <f t="shared" si="4"/>
        <v>11972.9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2"/>
    </row>
    <row r="40" spans="1:69" x14ac:dyDescent="0.35">
      <c r="A40" s="2" t="s">
        <v>147</v>
      </c>
      <c r="B40" s="8" t="s">
        <v>121</v>
      </c>
      <c r="C40" s="8" t="s">
        <v>9</v>
      </c>
      <c r="D40" s="8">
        <v>226</v>
      </c>
      <c r="E40" s="8">
        <v>863</v>
      </c>
      <c r="F40" s="8">
        <v>113</v>
      </c>
      <c r="G40" s="8">
        <f t="shared" si="3"/>
        <v>750</v>
      </c>
      <c r="H40" s="8">
        <v>4.5</v>
      </c>
      <c r="I40" s="8">
        <f t="shared" si="4"/>
        <v>3375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2"/>
    </row>
    <row r="41" spans="1:69" x14ac:dyDescent="0.35">
      <c r="A41" s="2" t="s">
        <v>147</v>
      </c>
      <c r="B41" s="8" t="s">
        <v>22</v>
      </c>
      <c r="C41" s="8" t="s">
        <v>9</v>
      </c>
      <c r="D41" s="8">
        <v>902</v>
      </c>
      <c r="E41" s="8">
        <v>2920</v>
      </c>
      <c r="F41" s="8">
        <v>451</v>
      </c>
      <c r="G41" s="8">
        <f t="shared" si="3"/>
        <v>2469</v>
      </c>
      <c r="H41" s="8">
        <v>4.5</v>
      </c>
      <c r="I41" s="8">
        <f t="shared" si="4"/>
        <v>11110.5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2"/>
    </row>
    <row r="42" spans="1:69" x14ac:dyDescent="0.35">
      <c r="A42" s="2" t="s">
        <v>147</v>
      </c>
      <c r="B42" s="8" t="s">
        <v>150</v>
      </c>
      <c r="C42" s="8" t="s">
        <v>9</v>
      </c>
      <c r="D42" s="8">
        <v>187</v>
      </c>
      <c r="E42" s="8">
        <v>580</v>
      </c>
      <c r="F42" s="8">
        <v>80</v>
      </c>
      <c r="G42" s="8">
        <f t="shared" si="3"/>
        <v>500</v>
      </c>
      <c r="H42" s="8">
        <v>3</v>
      </c>
      <c r="I42" s="8">
        <f t="shared" si="4"/>
        <v>1500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2"/>
    </row>
    <row r="43" spans="1:69" x14ac:dyDescent="0.35">
      <c r="B43" s="2" t="s">
        <v>17</v>
      </c>
      <c r="C43" s="2"/>
      <c r="D43" s="2">
        <f>SUM($D$35:$D$42)</f>
        <v>2833</v>
      </c>
      <c r="E43" s="2">
        <f>SUM($E$35:$E$42)</f>
        <v>10145</v>
      </c>
      <c r="F43" s="2">
        <f>SUM($F$35:$F$42)</f>
        <v>1351</v>
      </c>
      <c r="G43" s="2">
        <f>SUM($G$35:$G$42)</f>
        <v>8794</v>
      </c>
      <c r="H43" s="2"/>
      <c r="I43" s="2">
        <f>SUM($I$35:$I$42)</f>
        <v>44420.4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>
        <v>730</v>
      </c>
      <c r="BA43" s="2"/>
      <c r="BB43" s="2"/>
      <c r="BC43" s="2"/>
      <c r="BD43" s="11">
        <v>2192</v>
      </c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2">
        <f>($AZ$43+$BD$43)</f>
        <v>2922</v>
      </c>
    </row>
    <row r="44" spans="1:69" x14ac:dyDescent="0.35">
      <c r="B44" s="2" t="s">
        <v>18</v>
      </c>
      <c r="C44" s="2"/>
      <c r="D44" s="2"/>
      <c r="E44" s="2"/>
      <c r="F44" s="2"/>
      <c r="G44" s="2"/>
      <c r="H44" s="2">
        <f>AVERAGE($H$35:$H$42)</f>
        <v>4.9625000000000004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2"/>
    </row>
    <row r="45" spans="1:69" x14ac:dyDescent="0.3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2"/>
    </row>
    <row r="46" spans="1:69" x14ac:dyDescent="0.35">
      <c r="A46" s="2" t="s">
        <v>151</v>
      </c>
      <c r="B46" s="8" t="s">
        <v>152</v>
      </c>
      <c r="C46" s="8" t="s">
        <v>9</v>
      </c>
      <c r="D46" s="8">
        <v>112</v>
      </c>
      <c r="E46" s="8">
        <v>459</v>
      </c>
      <c r="F46" s="8">
        <v>56</v>
      </c>
      <c r="G46" s="8">
        <f t="shared" ref="G46:G52" si="5">(E46-F46)</f>
        <v>403</v>
      </c>
      <c r="H46" s="8">
        <v>3.5</v>
      </c>
      <c r="I46" s="8">
        <f t="shared" ref="I46:I52" si="6">(G46*H46)</f>
        <v>1410.5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8">
        <v>25</v>
      </c>
      <c r="BA46" s="8"/>
      <c r="BB46" s="8" t="s">
        <v>9</v>
      </c>
      <c r="BC46" s="8"/>
      <c r="BD46" s="23">
        <v>582</v>
      </c>
      <c r="BE46" s="23"/>
      <c r="BF46" s="23" t="s">
        <v>9</v>
      </c>
      <c r="BG46" s="11"/>
      <c r="BH46" s="11"/>
      <c r="BI46" s="11"/>
      <c r="BJ46" s="11"/>
      <c r="BK46" s="11"/>
      <c r="BL46" s="11"/>
      <c r="BM46" s="11"/>
      <c r="BN46" s="11"/>
      <c r="BO46" s="11"/>
      <c r="BP46" s="2"/>
    </row>
    <row r="47" spans="1:69" x14ac:dyDescent="0.35">
      <c r="A47" s="2" t="s">
        <v>151</v>
      </c>
      <c r="B47" s="8" t="s">
        <v>153</v>
      </c>
      <c r="C47" s="8" t="s">
        <v>9</v>
      </c>
      <c r="D47" s="8">
        <v>171</v>
      </c>
      <c r="E47" s="8">
        <v>700</v>
      </c>
      <c r="F47" s="8">
        <v>85</v>
      </c>
      <c r="G47" s="8">
        <f t="shared" si="5"/>
        <v>615</v>
      </c>
      <c r="H47" s="8">
        <v>6.5</v>
      </c>
      <c r="I47" s="8">
        <f t="shared" si="6"/>
        <v>3997.5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8">
        <v>75</v>
      </c>
      <c r="BA47" s="8"/>
      <c r="BB47" s="8" t="s">
        <v>36</v>
      </c>
      <c r="BC47" s="8"/>
      <c r="BD47" s="23">
        <v>505</v>
      </c>
      <c r="BE47" s="23"/>
      <c r="BF47" s="23" t="s">
        <v>36</v>
      </c>
      <c r="BG47" s="11"/>
      <c r="BH47" s="11"/>
      <c r="BI47" s="11"/>
      <c r="BJ47" s="11"/>
      <c r="BK47" s="11"/>
      <c r="BL47" s="11"/>
      <c r="BM47" s="11"/>
      <c r="BN47" s="11"/>
      <c r="BO47" s="11"/>
      <c r="BP47" s="2"/>
    </row>
    <row r="48" spans="1:69" x14ac:dyDescent="0.35">
      <c r="A48" s="2" t="s">
        <v>151</v>
      </c>
      <c r="B48" s="8" t="s">
        <v>149</v>
      </c>
      <c r="C48" s="8" t="s">
        <v>9</v>
      </c>
      <c r="D48" s="8">
        <v>440</v>
      </c>
      <c r="E48" s="8">
        <v>1620</v>
      </c>
      <c r="F48" s="8">
        <v>180</v>
      </c>
      <c r="G48" s="8">
        <f t="shared" si="5"/>
        <v>1440</v>
      </c>
      <c r="H48" s="8">
        <v>6</v>
      </c>
      <c r="I48" s="8">
        <f t="shared" si="6"/>
        <v>8640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2"/>
    </row>
    <row r="49" spans="1:68" x14ac:dyDescent="0.35">
      <c r="A49" s="2" t="s">
        <v>151</v>
      </c>
      <c r="B49" s="8" t="s">
        <v>12</v>
      </c>
      <c r="C49" s="8" t="s">
        <v>9</v>
      </c>
      <c r="D49" s="8">
        <v>264</v>
      </c>
      <c r="E49" s="8">
        <v>980</v>
      </c>
      <c r="F49" s="8">
        <v>132</v>
      </c>
      <c r="G49" s="8">
        <f t="shared" si="5"/>
        <v>848</v>
      </c>
      <c r="H49" s="8">
        <v>5.5</v>
      </c>
      <c r="I49" s="8">
        <f t="shared" si="6"/>
        <v>4664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2"/>
    </row>
    <row r="50" spans="1:68" x14ac:dyDescent="0.35">
      <c r="A50" s="2" t="s">
        <v>151</v>
      </c>
      <c r="B50" s="8" t="s">
        <v>146</v>
      </c>
      <c r="C50" s="8" t="s">
        <v>9</v>
      </c>
      <c r="D50" s="8">
        <v>208</v>
      </c>
      <c r="E50" s="8">
        <v>786</v>
      </c>
      <c r="F50" s="8">
        <v>104</v>
      </c>
      <c r="G50" s="8">
        <f t="shared" si="5"/>
        <v>682</v>
      </c>
      <c r="H50" s="8">
        <v>4</v>
      </c>
      <c r="I50" s="8">
        <f t="shared" si="6"/>
        <v>2728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2"/>
    </row>
    <row r="51" spans="1:68" x14ac:dyDescent="0.35">
      <c r="A51" s="2" t="s">
        <v>151</v>
      </c>
      <c r="B51" s="8" t="s">
        <v>146</v>
      </c>
      <c r="C51" s="8" t="s">
        <v>9</v>
      </c>
      <c r="D51" s="8">
        <v>517</v>
      </c>
      <c r="E51" s="8">
        <v>1953</v>
      </c>
      <c r="F51" s="8">
        <v>258</v>
      </c>
      <c r="G51" s="8">
        <f t="shared" si="5"/>
        <v>1695</v>
      </c>
      <c r="H51" s="8">
        <v>6</v>
      </c>
      <c r="I51" s="8">
        <f t="shared" si="6"/>
        <v>10170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2"/>
    </row>
    <row r="52" spans="1:68" x14ac:dyDescent="0.35">
      <c r="A52" s="2" t="s">
        <v>151</v>
      </c>
      <c r="B52" s="8" t="s">
        <v>22</v>
      </c>
      <c r="C52" s="8" t="s">
        <v>36</v>
      </c>
      <c r="D52" s="8">
        <v>552</v>
      </c>
      <c r="E52" s="8">
        <v>1720</v>
      </c>
      <c r="F52" s="8">
        <v>276</v>
      </c>
      <c r="G52" s="8">
        <f t="shared" si="5"/>
        <v>1444</v>
      </c>
      <c r="H52" s="8">
        <v>8.5</v>
      </c>
      <c r="I52" s="8">
        <f t="shared" si="6"/>
        <v>12274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2"/>
    </row>
    <row r="53" spans="1:68" x14ac:dyDescent="0.35">
      <c r="B53" s="2" t="s">
        <v>17</v>
      </c>
      <c r="C53" s="2"/>
      <c r="D53" s="2">
        <f>SUM($D$46:$D$52)</f>
        <v>2264</v>
      </c>
      <c r="E53" s="2">
        <f>SUM($E$46:$E$52)</f>
        <v>8218</v>
      </c>
      <c r="F53" s="2">
        <f>SUM($F$46:$F$52)</f>
        <v>1091</v>
      </c>
      <c r="G53" s="2">
        <f>SUM($G$46:$G$52)</f>
        <v>7127</v>
      </c>
      <c r="H53" s="2"/>
      <c r="I53" s="2">
        <f>SUM($I$46:$I$52)</f>
        <v>43884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>
        <f>SUM(AZ46:AZ52)</f>
        <v>100</v>
      </c>
      <c r="BA53" s="2"/>
      <c r="BB53" s="2"/>
      <c r="BC53" s="2"/>
      <c r="BD53" s="11">
        <f>SUM(BD46:BD52)</f>
        <v>1087</v>
      </c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2">
        <f>($AZ$53+$BD$53)</f>
        <v>1187</v>
      </c>
    </row>
    <row r="54" spans="1:68" x14ac:dyDescent="0.35">
      <c r="B54" s="2" t="s">
        <v>18</v>
      </c>
      <c r="C54" s="2"/>
      <c r="D54" s="2"/>
      <c r="E54" s="2"/>
      <c r="F54" s="2"/>
      <c r="G54" s="2"/>
      <c r="H54" s="2">
        <f>AVERAGE($H$46:$H$52)</f>
        <v>5.7142857142857144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2"/>
    </row>
    <row r="55" spans="1:68" x14ac:dyDescent="0.3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2"/>
    </row>
    <row r="56" spans="1:68" x14ac:dyDescent="0.35">
      <c r="A56" s="2" t="s">
        <v>154</v>
      </c>
      <c r="B56" s="8" t="s">
        <v>121</v>
      </c>
      <c r="C56" s="8" t="s">
        <v>9</v>
      </c>
      <c r="D56" s="8">
        <v>1046</v>
      </c>
      <c r="E56" s="8">
        <v>3820</v>
      </c>
      <c r="F56" s="8">
        <v>523</v>
      </c>
      <c r="G56" s="8">
        <f t="shared" ref="G56:G62" si="7">(E56-F56)</f>
        <v>3297</v>
      </c>
      <c r="H56" s="8">
        <v>6</v>
      </c>
      <c r="I56" s="8">
        <f t="shared" ref="I56:I62" si="8">(G56*H56)</f>
        <v>19782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8">
        <v>537</v>
      </c>
      <c r="Y56" s="8"/>
      <c r="Z56" s="8" t="s">
        <v>36</v>
      </c>
      <c r="AA56" s="8">
        <v>1740</v>
      </c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8">
        <v>1896</v>
      </c>
      <c r="AW56" s="8"/>
      <c r="AX56" s="8" t="s">
        <v>9</v>
      </c>
      <c r="AY56" s="8">
        <v>6330</v>
      </c>
      <c r="AZ56" s="2"/>
      <c r="BA56" s="2"/>
      <c r="BB56" s="2"/>
      <c r="BC56" s="2"/>
      <c r="BD56" s="23">
        <v>2268</v>
      </c>
      <c r="BE56" s="23"/>
      <c r="BF56" s="23" t="s">
        <v>9</v>
      </c>
      <c r="BG56" s="11"/>
      <c r="BH56" s="11"/>
      <c r="BI56" s="11"/>
      <c r="BJ56" s="11"/>
      <c r="BK56" s="11"/>
      <c r="BL56" s="11"/>
      <c r="BM56" s="11"/>
      <c r="BN56" s="11"/>
      <c r="BO56" s="11"/>
      <c r="BP56" s="2"/>
    </row>
    <row r="57" spans="1:68" x14ac:dyDescent="0.35">
      <c r="A57" s="2" t="s">
        <v>154</v>
      </c>
      <c r="B57" s="8" t="s">
        <v>155</v>
      </c>
      <c r="C57" s="8" t="s">
        <v>9</v>
      </c>
      <c r="D57" s="8">
        <v>221</v>
      </c>
      <c r="E57" s="8">
        <v>760</v>
      </c>
      <c r="F57" s="8">
        <v>110</v>
      </c>
      <c r="G57" s="8">
        <f t="shared" si="7"/>
        <v>650</v>
      </c>
      <c r="H57" s="8">
        <v>3.5</v>
      </c>
      <c r="I57" s="8">
        <f t="shared" si="8"/>
        <v>2275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8">
        <v>300</v>
      </c>
      <c r="Y57" s="8"/>
      <c r="Z57" s="8" t="s">
        <v>9</v>
      </c>
      <c r="AA57" s="8">
        <v>1040</v>
      </c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8"/>
      <c r="AW57" s="8"/>
      <c r="AX57" s="8"/>
      <c r="AY57" s="8"/>
      <c r="AZ57" s="2"/>
      <c r="BA57" s="2"/>
      <c r="BB57" s="2"/>
      <c r="BC57" s="2"/>
      <c r="BD57" s="23">
        <v>175</v>
      </c>
      <c r="BE57" s="23"/>
      <c r="BF57" s="23" t="s">
        <v>36</v>
      </c>
      <c r="BG57" s="11"/>
      <c r="BH57" s="11"/>
      <c r="BI57" s="11"/>
      <c r="BJ57" s="11"/>
      <c r="BK57" s="11"/>
      <c r="BL57" s="11"/>
      <c r="BM57" s="11"/>
      <c r="BN57" s="11"/>
      <c r="BO57" s="11"/>
      <c r="BP57" s="2"/>
    </row>
    <row r="58" spans="1:68" x14ac:dyDescent="0.35">
      <c r="A58" s="2" t="s">
        <v>154</v>
      </c>
      <c r="B58" s="8" t="s">
        <v>31</v>
      </c>
      <c r="C58" s="8" t="s">
        <v>36</v>
      </c>
      <c r="D58" s="8">
        <v>522</v>
      </c>
      <c r="E58" s="8">
        <v>1740</v>
      </c>
      <c r="F58" s="8">
        <v>260</v>
      </c>
      <c r="G58" s="8">
        <f t="shared" si="7"/>
        <v>1480</v>
      </c>
      <c r="H58" s="8">
        <v>8</v>
      </c>
      <c r="I58" s="8">
        <f t="shared" si="8"/>
        <v>11840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2"/>
    </row>
    <row r="59" spans="1:68" x14ac:dyDescent="0.35">
      <c r="A59" s="2" t="s">
        <v>154</v>
      </c>
      <c r="B59" s="8" t="s">
        <v>112</v>
      </c>
      <c r="C59" s="8" t="s">
        <v>9</v>
      </c>
      <c r="D59" s="8">
        <v>300</v>
      </c>
      <c r="E59" s="8">
        <v>1040</v>
      </c>
      <c r="F59" s="8">
        <v>151</v>
      </c>
      <c r="G59" s="8">
        <f t="shared" si="7"/>
        <v>889</v>
      </c>
      <c r="H59" s="8">
        <v>3.5</v>
      </c>
      <c r="I59" s="8">
        <f t="shared" si="8"/>
        <v>3111.5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2"/>
    </row>
    <row r="60" spans="1:68" x14ac:dyDescent="0.35">
      <c r="A60" s="2" t="s">
        <v>154</v>
      </c>
      <c r="B60" s="8" t="s">
        <v>156</v>
      </c>
      <c r="C60" s="8" t="s">
        <v>9</v>
      </c>
      <c r="D60" s="8">
        <v>368</v>
      </c>
      <c r="E60" s="8">
        <v>1380</v>
      </c>
      <c r="F60" s="8">
        <v>184</v>
      </c>
      <c r="G60" s="8">
        <f t="shared" si="7"/>
        <v>1196</v>
      </c>
      <c r="H60" s="8">
        <v>5.5</v>
      </c>
      <c r="I60" s="8">
        <f t="shared" si="8"/>
        <v>6578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2"/>
    </row>
    <row r="61" spans="1:68" x14ac:dyDescent="0.35">
      <c r="A61" s="2" t="s">
        <v>154</v>
      </c>
      <c r="B61" s="8" t="s">
        <v>157</v>
      </c>
      <c r="C61" s="8" t="s">
        <v>9</v>
      </c>
      <c r="D61" s="8">
        <v>550</v>
      </c>
      <c r="E61" s="8">
        <v>2060</v>
      </c>
      <c r="F61" s="8">
        <v>260</v>
      </c>
      <c r="G61" s="8">
        <f t="shared" si="7"/>
        <v>1800</v>
      </c>
      <c r="H61" s="8">
        <v>6</v>
      </c>
      <c r="I61" s="8">
        <f t="shared" si="8"/>
        <v>10800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2"/>
    </row>
    <row r="62" spans="1:68" x14ac:dyDescent="0.35">
      <c r="A62" s="2" t="s">
        <v>154</v>
      </c>
      <c r="B62" s="8" t="s">
        <v>158</v>
      </c>
      <c r="C62" s="8" t="s">
        <v>36</v>
      </c>
      <c r="D62" s="8">
        <v>194</v>
      </c>
      <c r="E62" s="8">
        <v>620</v>
      </c>
      <c r="F62" s="8">
        <v>97</v>
      </c>
      <c r="G62" s="8">
        <f t="shared" si="7"/>
        <v>523</v>
      </c>
      <c r="H62" s="8">
        <v>7</v>
      </c>
      <c r="I62" s="8">
        <f t="shared" si="8"/>
        <v>3661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2"/>
    </row>
    <row r="63" spans="1:68" x14ac:dyDescent="0.35">
      <c r="B63" s="2" t="s">
        <v>17</v>
      </c>
      <c r="C63" s="2"/>
      <c r="D63" s="2">
        <f>SUM($D$56:$D$62)</f>
        <v>3201</v>
      </c>
      <c r="E63" s="2">
        <f>SUM($E$56:$E$62)</f>
        <v>11420</v>
      </c>
      <c r="F63" s="2">
        <f>SUM($F$56:$F$62)</f>
        <v>1585</v>
      </c>
      <c r="G63" s="2">
        <f>SUM($G$56:$G$62)</f>
        <v>9835</v>
      </c>
      <c r="H63" s="2"/>
      <c r="I63" s="2">
        <f>SUM($I$56:$I$62)</f>
        <v>58047.5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>
        <f>SUM(X56:X62)</f>
        <v>837</v>
      </c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>
        <f>SUM(AV56:AV62)</f>
        <v>1896</v>
      </c>
      <c r="AW63" s="2"/>
      <c r="AX63" s="2"/>
      <c r="AY63" s="2"/>
      <c r="AZ63" s="2"/>
      <c r="BA63" s="2"/>
      <c r="BB63" s="2"/>
      <c r="BC63" s="2"/>
      <c r="BD63" s="11">
        <f>SUM(BD56:BD62)</f>
        <v>2443</v>
      </c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2">
        <f>(X63+AV63+BD63)</f>
        <v>5176</v>
      </c>
    </row>
    <row r="64" spans="1:68" x14ac:dyDescent="0.35">
      <c r="B64" s="2" t="s">
        <v>18</v>
      </c>
      <c r="C64" s="2"/>
      <c r="D64" s="2"/>
      <c r="E64" s="2"/>
      <c r="F64" s="2"/>
      <c r="G64" s="2"/>
      <c r="H64" s="2">
        <f>AVERAGE($H$56:$H$62)</f>
        <v>5.6428571428571432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2"/>
    </row>
    <row r="65" spans="1:68" x14ac:dyDescent="0.3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2"/>
    </row>
    <row r="66" spans="1:68" x14ac:dyDescent="0.35">
      <c r="A66" s="2" t="s">
        <v>159</v>
      </c>
      <c r="B66" s="8" t="s">
        <v>160</v>
      </c>
      <c r="C66" s="8" t="s">
        <v>9</v>
      </c>
      <c r="D66" s="8">
        <v>35</v>
      </c>
      <c r="E66" s="8">
        <v>131</v>
      </c>
      <c r="F66" s="8">
        <v>18</v>
      </c>
      <c r="G66" s="8">
        <f t="shared" ref="G66:G75" si="9">(E66-F66)</f>
        <v>113</v>
      </c>
      <c r="H66" s="8">
        <v>4.75</v>
      </c>
      <c r="I66" s="8">
        <f t="shared" ref="I66:I75" si="10">(G66*H66)</f>
        <v>536.75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8">
        <v>950</v>
      </c>
      <c r="AS66" s="8"/>
      <c r="AT66" s="8"/>
      <c r="AU66" s="8"/>
      <c r="AV66" s="8">
        <v>864</v>
      </c>
      <c r="AW66" s="8"/>
      <c r="AX66" s="8" t="s">
        <v>9</v>
      </c>
      <c r="AY66" s="8">
        <v>2707</v>
      </c>
      <c r="AZ66" s="8">
        <v>250</v>
      </c>
      <c r="BA66" s="8"/>
      <c r="BB66" s="8" t="s">
        <v>9</v>
      </c>
      <c r="BC66" s="8"/>
      <c r="BD66" s="23">
        <v>2760</v>
      </c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2"/>
    </row>
    <row r="67" spans="1:68" x14ac:dyDescent="0.35">
      <c r="A67" s="2" t="s">
        <v>159</v>
      </c>
      <c r="B67" s="8" t="s">
        <v>161</v>
      </c>
      <c r="C67" s="8" t="s">
        <v>9</v>
      </c>
      <c r="D67" s="8">
        <v>236</v>
      </c>
      <c r="E67" s="8">
        <v>860</v>
      </c>
      <c r="F67" s="8">
        <v>118</v>
      </c>
      <c r="G67" s="8">
        <f t="shared" si="9"/>
        <v>742</v>
      </c>
      <c r="H67" s="8">
        <v>5.5</v>
      </c>
      <c r="I67" s="8">
        <f t="shared" si="10"/>
        <v>4081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2"/>
    </row>
    <row r="68" spans="1:68" x14ac:dyDescent="0.35">
      <c r="A68" s="2" t="s">
        <v>159</v>
      </c>
      <c r="B68" s="8" t="s">
        <v>31</v>
      </c>
      <c r="C68" s="8" t="s">
        <v>36</v>
      </c>
      <c r="D68" s="8">
        <v>53</v>
      </c>
      <c r="E68" s="8">
        <v>193</v>
      </c>
      <c r="F68" s="8">
        <v>26</v>
      </c>
      <c r="G68" s="8">
        <f t="shared" si="9"/>
        <v>167</v>
      </c>
      <c r="H68" s="8">
        <v>7</v>
      </c>
      <c r="I68" s="8">
        <f t="shared" si="10"/>
        <v>1169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2"/>
    </row>
    <row r="69" spans="1:68" x14ac:dyDescent="0.35">
      <c r="A69" s="2" t="s">
        <v>159</v>
      </c>
      <c r="B69" s="8" t="s">
        <v>31</v>
      </c>
      <c r="C69" s="8" t="s">
        <v>9</v>
      </c>
      <c r="D69" s="8">
        <v>463</v>
      </c>
      <c r="E69" s="8">
        <v>1666</v>
      </c>
      <c r="F69" s="8">
        <v>231</v>
      </c>
      <c r="G69" s="8">
        <f t="shared" si="9"/>
        <v>1435</v>
      </c>
      <c r="H69" s="8">
        <v>5.5</v>
      </c>
      <c r="I69" s="8">
        <f t="shared" si="10"/>
        <v>7892.5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2"/>
    </row>
    <row r="70" spans="1:68" x14ac:dyDescent="0.35">
      <c r="A70" s="2" t="s">
        <v>159</v>
      </c>
      <c r="B70" s="8" t="s">
        <v>162</v>
      </c>
      <c r="C70" s="8" t="s">
        <v>9</v>
      </c>
      <c r="D70" s="8">
        <v>500</v>
      </c>
      <c r="E70" s="8">
        <v>1920</v>
      </c>
      <c r="F70" s="8">
        <v>200</v>
      </c>
      <c r="G70" s="8">
        <f t="shared" si="9"/>
        <v>1720</v>
      </c>
      <c r="H70" s="8">
        <v>5</v>
      </c>
      <c r="I70" s="8">
        <f t="shared" si="10"/>
        <v>8600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2"/>
    </row>
    <row r="71" spans="1:68" x14ac:dyDescent="0.35">
      <c r="A71" s="2" t="s">
        <v>159</v>
      </c>
      <c r="B71" s="8" t="s">
        <v>149</v>
      </c>
      <c r="C71" s="8" t="s">
        <v>9</v>
      </c>
      <c r="D71" s="8">
        <v>517</v>
      </c>
      <c r="E71" s="8">
        <v>1870</v>
      </c>
      <c r="F71" s="8">
        <v>206</v>
      </c>
      <c r="G71" s="8">
        <f t="shared" si="9"/>
        <v>1664</v>
      </c>
      <c r="H71" s="8">
        <v>5.2</v>
      </c>
      <c r="I71" s="8">
        <f t="shared" si="10"/>
        <v>8652.8000000000011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2"/>
    </row>
    <row r="72" spans="1:68" x14ac:dyDescent="0.35">
      <c r="A72" s="2" t="s">
        <v>159</v>
      </c>
      <c r="B72" s="8" t="s">
        <v>163</v>
      </c>
      <c r="C72" s="8" t="s">
        <v>9</v>
      </c>
      <c r="D72" s="8">
        <v>574</v>
      </c>
      <c r="E72" s="8">
        <v>2000</v>
      </c>
      <c r="F72" s="8">
        <v>287</v>
      </c>
      <c r="G72" s="8">
        <f t="shared" si="9"/>
        <v>1713</v>
      </c>
      <c r="H72" s="8">
        <v>4.5</v>
      </c>
      <c r="I72" s="8">
        <f t="shared" si="10"/>
        <v>7708.5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2"/>
    </row>
    <row r="73" spans="1:68" x14ac:dyDescent="0.35">
      <c r="A73" s="2" t="s">
        <v>159</v>
      </c>
      <c r="B73" s="8" t="s">
        <v>121</v>
      </c>
      <c r="C73" s="8" t="s">
        <v>9</v>
      </c>
      <c r="D73" s="8">
        <v>1010</v>
      </c>
      <c r="E73" s="8">
        <v>3820</v>
      </c>
      <c r="F73" s="8">
        <v>505</v>
      </c>
      <c r="G73" s="8">
        <f t="shared" si="9"/>
        <v>3315</v>
      </c>
      <c r="H73" s="8">
        <v>6</v>
      </c>
      <c r="I73" s="8">
        <f t="shared" si="10"/>
        <v>19890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2"/>
    </row>
    <row r="74" spans="1:68" x14ac:dyDescent="0.35">
      <c r="A74" s="2" t="s">
        <v>159</v>
      </c>
      <c r="B74" s="8" t="s">
        <v>15</v>
      </c>
      <c r="C74" s="8" t="s">
        <v>9</v>
      </c>
      <c r="D74" s="8">
        <v>435</v>
      </c>
      <c r="E74" s="8">
        <v>1500</v>
      </c>
      <c r="F74" s="8">
        <v>175</v>
      </c>
      <c r="G74" s="8">
        <f t="shared" si="9"/>
        <v>1325</v>
      </c>
      <c r="H74" s="8">
        <v>5</v>
      </c>
      <c r="I74" s="8">
        <f t="shared" si="10"/>
        <v>6625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2"/>
    </row>
    <row r="75" spans="1:68" x14ac:dyDescent="0.35">
      <c r="A75" s="2" t="s">
        <v>159</v>
      </c>
      <c r="B75" s="8" t="s">
        <v>28</v>
      </c>
      <c r="C75" s="8" t="s">
        <v>9</v>
      </c>
      <c r="D75" s="8">
        <v>1000</v>
      </c>
      <c r="E75" s="8">
        <v>3640</v>
      </c>
      <c r="F75" s="8">
        <v>400</v>
      </c>
      <c r="G75" s="8">
        <f t="shared" si="9"/>
        <v>3240</v>
      </c>
      <c r="H75" s="8">
        <v>5.5</v>
      </c>
      <c r="I75" s="8">
        <f t="shared" si="10"/>
        <v>17820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2"/>
    </row>
    <row r="76" spans="1:68" x14ac:dyDescent="0.35">
      <c r="B76" s="2" t="s">
        <v>17</v>
      </c>
      <c r="C76" s="2"/>
      <c r="D76" s="2">
        <f>SUM($D$66:$D$75)</f>
        <v>4823</v>
      </c>
      <c r="E76" s="2">
        <f>SUM($E$66:$E$75)</f>
        <v>17600</v>
      </c>
      <c r="F76" s="2">
        <f>SUM($F$66:$F$75)</f>
        <v>2166</v>
      </c>
      <c r="G76" s="2">
        <f>SUM($G$66:$G$75)</f>
        <v>15434</v>
      </c>
      <c r="H76" s="2"/>
      <c r="I76" s="2">
        <f>SUM($I$66:$I$75)</f>
        <v>82975.55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>
        <v>950</v>
      </c>
      <c r="AS76" s="2"/>
      <c r="AT76" s="2"/>
      <c r="AU76" s="2"/>
      <c r="AV76" s="2">
        <v>864</v>
      </c>
      <c r="AW76" s="2"/>
      <c r="AX76" s="2"/>
      <c r="AY76" s="2"/>
      <c r="AZ76" s="2">
        <v>250</v>
      </c>
      <c r="BA76" s="2"/>
      <c r="BB76" s="2"/>
      <c r="BC76" s="2"/>
      <c r="BD76" s="11">
        <v>2760</v>
      </c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2">
        <f>($AR$76+$AV$76+$AZ$76+$BD$76)</f>
        <v>4824</v>
      </c>
    </row>
    <row r="77" spans="1:68" x14ac:dyDescent="0.35">
      <c r="B77" s="2" t="s">
        <v>18</v>
      </c>
      <c r="C77" s="2"/>
      <c r="D77" s="2"/>
      <c r="E77" s="2"/>
      <c r="F77" s="2"/>
      <c r="G77" s="2"/>
      <c r="H77" s="2">
        <f>AVERAGE($H$66:$H$75)</f>
        <v>5.3950000000000005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2"/>
    </row>
    <row r="78" spans="1:68" x14ac:dyDescent="0.3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2"/>
    </row>
    <row r="79" spans="1:68" x14ac:dyDescent="0.35">
      <c r="A79" s="2" t="s">
        <v>164</v>
      </c>
      <c r="B79" s="8" t="s">
        <v>15</v>
      </c>
      <c r="C79" s="8" t="s">
        <v>9</v>
      </c>
      <c r="D79" s="8">
        <v>319</v>
      </c>
      <c r="E79" s="8">
        <v>1120</v>
      </c>
      <c r="F79" s="8">
        <v>127</v>
      </c>
      <c r="G79" s="8">
        <f t="shared" ref="G79:G86" si="11">(E79-F79)</f>
        <v>993</v>
      </c>
      <c r="H79" s="8">
        <v>5</v>
      </c>
      <c r="I79" s="8">
        <f t="shared" ref="I79:I86" si="12">(G79*H79)</f>
        <v>4965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8">
        <v>1290</v>
      </c>
      <c r="AS79" s="8"/>
      <c r="AT79" s="8" t="s">
        <v>9</v>
      </c>
      <c r="AU79" s="2"/>
      <c r="AV79" s="2"/>
      <c r="AW79" s="2"/>
      <c r="AX79" s="2"/>
      <c r="AY79" s="2"/>
      <c r="AZ79" s="2"/>
      <c r="BA79" s="2"/>
      <c r="BB79" s="2"/>
      <c r="BC79" s="2"/>
      <c r="BD79" s="23">
        <v>406</v>
      </c>
      <c r="BE79" s="23"/>
      <c r="BF79" s="23" t="s">
        <v>36</v>
      </c>
      <c r="BG79" s="11"/>
      <c r="BH79" s="23">
        <v>166</v>
      </c>
      <c r="BI79" s="23"/>
      <c r="BJ79" s="23" t="s">
        <v>9</v>
      </c>
      <c r="BK79" s="11"/>
      <c r="BL79" s="11"/>
      <c r="BM79" s="11"/>
      <c r="BN79" s="11"/>
      <c r="BO79" s="11"/>
      <c r="BP79" s="2"/>
    </row>
    <row r="80" spans="1:68" x14ac:dyDescent="0.35">
      <c r="A80" s="2" t="s">
        <v>164</v>
      </c>
      <c r="B80" s="8" t="s">
        <v>165</v>
      </c>
      <c r="C80" s="8" t="s">
        <v>36</v>
      </c>
      <c r="D80" s="8">
        <v>170</v>
      </c>
      <c r="E80" s="8">
        <v>1060</v>
      </c>
      <c r="F80" s="8">
        <v>85</v>
      </c>
      <c r="G80" s="8">
        <f t="shared" si="11"/>
        <v>975</v>
      </c>
      <c r="H80" s="8">
        <v>7</v>
      </c>
      <c r="I80" s="8">
        <f t="shared" si="12"/>
        <v>6825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8">
        <v>170</v>
      </c>
      <c r="AS80" s="8"/>
      <c r="AT80" s="8" t="s">
        <v>36</v>
      </c>
      <c r="AU80" s="2"/>
      <c r="AV80" s="2"/>
      <c r="AW80" s="2"/>
      <c r="AX80" s="2"/>
      <c r="AY80" s="2"/>
      <c r="AZ80" s="2"/>
      <c r="BA80" s="2"/>
      <c r="BB80" s="2"/>
      <c r="BC80" s="2"/>
      <c r="BD80" s="23">
        <v>2491</v>
      </c>
      <c r="BE80" s="23"/>
      <c r="BF80" s="23" t="s">
        <v>9</v>
      </c>
      <c r="BG80" s="11"/>
      <c r="BH80" s="23">
        <v>270</v>
      </c>
      <c r="BI80" s="23"/>
      <c r="BJ80" s="23" t="s">
        <v>36</v>
      </c>
      <c r="BK80" s="11"/>
      <c r="BL80" s="11"/>
      <c r="BM80" s="11"/>
      <c r="BN80" s="11"/>
      <c r="BO80" s="11"/>
      <c r="BP80" s="2"/>
    </row>
    <row r="81" spans="1:68" x14ac:dyDescent="0.35">
      <c r="A81" s="2" t="s">
        <v>164</v>
      </c>
      <c r="B81" s="8" t="s">
        <v>162</v>
      </c>
      <c r="C81" s="8" t="s">
        <v>9</v>
      </c>
      <c r="D81" s="8">
        <v>383</v>
      </c>
      <c r="E81" s="8">
        <v>1400</v>
      </c>
      <c r="F81" s="8">
        <v>200</v>
      </c>
      <c r="G81" s="8">
        <f t="shared" si="11"/>
        <v>1200</v>
      </c>
      <c r="H81" s="8">
        <v>4.5</v>
      </c>
      <c r="I81" s="8">
        <f t="shared" si="12"/>
        <v>5400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2"/>
    </row>
    <row r="82" spans="1:68" x14ac:dyDescent="0.35">
      <c r="A82" s="2" t="s">
        <v>164</v>
      </c>
      <c r="B82" s="8" t="s">
        <v>149</v>
      </c>
      <c r="C82" s="8" t="s">
        <v>9</v>
      </c>
      <c r="D82" s="8">
        <v>722</v>
      </c>
      <c r="E82" s="8">
        <v>2560</v>
      </c>
      <c r="F82" s="8">
        <v>361</v>
      </c>
      <c r="G82" s="8">
        <f t="shared" si="11"/>
        <v>2199</v>
      </c>
      <c r="H82" s="8">
        <v>4.5999999999999996</v>
      </c>
      <c r="I82" s="15">
        <f t="shared" si="12"/>
        <v>10115.4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2"/>
    </row>
    <row r="83" spans="1:68" x14ac:dyDescent="0.35">
      <c r="A83" s="2" t="s">
        <v>164</v>
      </c>
      <c r="B83" s="8" t="s">
        <v>28</v>
      </c>
      <c r="C83" s="8" t="s">
        <v>9</v>
      </c>
      <c r="D83" s="8">
        <v>859</v>
      </c>
      <c r="E83" s="8">
        <v>3160</v>
      </c>
      <c r="F83" s="8">
        <v>343</v>
      </c>
      <c r="G83" s="8">
        <f t="shared" si="11"/>
        <v>2817</v>
      </c>
      <c r="H83" s="8">
        <v>5</v>
      </c>
      <c r="I83" s="16">
        <f t="shared" si="12"/>
        <v>14085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2"/>
    </row>
    <row r="84" spans="1:68" x14ac:dyDescent="0.35">
      <c r="A84" s="2" t="s">
        <v>164</v>
      </c>
      <c r="B84" s="8" t="s">
        <v>31</v>
      </c>
      <c r="C84" s="8" t="s">
        <v>9</v>
      </c>
      <c r="D84" s="8">
        <v>364</v>
      </c>
      <c r="E84" s="8">
        <v>1380</v>
      </c>
      <c r="F84" s="8">
        <v>182</v>
      </c>
      <c r="G84" s="8">
        <f t="shared" si="11"/>
        <v>1198</v>
      </c>
      <c r="H84" s="8">
        <v>5.3</v>
      </c>
      <c r="I84" s="15">
        <f t="shared" si="12"/>
        <v>6349.4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2"/>
    </row>
    <row r="85" spans="1:68" x14ac:dyDescent="0.35">
      <c r="A85" s="2" t="s">
        <v>164</v>
      </c>
      <c r="B85" s="8" t="s">
        <v>166</v>
      </c>
      <c r="C85" s="8" t="s">
        <v>36</v>
      </c>
      <c r="D85" s="8">
        <v>676</v>
      </c>
      <c r="E85" s="8">
        <v>3640</v>
      </c>
      <c r="F85" s="8">
        <v>340</v>
      </c>
      <c r="G85" s="8">
        <f t="shared" si="11"/>
        <v>3300</v>
      </c>
      <c r="H85" s="8">
        <v>5</v>
      </c>
      <c r="I85" s="8">
        <f t="shared" si="12"/>
        <v>16500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2"/>
    </row>
    <row r="86" spans="1:68" x14ac:dyDescent="0.35">
      <c r="A86" s="2" t="s">
        <v>164</v>
      </c>
      <c r="B86" s="8" t="s">
        <v>32</v>
      </c>
      <c r="C86" s="8" t="s">
        <v>9</v>
      </c>
      <c r="D86" s="8">
        <v>1320</v>
      </c>
      <c r="E86" s="8">
        <v>4940</v>
      </c>
      <c r="F86" s="8">
        <v>660</v>
      </c>
      <c r="G86" s="8">
        <f t="shared" si="11"/>
        <v>4280</v>
      </c>
      <c r="H86" s="8">
        <v>5.25</v>
      </c>
      <c r="I86" s="8">
        <f t="shared" si="12"/>
        <v>22470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2"/>
    </row>
    <row r="87" spans="1:68" x14ac:dyDescent="0.35">
      <c r="B87" s="2" t="s">
        <v>17</v>
      </c>
      <c r="C87" s="2"/>
      <c r="D87" s="2">
        <f t="shared" ref="D87:I87" si="13">SUM(D79:D86)</f>
        <v>4813</v>
      </c>
      <c r="E87" s="2">
        <f t="shared" si="13"/>
        <v>19260</v>
      </c>
      <c r="F87" s="2">
        <f t="shared" si="13"/>
        <v>2298</v>
      </c>
      <c r="G87" s="2">
        <f t="shared" si="13"/>
        <v>16962</v>
      </c>
      <c r="H87" s="2"/>
      <c r="I87" s="2">
        <f t="shared" si="13"/>
        <v>86709.8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>
        <f>SUM(AR79:AR86)</f>
        <v>1460</v>
      </c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11">
        <f>SUM(BD79:BD86)</f>
        <v>2897</v>
      </c>
      <c r="BE87" s="11"/>
      <c r="BF87" s="11"/>
      <c r="BG87" s="11"/>
      <c r="BH87" s="11">
        <f>SUM(BH79:BH86)</f>
        <v>436</v>
      </c>
      <c r="BI87" s="11"/>
      <c r="BJ87" s="11"/>
      <c r="BK87" s="11"/>
      <c r="BL87" s="11"/>
      <c r="BM87" s="11"/>
      <c r="BN87" s="11"/>
      <c r="BO87" s="11"/>
      <c r="BP87" s="2">
        <f>($AR$87+$BD$87+$BH$87)</f>
        <v>4793</v>
      </c>
    </row>
    <row r="88" spans="1:68" x14ac:dyDescent="0.35">
      <c r="B88" s="2" t="s">
        <v>18</v>
      </c>
      <c r="C88" s="2"/>
      <c r="D88" s="2"/>
      <c r="E88" s="2"/>
      <c r="F88" s="2"/>
      <c r="G88" s="2"/>
      <c r="H88" s="2">
        <f>AVERAGE(H79:H86)</f>
        <v>5.2062500000000007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2"/>
    </row>
    <row r="89" spans="1:68" x14ac:dyDescent="0.3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2"/>
    </row>
    <row r="90" spans="1:68" x14ac:dyDescent="0.35">
      <c r="A90" s="2" t="s">
        <v>167</v>
      </c>
      <c r="B90" s="8" t="s">
        <v>32</v>
      </c>
      <c r="C90" s="8" t="s">
        <v>9</v>
      </c>
      <c r="D90" s="8">
        <v>650</v>
      </c>
      <c r="E90" s="8">
        <v>2500</v>
      </c>
      <c r="F90" s="8">
        <v>325</v>
      </c>
      <c r="G90" s="8">
        <f>(E90-F90)</f>
        <v>2175</v>
      </c>
      <c r="H90" s="8">
        <v>5</v>
      </c>
      <c r="I90" s="8">
        <f t="shared" ref="I90:I95" si="14">(G90*H90)</f>
        <v>10875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11"/>
      <c r="BE90" s="11"/>
      <c r="BF90" s="11"/>
      <c r="BG90" s="11"/>
      <c r="BH90" s="11">
        <v>1585</v>
      </c>
      <c r="BI90" s="11"/>
      <c r="BJ90" s="11"/>
      <c r="BK90" s="11"/>
      <c r="BL90" s="11"/>
      <c r="BM90" s="11"/>
      <c r="BN90" s="11"/>
      <c r="BO90" s="11"/>
      <c r="BP90" s="2"/>
    </row>
    <row r="91" spans="1:68" x14ac:dyDescent="0.35">
      <c r="A91" s="2" t="s">
        <v>167</v>
      </c>
      <c r="B91" s="8" t="s">
        <v>149</v>
      </c>
      <c r="C91" s="8" t="s">
        <v>9</v>
      </c>
      <c r="D91" s="8">
        <v>248</v>
      </c>
      <c r="E91" s="8">
        <v>880</v>
      </c>
      <c r="F91" s="8">
        <v>100</v>
      </c>
      <c r="G91" s="8">
        <f>(E91-F91)</f>
        <v>780</v>
      </c>
      <c r="H91" s="8">
        <v>4.5</v>
      </c>
      <c r="I91" s="8">
        <f t="shared" si="14"/>
        <v>3510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2"/>
    </row>
    <row r="92" spans="1:68" x14ac:dyDescent="0.35">
      <c r="A92" s="2" t="s">
        <v>167</v>
      </c>
      <c r="B92" s="8" t="s">
        <v>146</v>
      </c>
      <c r="C92" s="8" t="s">
        <v>9</v>
      </c>
      <c r="D92" s="8">
        <v>409</v>
      </c>
      <c r="E92" s="8">
        <v>1500</v>
      </c>
      <c r="F92" s="8">
        <v>204</v>
      </c>
      <c r="G92" s="8">
        <f>(E92-F92)</f>
        <v>1296</v>
      </c>
      <c r="H92" s="8">
        <v>3.5</v>
      </c>
      <c r="I92" s="15">
        <f t="shared" si="14"/>
        <v>4536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2"/>
    </row>
    <row r="93" spans="1:68" x14ac:dyDescent="0.35">
      <c r="A93" s="2" t="s">
        <v>167</v>
      </c>
      <c r="B93" s="8" t="s">
        <v>12</v>
      </c>
      <c r="C93" s="8" t="s">
        <v>9</v>
      </c>
      <c r="D93" s="8">
        <v>427</v>
      </c>
      <c r="E93" s="8">
        <v>1580</v>
      </c>
      <c r="F93" s="8">
        <v>214</v>
      </c>
      <c r="G93" s="8">
        <f>(E93-F93)</f>
        <v>1366</v>
      </c>
      <c r="H93" s="8">
        <v>3.5</v>
      </c>
      <c r="I93" s="17">
        <f t="shared" si="14"/>
        <v>4781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2"/>
    </row>
    <row r="94" spans="1:68" x14ac:dyDescent="0.35">
      <c r="A94" s="2" t="s">
        <v>167</v>
      </c>
      <c r="B94" s="8" t="s">
        <v>168</v>
      </c>
      <c r="C94" s="8" t="s">
        <v>9</v>
      </c>
      <c r="D94" s="8">
        <v>272</v>
      </c>
      <c r="E94" s="8">
        <v>940</v>
      </c>
      <c r="F94" s="8">
        <v>140</v>
      </c>
      <c r="G94" s="8">
        <f t="shared" ref="G94:G95" si="15">(E94-F94)</f>
        <v>800</v>
      </c>
      <c r="H94" s="8">
        <v>2.5</v>
      </c>
      <c r="I94" s="8">
        <f t="shared" si="14"/>
        <v>2000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2"/>
    </row>
    <row r="95" spans="1:68" x14ac:dyDescent="0.35">
      <c r="A95" s="2" t="s">
        <v>167</v>
      </c>
      <c r="B95" s="8" t="s">
        <v>169</v>
      </c>
      <c r="C95" s="8" t="s">
        <v>9</v>
      </c>
      <c r="D95" s="19">
        <v>600</v>
      </c>
      <c r="E95" s="8">
        <v>1860</v>
      </c>
      <c r="F95" s="8">
        <v>250</v>
      </c>
      <c r="G95" s="8">
        <f t="shared" si="15"/>
        <v>1610</v>
      </c>
      <c r="H95" s="8">
        <v>4</v>
      </c>
      <c r="I95" s="8">
        <f t="shared" si="14"/>
        <v>6440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2"/>
    </row>
    <row r="96" spans="1:68" x14ac:dyDescent="0.35">
      <c r="B96" s="2" t="s">
        <v>17</v>
      </c>
      <c r="C96" s="2"/>
      <c r="D96" s="18">
        <f>SUM($D$90:$D$95)</f>
        <v>2606</v>
      </c>
      <c r="E96" s="18">
        <f>SUM($E$90:$E$95)</f>
        <v>9260</v>
      </c>
      <c r="F96" s="18">
        <f>SUM($F$90:$F$95)</f>
        <v>1233</v>
      </c>
      <c r="G96" s="18">
        <f>SUM($G$90:$G$95)</f>
        <v>8027</v>
      </c>
      <c r="H96" s="2"/>
      <c r="I96" s="2">
        <f>SUM($I$90:$I$95)</f>
        <v>32142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11"/>
      <c r="BE96" s="11"/>
      <c r="BF96" s="11"/>
      <c r="BG96" s="11"/>
      <c r="BH96" s="11">
        <v>1585</v>
      </c>
      <c r="BI96" s="11"/>
      <c r="BJ96" s="11"/>
      <c r="BK96" s="11"/>
      <c r="BL96" s="11"/>
      <c r="BM96" s="11"/>
      <c r="BN96" s="11"/>
      <c r="BO96" s="11"/>
      <c r="BP96" s="2">
        <v>1585</v>
      </c>
    </row>
    <row r="97" spans="1:69" x14ac:dyDescent="0.35">
      <c r="B97" s="2" t="s">
        <v>18</v>
      </c>
      <c r="C97" s="2"/>
      <c r="D97" s="2"/>
      <c r="E97" s="2"/>
      <c r="F97" s="2"/>
      <c r="G97" s="2"/>
      <c r="H97" s="2">
        <f>AVERAGE($H$90:$H$95)</f>
        <v>3.8333333333333335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2"/>
    </row>
    <row r="98" spans="1:69" x14ac:dyDescent="0.3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10"/>
      <c r="BQ98" s="9"/>
    </row>
    <row r="99" spans="1:69" x14ac:dyDescent="0.35">
      <c r="A99" s="2" t="s">
        <v>170</v>
      </c>
      <c r="B99" s="8" t="s">
        <v>31</v>
      </c>
      <c r="C99" s="8" t="s">
        <v>9</v>
      </c>
      <c r="D99" s="8">
        <v>638</v>
      </c>
      <c r="E99" s="8">
        <v>2340</v>
      </c>
      <c r="F99" s="8">
        <v>319</v>
      </c>
      <c r="G99" s="8">
        <f t="shared" ref="G99:G104" si="16">(E99-F99)</f>
        <v>2021</v>
      </c>
      <c r="H99" s="8">
        <v>4</v>
      </c>
      <c r="I99" s="8">
        <f t="shared" ref="I99:I104" si="17">(G99*H99)</f>
        <v>8084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8">
        <v>1404</v>
      </c>
      <c r="AS99" s="8"/>
      <c r="AT99" s="8"/>
      <c r="AU99" s="8"/>
      <c r="AV99" s="8"/>
      <c r="AW99" s="8"/>
      <c r="AX99" s="8"/>
      <c r="AY99" s="8"/>
      <c r="AZ99" s="8">
        <v>275</v>
      </c>
      <c r="BA99" s="8"/>
      <c r="BB99" s="8"/>
      <c r="BC99" s="8"/>
      <c r="BD99" s="23">
        <v>2362</v>
      </c>
      <c r="BE99" s="23"/>
      <c r="BF99" s="23"/>
      <c r="BG99" s="23"/>
      <c r="BH99" s="23">
        <v>455</v>
      </c>
      <c r="BI99" s="11"/>
      <c r="BJ99" s="11"/>
      <c r="BK99" s="11"/>
      <c r="BL99" s="11"/>
      <c r="BM99" s="11"/>
      <c r="BN99" s="11"/>
      <c r="BO99" s="11"/>
      <c r="BP99" s="2"/>
    </row>
    <row r="100" spans="1:69" x14ac:dyDescent="0.35">
      <c r="A100" s="2" t="s">
        <v>170</v>
      </c>
      <c r="B100" s="8" t="s">
        <v>12</v>
      </c>
      <c r="C100" s="8" t="s">
        <v>9</v>
      </c>
      <c r="D100" s="8">
        <v>545</v>
      </c>
      <c r="E100" s="8">
        <v>1980</v>
      </c>
      <c r="F100" s="8">
        <v>272</v>
      </c>
      <c r="G100" s="8">
        <f t="shared" si="16"/>
        <v>1708</v>
      </c>
      <c r="H100" s="8">
        <v>4</v>
      </c>
      <c r="I100" s="8">
        <f t="shared" si="17"/>
        <v>6832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2"/>
    </row>
    <row r="101" spans="1:69" x14ac:dyDescent="0.35">
      <c r="A101" s="2" t="s">
        <v>170</v>
      </c>
      <c r="B101" s="8" t="s">
        <v>157</v>
      </c>
      <c r="C101" s="8" t="s">
        <v>9</v>
      </c>
      <c r="D101" s="8">
        <v>552</v>
      </c>
      <c r="E101" s="8">
        <v>1940</v>
      </c>
      <c r="F101" s="8">
        <v>220</v>
      </c>
      <c r="G101" s="8">
        <f t="shared" si="16"/>
        <v>1720</v>
      </c>
      <c r="H101" s="8">
        <v>3.6</v>
      </c>
      <c r="I101" s="8">
        <f t="shared" si="17"/>
        <v>6192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2"/>
    </row>
    <row r="102" spans="1:69" x14ac:dyDescent="0.35">
      <c r="A102" s="2" t="s">
        <v>170</v>
      </c>
      <c r="B102" s="8" t="s">
        <v>149</v>
      </c>
      <c r="C102" s="8" t="s">
        <v>9</v>
      </c>
      <c r="D102" s="8">
        <v>902</v>
      </c>
      <c r="E102" s="8">
        <v>3120</v>
      </c>
      <c r="F102" s="8">
        <v>360</v>
      </c>
      <c r="G102" s="8">
        <f t="shared" si="16"/>
        <v>2760</v>
      </c>
      <c r="H102" s="8">
        <v>3.5</v>
      </c>
      <c r="I102" s="16">
        <f t="shared" si="17"/>
        <v>9660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2"/>
    </row>
    <row r="103" spans="1:69" x14ac:dyDescent="0.35">
      <c r="A103" s="2" t="s">
        <v>170</v>
      </c>
      <c r="B103" s="8" t="s">
        <v>32</v>
      </c>
      <c r="C103" s="8" t="s">
        <v>9</v>
      </c>
      <c r="D103" s="8">
        <v>904</v>
      </c>
      <c r="E103" s="8">
        <v>3400</v>
      </c>
      <c r="F103" s="8">
        <v>550</v>
      </c>
      <c r="G103" s="8">
        <f t="shared" si="16"/>
        <v>2850</v>
      </c>
      <c r="H103" s="8">
        <v>4.25</v>
      </c>
      <c r="I103" s="8">
        <f t="shared" si="17"/>
        <v>12112.5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2"/>
    </row>
    <row r="104" spans="1:69" x14ac:dyDescent="0.35">
      <c r="A104" s="2" t="s">
        <v>170</v>
      </c>
      <c r="B104" s="8" t="s">
        <v>32</v>
      </c>
      <c r="C104" s="8" t="s">
        <v>9</v>
      </c>
      <c r="D104" s="8">
        <v>953</v>
      </c>
      <c r="E104" s="8">
        <v>3700</v>
      </c>
      <c r="F104" s="8">
        <v>476</v>
      </c>
      <c r="G104" s="8">
        <f t="shared" si="16"/>
        <v>3224</v>
      </c>
      <c r="H104" s="8">
        <v>4.25</v>
      </c>
      <c r="I104" s="8">
        <f t="shared" si="17"/>
        <v>13702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2"/>
    </row>
    <row r="105" spans="1:69" x14ac:dyDescent="0.35">
      <c r="B105" s="2" t="s">
        <v>17</v>
      </c>
      <c r="C105" s="2"/>
      <c r="D105" s="2">
        <f t="shared" ref="D105:I105" si="18">SUM(D99:D104)</f>
        <v>4494</v>
      </c>
      <c r="E105" s="2">
        <f t="shared" si="18"/>
        <v>16480</v>
      </c>
      <c r="F105" s="2">
        <f t="shared" si="18"/>
        <v>2197</v>
      </c>
      <c r="G105" s="2">
        <f t="shared" si="18"/>
        <v>14283</v>
      </c>
      <c r="H105" s="2"/>
      <c r="I105" s="2">
        <f t="shared" si="18"/>
        <v>56582.5</v>
      </c>
      <c r="J105" s="2">
        <v>3600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>
        <v>1404</v>
      </c>
      <c r="AS105" s="2"/>
      <c r="AT105" s="2"/>
      <c r="AU105" s="2"/>
      <c r="AV105" s="2"/>
      <c r="AW105" s="2"/>
      <c r="AX105" s="2"/>
      <c r="AY105" s="2"/>
      <c r="AZ105" s="2">
        <v>275</v>
      </c>
      <c r="BA105" s="2"/>
      <c r="BB105" s="2"/>
      <c r="BC105" s="2"/>
      <c r="BD105" s="11">
        <v>2362</v>
      </c>
      <c r="BE105" s="11"/>
      <c r="BF105" s="11"/>
      <c r="BG105" s="11"/>
      <c r="BH105" s="11">
        <v>455</v>
      </c>
      <c r="BI105" s="11"/>
      <c r="BJ105" s="11"/>
      <c r="BK105" s="11"/>
      <c r="BL105" s="11"/>
      <c r="BM105" s="11"/>
      <c r="BN105" s="11"/>
      <c r="BO105" s="11"/>
      <c r="BP105" s="2">
        <f>($AR$105+$AZ$105+$BD$105+$BH$105)</f>
        <v>4496</v>
      </c>
    </row>
    <row r="106" spans="1:69" x14ac:dyDescent="0.35">
      <c r="B106" s="2" t="s">
        <v>18</v>
      </c>
      <c r="C106" s="2"/>
      <c r="D106" s="2"/>
      <c r="E106" s="2"/>
      <c r="F106" s="2"/>
      <c r="G106" s="2"/>
      <c r="H106" s="2">
        <f>AVERAGE(H99:H104)</f>
        <v>3.9333333333333336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2"/>
    </row>
    <row r="107" spans="1:69" x14ac:dyDescent="0.3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2"/>
    </row>
    <row r="108" spans="1:69" x14ac:dyDescent="0.35">
      <c r="A108" s="4" t="s">
        <v>172</v>
      </c>
      <c r="B108" s="8" t="s">
        <v>12</v>
      </c>
      <c r="C108" s="8" t="s">
        <v>9</v>
      </c>
      <c r="D108" s="8">
        <v>398</v>
      </c>
      <c r="E108" s="8">
        <v>1480</v>
      </c>
      <c r="F108" s="8">
        <v>200</v>
      </c>
      <c r="G108" s="8">
        <f t="shared" ref="G108:G113" si="19">(E108-F108)</f>
        <v>1280</v>
      </c>
      <c r="H108" s="8">
        <v>4</v>
      </c>
      <c r="I108" s="8">
        <f t="shared" ref="I108:I113" si="20">(G108*H108)</f>
        <v>5120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8">
        <v>96</v>
      </c>
      <c r="AC108" s="8"/>
      <c r="AD108" s="8"/>
      <c r="AE108" s="8">
        <v>720</v>
      </c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8">
        <v>953</v>
      </c>
      <c r="AS108" s="8"/>
      <c r="AT108" s="8" t="s">
        <v>9</v>
      </c>
      <c r="AU108" s="2"/>
      <c r="AV108" s="2"/>
      <c r="AW108" s="2"/>
      <c r="AX108" s="2"/>
      <c r="AY108" s="2"/>
      <c r="AZ108" s="2"/>
      <c r="BA108" s="2"/>
      <c r="BB108" s="2"/>
      <c r="BC108" s="2"/>
      <c r="BD108" s="23">
        <v>1459</v>
      </c>
      <c r="BE108" s="23"/>
      <c r="BF108" s="23" t="s">
        <v>9</v>
      </c>
      <c r="BG108" s="11"/>
      <c r="BH108" s="11"/>
      <c r="BI108" s="11"/>
      <c r="BJ108" s="11"/>
      <c r="BK108" s="11"/>
      <c r="BL108" s="11"/>
      <c r="BM108" s="11"/>
      <c r="BN108" s="11"/>
      <c r="BO108" s="11"/>
      <c r="BP108" s="2"/>
    </row>
    <row r="109" spans="1:69" x14ac:dyDescent="0.35">
      <c r="A109" s="4" t="s">
        <v>172</v>
      </c>
      <c r="B109" s="8" t="s">
        <v>173</v>
      </c>
      <c r="C109" s="8" t="s">
        <v>9</v>
      </c>
      <c r="D109" s="8">
        <v>606</v>
      </c>
      <c r="E109" s="8">
        <v>2220</v>
      </c>
      <c r="F109" s="8">
        <v>300</v>
      </c>
      <c r="G109" s="8">
        <f t="shared" si="19"/>
        <v>1920</v>
      </c>
      <c r="H109" s="8">
        <v>4</v>
      </c>
      <c r="I109" s="8">
        <f t="shared" si="20"/>
        <v>7680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2"/>
    </row>
    <row r="110" spans="1:69" x14ac:dyDescent="0.35">
      <c r="A110" s="4" t="s">
        <v>172</v>
      </c>
      <c r="B110" s="8" t="s">
        <v>157</v>
      </c>
      <c r="C110" s="8" t="s">
        <v>9</v>
      </c>
      <c r="D110" s="8">
        <v>345</v>
      </c>
      <c r="E110" s="8">
        <v>1280</v>
      </c>
      <c r="F110" s="8">
        <v>140</v>
      </c>
      <c r="G110" s="8">
        <f t="shared" si="19"/>
        <v>1140</v>
      </c>
      <c r="H110" s="8">
        <v>3.6</v>
      </c>
      <c r="I110" s="8">
        <f t="shared" si="20"/>
        <v>4104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2"/>
    </row>
    <row r="111" spans="1:69" x14ac:dyDescent="0.35">
      <c r="A111" s="4" t="s">
        <v>172</v>
      </c>
      <c r="B111" s="8" t="s">
        <v>149</v>
      </c>
      <c r="C111" s="8" t="s">
        <v>9</v>
      </c>
      <c r="D111" s="8">
        <v>289</v>
      </c>
      <c r="E111" s="8">
        <v>1000</v>
      </c>
      <c r="F111" s="8">
        <v>115</v>
      </c>
      <c r="G111" s="8">
        <f t="shared" si="19"/>
        <v>885</v>
      </c>
      <c r="H111" s="8">
        <v>3.25</v>
      </c>
      <c r="I111" s="8">
        <f t="shared" si="20"/>
        <v>2876.25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2"/>
    </row>
    <row r="112" spans="1:69" x14ac:dyDescent="0.35">
      <c r="A112" s="4" t="s">
        <v>172</v>
      </c>
      <c r="B112" s="8" t="s">
        <v>32</v>
      </c>
      <c r="C112" s="8" t="s">
        <v>9</v>
      </c>
      <c r="D112" s="8">
        <v>712</v>
      </c>
      <c r="E112" s="8">
        <v>2725</v>
      </c>
      <c r="F112" s="8">
        <v>356</v>
      </c>
      <c r="G112" s="19">
        <f t="shared" si="19"/>
        <v>2369</v>
      </c>
      <c r="H112" s="8">
        <v>4.5</v>
      </c>
      <c r="I112" s="8">
        <f t="shared" si="20"/>
        <v>10660.5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2"/>
    </row>
    <row r="113" spans="1:68" x14ac:dyDescent="0.35">
      <c r="A113" s="4" t="s">
        <v>172</v>
      </c>
      <c r="B113" s="8" t="s">
        <v>32</v>
      </c>
      <c r="C113" s="8" t="s">
        <v>9</v>
      </c>
      <c r="D113" s="8">
        <v>96</v>
      </c>
      <c r="E113" s="8">
        <v>720</v>
      </c>
      <c r="F113" s="8">
        <v>48</v>
      </c>
      <c r="G113" s="8">
        <f t="shared" si="19"/>
        <v>672</v>
      </c>
      <c r="H113" s="8">
        <v>3.5</v>
      </c>
      <c r="I113" s="8">
        <f t="shared" si="20"/>
        <v>2352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2">
        <f>($AB$114+$AR$114+$BD$114)</f>
        <v>2508</v>
      </c>
    </row>
    <row r="114" spans="1:68" x14ac:dyDescent="0.35">
      <c r="B114" s="2" t="s">
        <v>17</v>
      </c>
      <c r="C114" s="2"/>
      <c r="D114" s="2">
        <f t="shared" ref="D114:I114" si="21">SUM(D108:D113)</f>
        <v>2446</v>
      </c>
      <c r="E114" s="2">
        <f t="shared" si="21"/>
        <v>9425</v>
      </c>
      <c r="F114" s="2">
        <f t="shared" si="21"/>
        <v>1159</v>
      </c>
      <c r="G114" s="2">
        <f t="shared" si="21"/>
        <v>8266</v>
      </c>
      <c r="H114" s="2"/>
      <c r="I114" s="2">
        <f t="shared" si="21"/>
        <v>32792.75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>
        <v>96</v>
      </c>
      <c r="AC114" s="2"/>
      <c r="AD114" s="2"/>
      <c r="AE114" s="2">
        <v>720</v>
      </c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>
        <v>953</v>
      </c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11">
        <v>1459</v>
      </c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2"/>
    </row>
    <row r="115" spans="1:68" x14ac:dyDescent="0.35">
      <c r="B115" s="2" t="s">
        <v>18</v>
      </c>
      <c r="C115" s="2"/>
      <c r="D115" s="2"/>
      <c r="E115" s="2"/>
      <c r="F115" s="2"/>
      <c r="G115" s="2"/>
      <c r="H115" s="2">
        <f>AVERAGE(H108:H113)</f>
        <v>3.8083333333333336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2"/>
    </row>
    <row r="116" spans="1:68" x14ac:dyDescent="0.3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2"/>
    </row>
    <row r="117" spans="1:68" x14ac:dyDescent="0.35">
      <c r="A117" s="2" t="s">
        <v>174</v>
      </c>
      <c r="B117" s="8" t="s">
        <v>149</v>
      </c>
      <c r="C117" s="8" t="s">
        <v>9</v>
      </c>
      <c r="D117" s="8">
        <v>882</v>
      </c>
      <c r="E117" s="8">
        <v>3120</v>
      </c>
      <c r="F117" s="8">
        <v>353</v>
      </c>
      <c r="G117" s="8">
        <f>(E117-F117)</f>
        <v>2767</v>
      </c>
      <c r="H117" s="8">
        <v>3.4</v>
      </c>
      <c r="I117" s="8">
        <f>(G117*H117)</f>
        <v>9407.7999999999993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8">
        <v>430</v>
      </c>
      <c r="Y117" s="8"/>
      <c r="Z117" s="8" t="s">
        <v>9</v>
      </c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8">
        <v>860</v>
      </c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3">
        <v>74</v>
      </c>
      <c r="BE117" s="23" t="s">
        <v>214</v>
      </c>
      <c r="BF117" s="23"/>
      <c r="BG117" s="11"/>
      <c r="BH117" s="11"/>
      <c r="BI117" s="11"/>
      <c r="BJ117" s="11"/>
      <c r="BK117" s="11"/>
      <c r="BL117" s="11"/>
      <c r="BM117" s="11"/>
      <c r="BN117" s="11"/>
      <c r="BO117" s="11"/>
      <c r="BP117" s="2"/>
    </row>
    <row r="118" spans="1:68" x14ac:dyDescent="0.35">
      <c r="A118" s="2" t="s">
        <v>174</v>
      </c>
      <c r="B118" s="8" t="s">
        <v>32</v>
      </c>
      <c r="C118" s="8" t="s">
        <v>9</v>
      </c>
      <c r="D118" s="8">
        <v>154</v>
      </c>
      <c r="E118" s="8">
        <v>1200</v>
      </c>
      <c r="F118" s="8">
        <v>77</v>
      </c>
      <c r="G118" s="8">
        <f>(E118-F118)</f>
        <v>1123</v>
      </c>
      <c r="H118" s="8">
        <v>2.6</v>
      </c>
      <c r="I118" s="8">
        <f>(G118*H118)</f>
        <v>2919.8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3">
        <v>739</v>
      </c>
      <c r="BE118" s="23" t="s">
        <v>35</v>
      </c>
      <c r="BF118" s="23" t="s">
        <v>9</v>
      </c>
      <c r="BG118" s="11"/>
      <c r="BH118" s="11"/>
      <c r="BI118" s="11"/>
      <c r="BJ118" s="11"/>
      <c r="BK118" s="11"/>
      <c r="BL118" s="11"/>
      <c r="BM118" s="11"/>
      <c r="BN118" s="11"/>
      <c r="BO118" s="11"/>
      <c r="BP118" s="2"/>
    </row>
    <row r="119" spans="1:68" x14ac:dyDescent="0.35">
      <c r="A119" s="2" t="s">
        <v>174</v>
      </c>
      <c r="B119" s="8" t="s">
        <v>32</v>
      </c>
      <c r="C119" s="8" t="s">
        <v>9</v>
      </c>
      <c r="D119" s="8">
        <v>600</v>
      </c>
      <c r="E119" s="8">
        <v>2463</v>
      </c>
      <c r="F119" s="8">
        <v>329</v>
      </c>
      <c r="G119" s="8">
        <f>(E119-F119)</f>
        <v>2134</v>
      </c>
      <c r="H119" s="8">
        <v>4.5</v>
      </c>
      <c r="I119" s="8">
        <f>(G119*H119)</f>
        <v>9603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2"/>
    </row>
    <row r="120" spans="1:68" x14ac:dyDescent="0.35">
      <c r="A120" s="2" t="s">
        <v>174</v>
      </c>
      <c r="B120" s="8" t="s">
        <v>31</v>
      </c>
      <c r="C120" s="8" t="s">
        <v>9</v>
      </c>
      <c r="D120" s="8">
        <v>375</v>
      </c>
      <c r="E120" s="8">
        <v>1460</v>
      </c>
      <c r="F120" s="8">
        <v>187</v>
      </c>
      <c r="G120" s="8">
        <f>(E120-F120)</f>
        <v>1273</v>
      </c>
      <c r="H120" s="8">
        <v>4.25</v>
      </c>
      <c r="I120" s="8">
        <f>(G120*H120)</f>
        <v>5410.25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2"/>
    </row>
    <row r="121" spans="1:68" x14ac:dyDescent="0.35">
      <c r="A121" s="2" t="s">
        <v>174</v>
      </c>
      <c r="B121" s="8" t="s">
        <v>15</v>
      </c>
      <c r="C121" s="8" t="s">
        <v>9</v>
      </c>
      <c r="D121" s="8">
        <v>98</v>
      </c>
      <c r="E121" s="8">
        <v>300</v>
      </c>
      <c r="F121" s="8"/>
      <c r="G121" s="8">
        <f>(E121-F121)</f>
        <v>300</v>
      </c>
      <c r="H121" s="8">
        <v>4</v>
      </c>
      <c r="I121" s="8">
        <f>(G121*H121)</f>
        <v>1200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2"/>
    </row>
    <row r="122" spans="1:68" x14ac:dyDescent="0.35">
      <c r="B122" s="2" t="s">
        <v>17</v>
      </c>
      <c r="C122" s="2"/>
      <c r="D122" s="2">
        <f t="shared" ref="D122:I122" si="22">SUM(D117:D121)</f>
        <v>2109</v>
      </c>
      <c r="E122" s="2">
        <f t="shared" si="22"/>
        <v>8543</v>
      </c>
      <c r="F122" s="2">
        <f t="shared" si="22"/>
        <v>946</v>
      </c>
      <c r="G122" s="2">
        <f t="shared" si="22"/>
        <v>7597</v>
      </c>
      <c r="H122" s="2"/>
      <c r="I122" s="2">
        <f t="shared" si="22"/>
        <v>28540.85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>
        <v>430</v>
      </c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>
        <v>860</v>
      </c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11">
        <f>SUM(BD117:BD121)</f>
        <v>813</v>
      </c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2">
        <f>(X122+AR122+BD122)</f>
        <v>2103</v>
      </c>
    </row>
    <row r="123" spans="1:68" x14ac:dyDescent="0.35">
      <c r="B123" s="2" t="s">
        <v>18</v>
      </c>
      <c r="C123" s="2"/>
      <c r="D123" s="2"/>
      <c r="E123" s="2"/>
      <c r="F123" s="2"/>
      <c r="G123" s="2"/>
      <c r="H123" s="2">
        <f>AVERAGE(H117:H121)</f>
        <v>3.75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2"/>
    </row>
    <row r="124" spans="1:68" x14ac:dyDescent="0.3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2"/>
    </row>
    <row r="125" spans="1:68" x14ac:dyDescent="0.35">
      <c r="A125" s="2" t="s">
        <v>175</v>
      </c>
      <c r="B125" s="8" t="s">
        <v>12</v>
      </c>
      <c r="C125" s="8" t="s">
        <v>9</v>
      </c>
      <c r="D125" s="8">
        <v>480</v>
      </c>
      <c r="E125" s="8">
        <v>1780</v>
      </c>
      <c r="F125" s="8">
        <v>236</v>
      </c>
      <c r="G125" s="8">
        <f>(E125-F125)</f>
        <v>1544</v>
      </c>
      <c r="H125" s="8">
        <v>3.5</v>
      </c>
      <c r="I125" s="8">
        <f>(G125*H125)</f>
        <v>5404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3">
        <v>1400</v>
      </c>
      <c r="BE125" s="23"/>
      <c r="BF125" s="23"/>
      <c r="BG125" s="23">
        <v>4980</v>
      </c>
      <c r="BH125" s="23">
        <v>508</v>
      </c>
      <c r="BI125" s="23"/>
      <c r="BJ125" s="23"/>
      <c r="BK125" s="23">
        <v>1830</v>
      </c>
      <c r="BL125" s="11"/>
      <c r="BM125" s="11"/>
      <c r="BN125" s="11"/>
      <c r="BO125" s="11"/>
      <c r="BP125" s="2"/>
    </row>
    <row r="126" spans="1:68" x14ac:dyDescent="0.35">
      <c r="A126" s="2" t="s">
        <v>175</v>
      </c>
      <c r="B126" s="8" t="s">
        <v>149</v>
      </c>
      <c r="C126" s="8" t="s">
        <v>9</v>
      </c>
      <c r="D126" s="8">
        <v>617</v>
      </c>
      <c r="E126" s="8">
        <v>2080</v>
      </c>
      <c r="F126" s="8">
        <v>250</v>
      </c>
      <c r="G126" s="8">
        <f>(E126-F126)</f>
        <v>1830</v>
      </c>
      <c r="H126" s="8">
        <v>3.5</v>
      </c>
      <c r="I126" s="8">
        <f>(G126*H126)</f>
        <v>6405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2"/>
    </row>
    <row r="127" spans="1:68" x14ac:dyDescent="0.35">
      <c r="A127" s="2" t="s">
        <v>175</v>
      </c>
      <c r="B127" s="8" t="s">
        <v>144</v>
      </c>
      <c r="C127" s="8" t="s">
        <v>9</v>
      </c>
      <c r="D127" s="8">
        <v>78</v>
      </c>
      <c r="E127" s="8">
        <v>300</v>
      </c>
      <c r="F127" s="8">
        <v>40</v>
      </c>
      <c r="G127" s="8">
        <f>(E127-F127)</f>
        <v>260</v>
      </c>
      <c r="H127" s="8">
        <v>3.75</v>
      </c>
      <c r="I127" s="8">
        <f>(G127*H127)</f>
        <v>975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2"/>
    </row>
    <row r="128" spans="1:68" x14ac:dyDescent="0.35">
      <c r="A128" s="2" t="s">
        <v>175</v>
      </c>
      <c r="B128" s="8" t="s">
        <v>32</v>
      </c>
      <c r="C128" s="8" t="s">
        <v>9</v>
      </c>
      <c r="D128" s="8">
        <v>217</v>
      </c>
      <c r="E128" s="8">
        <v>820</v>
      </c>
      <c r="F128" s="8">
        <v>120</v>
      </c>
      <c r="G128" s="8">
        <f>(E128-F128)</f>
        <v>700</v>
      </c>
      <c r="H128" s="8">
        <v>2.5</v>
      </c>
      <c r="I128" s="8">
        <f>(G128*H128)</f>
        <v>1750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2"/>
    </row>
    <row r="129" spans="1:69" x14ac:dyDescent="0.35">
      <c r="A129" s="2" t="s">
        <v>175</v>
      </c>
      <c r="B129" s="8" t="s">
        <v>176</v>
      </c>
      <c r="C129" s="8" t="s">
        <v>9</v>
      </c>
      <c r="D129" s="8">
        <v>508</v>
      </c>
      <c r="E129" s="8">
        <v>1830</v>
      </c>
      <c r="F129" s="8">
        <v>152</v>
      </c>
      <c r="G129" s="8">
        <f>(E129-F129)</f>
        <v>1678</v>
      </c>
      <c r="H129" s="8">
        <v>5.25</v>
      </c>
      <c r="I129" s="8">
        <f>(G129*H129)</f>
        <v>8809.5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2"/>
    </row>
    <row r="130" spans="1:69" x14ac:dyDescent="0.35">
      <c r="B130" s="2" t="s">
        <v>17</v>
      </c>
      <c r="C130" s="2"/>
      <c r="D130" s="2">
        <f t="shared" ref="D130:I130" si="23">SUM(D125:D129)</f>
        <v>1900</v>
      </c>
      <c r="E130" s="2">
        <f t="shared" si="23"/>
        <v>6810</v>
      </c>
      <c r="F130" s="2">
        <f t="shared" si="23"/>
        <v>798</v>
      </c>
      <c r="G130" s="2">
        <f t="shared" si="23"/>
        <v>6012</v>
      </c>
      <c r="H130" s="2"/>
      <c r="I130" s="2">
        <f t="shared" si="23"/>
        <v>23343.5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11">
        <v>1400</v>
      </c>
      <c r="BE130" s="11"/>
      <c r="BF130" s="11"/>
      <c r="BG130" s="11">
        <v>4980</v>
      </c>
      <c r="BH130" s="11">
        <v>508</v>
      </c>
      <c r="BI130" s="11"/>
      <c r="BJ130" s="11"/>
      <c r="BK130" s="11">
        <v>1830</v>
      </c>
      <c r="BL130" s="11"/>
      <c r="BM130" s="11"/>
      <c r="BN130" s="11"/>
      <c r="BO130" s="11"/>
      <c r="BP130" s="2">
        <f>($BD$130+$BH$130)</f>
        <v>1908</v>
      </c>
      <c r="BQ130">
        <f>($BG$130+$BK$130)</f>
        <v>6810</v>
      </c>
    </row>
    <row r="131" spans="1:69" x14ac:dyDescent="0.35">
      <c r="B131" s="2" t="s">
        <v>18</v>
      </c>
      <c r="C131" s="2"/>
      <c r="D131" s="2"/>
      <c r="E131" s="2"/>
      <c r="F131" s="2"/>
      <c r="G131" s="2"/>
      <c r="H131" s="2">
        <f>AVERAGE(H125:H129)</f>
        <v>3.7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2"/>
    </row>
    <row r="132" spans="1:69" x14ac:dyDescent="0.3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2"/>
    </row>
    <row r="133" spans="1:69" x14ac:dyDescent="0.35">
      <c r="A133" s="2" t="s">
        <v>177</v>
      </c>
      <c r="B133" s="8" t="s">
        <v>8</v>
      </c>
      <c r="C133" s="8" t="s">
        <v>9</v>
      </c>
      <c r="D133" s="8">
        <v>613</v>
      </c>
      <c r="E133" s="8">
        <v>2240</v>
      </c>
      <c r="F133" s="8">
        <v>307</v>
      </c>
      <c r="G133" s="8">
        <f t="shared" ref="G133:G139" si="24">(E133-F133)</f>
        <v>1933</v>
      </c>
      <c r="H133" s="8">
        <v>4.8</v>
      </c>
      <c r="I133" s="8">
        <f t="shared" ref="I133:I139" si="25">(G133*H133)</f>
        <v>9278.4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8">
        <v>1676</v>
      </c>
      <c r="AN133" s="8">
        <v>277</v>
      </c>
      <c r="AO133" s="8"/>
      <c r="AP133" s="8"/>
      <c r="AQ133" s="8">
        <v>874</v>
      </c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23">
        <v>2271</v>
      </c>
      <c r="BE133" s="11"/>
      <c r="BF133" s="11"/>
      <c r="BG133" s="23">
        <v>7496</v>
      </c>
      <c r="BH133" s="11"/>
      <c r="BI133" s="11"/>
      <c r="BJ133" s="11"/>
      <c r="BK133" s="11"/>
      <c r="BL133" s="11"/>
      <c r="BM133" s="11"/>
      <c r="BN133" s="11"/>
      <c r="BO133" s="11"/>
      <c r="BP133" s="2"/>
    </row>
    <row r="134" spans="1:69" x14ac:dyDescent="0.35">
      <c r="A134" s="2" t="s">
        <v>177</v>
      </c>
      <c r="B134" s="8" t="s">
        <v>149</v>
      </c>
      <c r="C134" s="8" t="s">
        <v>9</v>
      </c>
      <c r="D134" s="8">
        <v>478</v>
      </c>
      <c r="E134" s="8">
        <v>1680</v>
      </c>
      <c r="F134" s="8">
        <v>190</v>
      </c>
      <c r="G134" s="8">
        <f t="shared" si="24"/>
        <v>1490</v>
      </c>
      <c r="H134" s="8">
        <v>3.25</v>
      </c>
      <c r="I134" s="8">
        <f t="shared" si="25"/>
        <v>4842.5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23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2"/>
    </row>
    <row r="135" spans="1:69" x14ac:dyDescent="0.35">
      <c r="A135" s="2" t="s">
        <v>177</v>
      </c>
      <c r="B135" s="8" t="s">
        <v>31</v>
      </c>
      <c r="C135" s="8" t="s">
        <v>9</v>
      </c>
      <c r="D135" s="8">
        <v>762</v>
      </c>
      <c r="E135" s="8">
        <v>2640</v>
      </c>
      <c r="F135" s="8">
        <v>381</v>
      </c>
      <c r="G135" s="8">
        <f t="shared" si="24"/>
        <v>2259</v>
      </c>
      <c r="H135" s="8">
        <v>4.3</v>
      </c>
      <c r="I135" s="8">
        <f t="shared" si="25"/>
        <v>9713.6999999999989</v>
      </c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2"/>
    </row>
    <row r="136" spans="1:69" x14ac:dyDescent="0.35">
      <c r="A136" s="2" t="s">
        <v>177</v>
      </c>
      <c r="B136" s="8" t="s">
        <v>12</v>
      </c>
      <c r="C136" s="8" t="s">
        <v>9</v>
      </c>
      <c r="D136" s="8">
        <v>310</v>
      </c>
      <c r="E136" s="8">
        <v>1080</v>
      </c>
      <c r="F136" s="8">
        <v>155</v>
      </c>
      <c r="G136" s="8">
        <f t="shared" si="24"/>
        <v>925</v>
      </c>
      <c r="H136" s="8">
        <v>3.5</v>
      </c>
      <c r="I136" s="8">
        <f t="shared" si="25"/>
        <v>3237.5</v>
      </c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2"/>
    </row>
    <row r="137" spans="1:69" x14ac:dyDescent="0.35">
      <c r="A137" s="2" t="s">
        <v>177</v>
      </c>
      <c r="B137" s="8" t="s">
        <v>12</v>
      </c>
      <c r="C137" s="8" t="s">
        <v>9</v>
      </c>
      <c r="D137" s="8">
        <v>63</v>
      </c>
      <c r="E137" s="8">
        <v>540</v>
      </c>
      <c r="F137" s="8">
        <v>25</v>
      </c>
      <c r="G137" s="8">
        <f t="shared" si="24"/>
        <v>515</v>
      </c>
      <c r="H137" s="8">
        <v>1.5</v>
      </c>
      <c r="I137" s="8">
        <f t="shared" si="25"/>
        <v>772.5</v>
      </c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2"/>
    </row>
    <row r="138" spans="1:69" x14ac:dyDescent="0.35">
      <c r="A138" s="2" t="s">
        <v>177</v>
      </c>
      <c r="B138" s="8" t="s">
        <v>178</v>
      </c>
      <c r="C138" s="8" t="s">
        <v>9</v>
      </c>
      <c r="D138" s="8">
        <v>514</v>
      </c>
      <c r="E138" s="8">
        <v>1920</v>
      </c>
      <c r="F138" s="8">
        <v>257</v>
      </c>
      <c r="G138" s="8">
        <f t="shared" si="24"/>
        <v>1663</v>
      </c>
      <c r="H138" s="8">
        <v>4.2</v>
      </c>
      <c r="I138" s="8">
        <f t="shared" si="25"/>
        <v>6984.6</v>
      </c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2"/>
    </row>
    <row r="139" spans="1:69" x14ac:dyDescent="0.35">
      <c r="A139" s="2" t="s">
        <v>177</v>
      </c>
      <c r="B139" s="8" t="s">
        <v>15</v>
      </c>
      <c r="C139" s="8" t="s">
        <v>9</v>
      </c>
      <c r="D139" s="8">
        <v>64</v>
      </c>
      <c r="E139" s="8">
        <v>236</v>
      </c>
      <c r="F139" s="8">
        <v>32</v>
      </c>
      <c r="G139" s="8">
        <f t="shared" si="24"/>
        <v>204</v>
      </c>
      <c r="H139" s="8">
        <v>4.5</v>
      </c>
      <c r="I139" s="8">
        <f t="shared" si="25"/>
        <v>918</v>
      </c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2"/>
    </row>
    <row r="140" spans="1:69" x14ac:dyDescent="0.35">
      <c r="B140" s="2" t="s">
        <v>17</v>
      </c>
      <c r="C140" s="2"/>
      <c r="D140" s="2">
        <f>SUM($D$133:$D$139)</f>
        <v>2804</v>
      </c>
      <c r="E140" s="2">
        <f>SUM($E$133:$E$139)</f>
        <v>10336</v>
      </c>
      <c r="F140" s="2">
        <f>SUM($F$133:$F$139)</f>
        <v>1347</v>
      </c>
      <c r="G140" s="2">
        <f>SUM($G$133:$G$139)</f>
        <v>8989</v>
      </c>
      <c r="H140" s="2"/>
      <c r="I140" s="2">
        <f>SUM($I$133:$I$139)</f>
        <v>35747.199999999997</v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>
        <v>1676</v>
      </c>
      <c r="AN140" s="2">
        <v>277</v>
      </c>
      <c r="AO140" s="2"/>
      <c r="AP140" s="2"/>
      <c r="AQ140" s="2">
        <v>874</v>
      </c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11">
        <v>2271</v>
      </c>
      <c r="BE140" s="11"/>
      <c r="BF140" s="11"/>
      <c r="BG140" s="11">
        <v>7496</v>
      </c>
      <c r="BH140" s="11"/>
      <c r="BI140" s="11"/>
      <c r="BJ140" s="11"/>
      <c r="BK140" s="11"/>
      <c r="BL140" s="11"/>
      <c r="BM140" s="11"/>
      <c r="BN140" s="11"/>
      <c r="BO140" s="11"/>
      <c r="BP140" s="2">
        <f>($AN$140+$BD$140)</f>
        <v>2548</v>
      </c>
      <c r="BQ140">
        <f>($AM$140+$AQ$140+$BG$140)</f>
        <v>10046</v>
      </c>
    </row>
    <row r="141" spans="1:69" x14ac:dyDescent="0.35">
      <c r="B141" s="2" t="s">
        <v>18</v>
      </c>
      <c r="C141" s="2"/>
      <c r="D141" s="2"/>
      <c r="E141" s="2"/>
      <c r="F141" s="2"/>
      <c r="G141" s="2"/>
      <c r="H141" s="2">
        <f>AVERAGE($H$133:$H$139)</f>
        <v>3.7214285714285715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2"/>
    </row>
    <row r="142" spans="1:69" x14ac:dyDescent="0.3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2"/>
    </row>
    <row r="143" spans="1:69" x14ac:dyDescent="0.35">
      <c r="A143" s="2" t="s">
        <v>179</v>
      </c>
      <c r="B143" s="8" t="s">
        <v>8</v>
      </c>
      <c r="C143" s="8" t="s">
        <v>9</v>
      </c>
      <c r="D143" s="8">
        <v>534</v>
      </c>
      <c r="E143" s="8">
        <v>1940</v>
      </c>
      <c r="F143" s="8">
        <v>267</v>
      </c>
      <c r="G143" s="8">
        <f>(E143-F143)</f>
        <v>1673</v>
      </c>
      <c r="H143" s="8">
        <v>5</v>
      </c>
      <c r="I143" s="8">
        <f t="shared" ref="I143:I153" si="26">(G143*H143)</f>
        <v>8365</v>
      </c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8">
        <v>370</v>
      </c>
      <c r="AG143" s="8"/>
      <c r="AH143" s="8"/>
      <c r="AI143" s="8">
        <v>1100</v>
      </c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3">
        <v>2289</v>
      </c>
      <c r="BE143" s="23"/>
      <c r="BF143" s="23"/>
      <c r="BG143" s="23"/>
      <c r="BH143" s="23">
        <v>534</v>
      </c>
      <c r="BI143" s="23"/>
      <c r="BJ143" s="23"/>
      <c r="BK143" s="23">
        <v>1940</v>
      </c>
      <c r="BL143" s="11"/>
      <c r="BM143" s="11"/>
      <c r="BN143" s="11"/>
      <c r="BO143" s="11"/>
      <c r="BP143" s="2"/>
    </row>
    <row r="144" spans="1:69" x14ac:dyDescent="0.35">
      <c r="A144" s="2" t="s">
        <v>179</v>
      </c>
      <c r="B144" s="8" t="s">
        <v>14</v>
      </c>
      <c r="C144" s="8" t="s">
        <v>9</v>
      </c>
      <c r="D144" s="8">
        <v>471</v>
      </c>
      <c r="E144" s="8">
        <v>1940</v>
      </c>
      <c r="F144" s="8">
        <v>235</v>
      </c>
      <c r="G144" s="8">
        <f>(E144-F144)</f>
        <v>1705</v>
      </c>
      <c r="H144" s="8">
        <v>4.4000000000000004</v>
      </c>
      <c r="I144" s="8">
        <f t="shared" si="26"/>
        <v>7502.0000000000009</v>
      </c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2"/>
    </row>
    <row r="145" spans="1:69" x14ac:dyDescent="0.35">
      <c r="A145" s="2" t="s">
        <v>179</v>
      </c>
      <c r="B145" s="8" t="s">
        <v>15</v>
      </c>
      <c r="C145" s="8" t="s">
        <v>9</v>
      </c>
      <c r="D145" s="8">
        <v>80</v>
      </c>
      <c r="E145" s="8">
        <v>310</v>
      </c>
      <c r="F145" s="8">
        <v>40</v>
      </c>
      <c r="G145" s="8">
        <f t="shared" ref="G145:G153" si="27">(E145-F145)</f>
        <v>270</v>
      </c>
      <c r="H145" s="8">
        <v>4.5</v>
      </c>
      <c r="I145" s="8">
        <f t="shared" si="26"/>
        <v>1215</v>
      </c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2"/>
    </row>
    <row r="146" spans="1:69" x14ac:dyDescent="0.35">
      <c r="A146" s="2" t="s">
        <v>179</v>
      </c>
      <c r="B146" s="8" t="s">
        <v>149</v>
      </c>
      <c r="C146" s="8" t="s">
        <v>9</v>
      </c>
      <c r="D146" s="8">
        <v>706</v>
      </c>
      <c r="E146" s="8">
        <v>2180</v>
      </c>
      <c r="F146" s="8">
        <v>285</v>
      </c>
      <c r="G146" s="8">
        <f t="shared" si="27"/>
        <v>1895</v>
      </c>
      <c r="H146" s="8">
        <v>3.25</v>
      </c>
      <c r="I146" s="8">
        <f t="shared" si="26"/>
        <v>6158.75</v>
      </c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2"/>
    </row>
    <row r="147" spans="1:69" x14ac:dyDescent="0.35">
      <c r="A147" s="2" t="s">
        <v>179</v>
      </c>
      <c r="B147" s="8" t="s">
        <v>12</v>
      </c>
      <c r="C147" s="8" t="s">
        <v>9</v>
      </c>
      <c r="D147" s="8">
        <v>68</v>
      </c>
      <c r="E147" s="8">
        <v>560</v>
      </c>
      <c r="F147" s="8">
        <v>40</v>
      </c>
      <c r="G147" s="8">
        <f t="shared" si="27"/>
        <v>520</v>
      </c>
      <c r="H147" s="8">
        <v>1.5</v>
      </c>
      <c r="I147" s="8">
        <f t="shared" si="26"/>
        <v>780</v>
      </c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2"/>
    </row>
    <row r="148" spans="1:69" x14ac:dyDescent="0.35">
      <c r="A148" s="2" t="s">
        <v>179</v>
      </c>
      <c r="B148" s="8" t="s">
        <v>12</v>
      </c>
      <c r="C148" s="8" t="s">
        <v>9</v>
      </c>
      <c r="D148" s="8">
        <v>333</v>
      </c>
      <c r="E148" s="8">
        <v>1140</v>
      </c>
      <c r="F148" s="8">
        <v>166</v>
      </c>
      <c r="G148" s="8">
        <f t="shared" si="27"/>
        <v>974</v>
      </c>
      <c r="H148" s="8">
        <v>3.5</v>
      </c>
      <c r="I148" s="8">
        <f t="shared" si="26"/>
        <v>3409</v>
      </c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2"/>
    </row>
    <row r="149" spans="1:69" x14ac:dyDescent="0.35">
      <c r="A149" s="2" t="s">
        <v>179</v>
      </c>
      <c r="B149" s="8" t="s">
        <v>180</v>
      </c>
      <c r="C149" s="8" t="s">
        <v>9</v>
      </c>
      <c r="D149" s="8">
        <v>97</v>
      </c>
      <c r="E149" s="8">
        <v>780</v>
      </c>
      <c r="F149" s="8">
        <v>48</v>
      </c>
      <c r="G149" s="8">
        <f t="shared" si="27"/>
        <v>732</v>
      </c>
      <c r="H149" s="8">
        <v>3.5</v>
      </c>
      <c r="I149" s="8">
        <f t="shared" si="26"/>
        <v>2562</v>
      </c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2"/>
    </row>
    <row r="150" spans="1:69" x14ac:dyDescent="0.35">
      <c r="A150" s="2" t="s">
        <v>179</v>
      </c>
      <c r="B150" s="8" t="s">
        <v>180</v>
      </c>
      <c r="C150" s="8" t="s">
        <v>9</v>
      </c>
      <c r="D150" s="8">
        <v>264</v>
      </c>
      <c r="E150" s="8">
        <v>980</v>
      </c>
      <c r="F150" s="8">
        <v>132</v>
      </c>
      <c r="G150" s="8">
        <f t="shared" si="27"/>
        <v>848</v>
      </c>
      <c r="H150" s="8">
        <v>5</v>
      </c>
      <c r="I150" s="19">
        <f t="shared" si="26"/>
        <v>4240</v>
      </c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2"/>
    </row>
    <row r="151" spans="1:69" x14ac:dyDescent="0.35">
      <c r="A151" s="2" t="s">
        <v>179</v>
      </c>
      <c r="B151" s="8" t="s">
        <v>144</v>
      </c>
      <c r="C151" s="8" t="s">
        <v>9</v>
      </c>
      <c r="D151" s="8">
        <v>73</v>
      </c>
      <c r="E151" s="8">
        <v>260</v>
      </c>
      <c r="F151" s="8">
        <v>36</v>
      </c>
      <c r="G151" s="8">
        <f t="shared" si="27"/>
        <v>224</v>
      </c>
      <c r="H151" s="8">
        <v>4</v>
      </c>
      <c r="I151" s="8">
        <f t="shared" si="26"/>
        <v>896</v>
      </c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2"/>
    </row>
    <row r="152" spans="1:69" x14ac:dyDescent="0.35">
      <c r="A152" s="2" t="s">
        <v>179</v>
      </c>
      <c r="B152" s="8" t="s">
        <v>144</v>
      </c>
      <c r="C152" s="8" t="s">
        <v>9</v>
      </c>
      <c r="D152" s="8">
        <v>192</v>
      </c>
      <c r="E152" s="8">
        <v>1420</v>
      </c>
      <c r="F152" s="8">
        <v>115</v>
      </c>
      <c r="G152" s="8">
        <f t="shared" si="27"/>
        <v>1305</v>
      </c>
      <c r="H152" s="8">
        <v>2.5</v>
      </c>
      <c r="I152" s="8">
        <f t="shared" si="26"/>
        <v>3262.5</v>
      </c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2"/>
    </row>
    <row r="153" spans="1:69" x14ac:dyDescent="0.35">
      <c r="A153" s="2" t="s">
        <v>179</v>
      </c>
      <c r="B153" s="8" t="s">
        <v>13</v>
      </c>
      <c r="C153" s="8" t="s">
        <v>9</v>
      </c>
      <c r="D153" s="8">
        <v>375</v>
      </c>
      <c r="E153" s="8">
        <v>1280</v>
      </c>
      <c r="F153" s="8">
        <v>187</v>
      </c>
      <c r="G153" s="8">
        <f t="shared" si="27"/>
        <v>1093</v>
      </c>
      <c r="H153" s="8">
        <v>3.5</v>
      </c>
      <c r="I153" s="8">
        <f t="shared" si="26"/>
        <v>3825.5</v>
      </c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2"/>
    </row>
    <row r="154" spans="1:69" x14ac:dyDescent="0.35">
      <c r="B154" s="2" t="s">
        <v>17</v>
      </c>
      <c r="C154" s="2"/>
      <c r="D154" s="2">
        <f t="shared" ref="D154:I154" si="28">SUM(D143:D153)</f>
        <v>3193</v>
      </c>
      <c r="E154" s="2">
        <f t="shared" si="28"/>
        <v>12790</v>
      </c>
      <c r="F154" s="2">
        <f t="shared" si="28"/>
        <v>1551</v>
      </c>
      <c r="G154" s="2">
        <f t="shared" si="28"/>
        <v>11239</v>
      </c>
      <c r="H154" s="2"/>
      <c r="I154" s="2">
        <f t="shared" si="28"/>
        <v>42215.75</v>
      </c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>
        <v>370</v>
      </c>
      <c r="AG154" s="2"/>
      <c r="AH154" s="2"/>
      <c r="AI154" s="2">
        <v>1100</v>
      </c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11">
        <v>2289</v>
      </c>
      <c r="BE154" s="11"/>
      <c r="BF154" s="11"/>
      <c r="BG154" s="11"/>
      <c r="BH154" s="11">
        <v>534</v>
      </c>
      <c r="BI154" s="11"/>
      <c r="BJ154" s="11"/>
      <c r="BK154" s="11">
        <v>1940</v>
      </c>
      <c r="BL154" s="11"/>
      <c r="BM154" s="11"/>
      <c r="BN154" s="11"/>
      <c r="BO154" s="11"/>
      <c r="BP154" s="2">
        <f>(AF154+BD154+BH154)</f>
        <v>3193</v>
      </c>
    </row>
    <row r="155" spans="1:69" x14ac:dyDescent="0.35">
      <c r="B155" s="2" t="s">
        <v>18</v>
      </c>
      <c r="C155" s="2"/>
      <c r="D155" s="2"/>
      <c r="E155" s="2"/>
      <c r="F155" s="2"/>
      <c r="G155" s="2"/>
      <c r="H155" s="2">
        <f>AVERAGE(H143:H153)</f>
        <v>3.6954545454545453</v>
      </c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2"/>
    </row>
    <row r="156" spans="1:69" x14ac:dyDescent="0.3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10"/>
      <c r="BQ156" s="9"/>
    </row>
    <row r="157" spans="1:69" x14ac:dyDescent="0.35">
      <c r="A157" s="2" t="s">
        <v>181</v>
      </c>
      <c r="B157" s="8" t="s">
        <v>8</v>
      </c>
      <c r="C157" s="8" t="s">
        <v>9</v>
      </c>
      <c r="D157" s="8">
        <v>1430</v>
      </c>
      <c r="E157" s="8">
        <v>4540</v>
      </c>
      <c r="F157" s="8">
        <v>572</v>
      </c>
      <c r="G157" s="8">
        <f t="shared" ref="G157:G164" si="29">(E157-F157)</f>
        <v>3968</v>
      </c>
      <c r="H157" s="8">
        <v>5</v>
      </c>
      <c r="I157" s="15">
        <f t="shared" ref="I157:I164" si="30">(G157*H157)</f>
        <v>19840</v>
      </c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4">
        <v>174</v>
      </c>
      <c r="BA157" s="8"/>
      <c r="BB157" s="8" t="s">
        <v>36</v>
      </c>
      <c r="BC157" s="8"/>
      <c r="BD157" s="23">
        <v>194</v>
      </c>
      <c r="BE157" s="23"/>
      <c r="BF157" s="23" t="s">
        <v>36</v>
      </c>
      <c r="BG157" s="23"/>
      <c r="BH157" s="23">
        <v>1430</v>
      </c>
      <c r="BI157" s="23"/>
      <c r="BJ157" s="23"/>
      <c r="BK157" s="11"/>
      <c r="BL157" s="11"/>
      <c r="BM157" s="11"/>
      <c r="BN157" s="11"/>
      <c r="BO157" s="11"/>
      <c r="BP157" s="2"/>
    </row>
    <row r="158" spans="1:69" x14ac:dyDescent="0.35">
      <c r="A158" s="2" t="s">
        <v>181</v>
      </c>
      <c r="B158" s="8" t="s">
        <v>8</v>
      </c>
      <c r="C158" s="8" t="s">
        <v>9</v>
      </c>
      <c r="D158" s="8">
        <v>302</v>
      </c>
      <c r="E158" s="8">
        <v>1060</v>
      </c>
      <c r="F158" s="8">
        <v>120</v>
      </c>
      <c r="G158" s="8">
        <f t="shared" si="29"/>
        <v>940</v>
      </c>
      <c r="H158" s="8">
        <v>5</v>
      </c>
      <c r="I158" s="8">
        <f t="shared" si="30"/>
        <v>4700</v>
      </c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8">
        <v>201</v>
      </c>
      <c r="BA158" s="8"/>
      <c r="BB158" s="8" t="s">
        <v>9</v>
      </c>
      <c r="BC158" s="8"/>
      <c r="BD158" s="23">
        <v>1323</v>
      </c>
      <c r="BE158" s="23"/>
      <c r="BF158" s="23" t="s">
        <v>9</v>
      </c>
      <c r="BG158" s="23"/>
      <c r="BH158" s="23"/>
      <c r="BI158" s="23"/>
      <c r="BJ158" s="23"/>
      <c r="BK158" s="11"/>
      <c r="BL158" s="11"/>
      <c r="BM158" s="11"/>
      <c r="BN158" s="11"/>
      <c r="BO158" s="11"/>
      <c r="BP158" s="2"/>
    </row>
    <row r="159" spans="1:69" x14ac:dyDescent="0.35">
      <c r="A159" s="2" t="s">
        <v>181</v>
      </c>
      <c r="B159" s="8" t="s">
        <v>31</v>
      </c>
      <c r="C159" s="8" t="s">
        <v>36</v>
      </c>
      <c r="D159" s="8">
        <v>368</v>
      </c>
      <c r="E159" s="8">
        <v>1220</v>
      </c>
      <c r="F159" s="8">
        <v>184</v>
      </c>
      <c r="G159" s="8">
        <f t="shared" si="29"/>
        <v>1036</v>
      </c>
      <c r="H159" s="8">
        <v>4.5</v>
      </c>
      <c r="I159" s="8">
        <f t="shared" si="30"/>
        <v>4662</v>
      </c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8"/>
      <c r="BA159" s="8"/>
      <c r="BB159" s="8"/>
      <c r="BC159" s="8"/>
      <c r="BD159" s="23"/>
      <c r="BE159" s="23"/>
      <c r="BF159" s="23"/>
      <c r="BG159" s="23"/>
      <c r="BH159" s="23"/>
      <c r="BI159" s="23"/>
      <c r="BJ159" s="23"/>
      <c r="BK159" s="11"/>
      <c r="BL159" s="11"/>
      <c r="BM159" s="11"/>
      <c r="BN159" s="11"/>
      <c r="BO159" s="11"/>
      <c r="BP159" s="2"/>
    </row>
    <row r="160" spans="1:69" x14ac:dyDescent="0.35">
      <c r="A160" s="2" t="s">
        <v>181</v>
      </c>
      <c r="B160" s="8" t="s">
        <v>26</v>
      </c>
      <c r="C160" s="8" t="s">
        <v>9</v>
      </c>
      <c r="D160" s="8">
        <v>220</v>
      </c>
      <c r="E160" s="8">
        <v>860</v>
      </c>
      <c r="F160" s="8">
        <v>80</v>
      </c>
      <c r="G160" s="8">
        <f t="shared" si="29"/>
        <v>780</v>
      </c>
      <c r="H160" s="8">
        <v>3.5</v>
      </c>
      <c r="I160" s="8">
        <f t="shared" si="30"/>
        <v>2730</v>
      </c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2"/>
    </row>
    <row r="161" spans="1:68" x14ac:dyDescent="0.35">
      <c r="A161" s="2" t="s">
        <v>181</v>
      </c>
      <c r="B161" s="8" t="s">
        <v>144</v>
      </c>
      <c r="C161" s="8" t="s">
        <v>9</v>
      </c>
      <c r="D161" s="8">
        <v>109</v>
      </c>
      <c r="E161" s="8">
        <v>380</v>
      </c>
      <c r="F161" s="8">
        <v>55</v>
      </c>
      <c r="G161" s="8">
        <f t="shared" si="29"/>
        <v>325</v>
      </c>
      <c r="H161" s="8">
        <v>4.25</v>
      </c>
      <c r="I161" s="8">
        <f t="shared" si="30"/>
        <v>1381.25</v>
      </c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2"/>
    </row>
    <row r="162" spans="1:68" x14ac:dyDescent="0.35">
      <c r="A162" s="2" t="s">
        <v>181</v>
      </c>
      <c r="B162" s="8" t="s">
        <v>14</v>
      </c>
      <c r="C162" s="8" t="s">
        <v>9</v>
      </c>
      <c r="D162" s="8">
        <v>564</v>
      </c>
      <c r="E162" s="8">
        <v>2100</v>
      </c>
      <c r="F162" s="8">
        <v>282</v>
      </c>
      <c r="G162" s="8">
        <f t="shared" si="29"/>
        <v>1818</v>
      </c>
      <c r="H162" s="8">
        <v>4.5</v>
      </c>
      <c r="I162" s="8">
        <f t="shared" si="30"/>
        <v>8181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2"/>
    </row>
    <row r="163" spans="1:68" x14ac:dyDescent="0.35">
      <c r="A163" s="2" t="s">
        <v>181</v>
      </c>
      <c r="B163" s="8" t="s">
        <v>12</v>
      </c>
      <c r="C163" s="8" t="s">
        <v>9</v>
      </c>
      <c r="D163" s="8">
        <v>24</v>
      </c>
      <c r="E163" s="8">
        <v>200</v>
      </c>
      <c r="F163" s="8">
        <v>15</v>
      </c>
      <c r="G163" s="8">
        <f t="shared" si="29"/>
        <v>185</v>
      </c>
      <c r="H163" s="8">
        <v>1.5</v>
      </c>
      <c r="I163" s="8">
        <f t="shared" si="30"/>
        <v>277.5</v>
      </c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2"/>
    </row>
    <row r="164" spans="1:68" x14ac:dyDescent="0.35">
      <c r="A164" s="2" t="s">
        <v>181</v>
      </c>
      <c r="B164" s="8" t="s">
        <v>12</v>
      </c>
      <c r="C164" s="8" t="s">
        <v>9</v>
      </c>
      <c r="D164" s="8">
        <v>104</v>
      </c>
      <c r="E164" s="8">
        <v>360</v>
      </c>
      <c r="F164" s="8">
        <v>50</v>
      </c>
      <c r="G164" s="8">
        <f t="shared" si="29"/>
        <v>310</v>
      </c>
      <c r="H164" s="8">
        <v>3.5</v>
      </c>
      <c r="I164" s="8">
        <f t="shared" si="30"/>
        <v>1085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2"/>
    </row>
    <row r="165" spans="1:68" x14ac:dyDescent="0.35">
      <c r="B165" s="2" t="s">
        <v>17</v>
      </c>
      <c r="C165" s="2"/>
      <c r="D165" s="2">
        <f t="shared" ref="D165:I165" si="31">SUM(D157:D164)</f>
        <v>3121</v>
      </c>
      <c r="E165" s="2">
        <f t="shared" si="31"/>
        <v>10720</v>
      </c>
      <c r="F165" s="2">
        <f t="shared" si="31"/>
        <v>1358</v>
      </c>
      <c r="G165" s="2">
        <f t="shared" si="31"/>
        <v>9362</v>
      </c>
      <c r="H165" s="2"/>
      <c r="I165" s="2">
        <f t="shared" si="31"/>
        <v>42856.75</v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>
        <f>SUM(AZ157:AZ164)</f>
        <v>375</v>
      </c>
      <c r="BA165" s="2"/>
      <c r="BB165" s="2"/>
      <c r="BC165" s="2"/>
      <c r="BD165" s="11">
        <f>SUM(BD157:BD164)</f>
        <v>1517</v>
      </c>
      <c r="BE165" s="11"/>
      <c r="BF165" s="11"/>
      <c r="BG165" s="11"/>
      <c r="BH165" s="11">
        <v>1430</v>
      </c>
      <c r="BI165" s="11"/>
      <c r="BJ165" s="11"/>
      <c r="BK165" s="11"/>
      <c r="BL165" s="11"/>
      <c r="BM165" s="11"/>
      <c r="BN165" s="11"/>
      <c r="BO165" s="11"/>
      <c r="BP165" s="2">
        <f>($AZ$165+$BD$165+$BH$165)</f>
        <v>3322</v>
      </c>
    </row>
    <row r="166" spans="1:68" x14ac:dyDescent="0.35">
      <c r="B166" s="2" t="s">
        <v>18</v>
      </c>
      <c r="C166" s="2"/>
      <c r="D166" s="2"/>
      <c r="E166" s="2"/>
      <c r="F166" s="2"/>
      <c r="G166" s="2"/>
      <c r="H166" s="2">
        <f>AVERAGE(H157:H164)</f>
        <v>3.96875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2"/>
    </row>
    <row r="167" spans="1:68" x14ac:dyDescent="0.3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2"/>
    </row>
    <row r="168" spans="1:68" x14ac:dyDescent="0.35">
      <c r="A168" s="2" t="s">
        <v>182</v>
      </c>
      <c r="B168" s="8" t="s">
        <v>26</v>
      </c>
      <c r="C168" s="8" t="s">
        <v>9</v>
      </c>
      <c r="D168" s="8">
        <v>482</v>
      </c>
      <c r="E168" s="8">
        <v>1860</v>
      </c>
      <c r="F168" s="8">
        <v>190</v>
      </c>
      <c r="G168" s="8">
        <f t="shared" ref="G168:G173" si="32">(E168-F168)</f>
        <v>1670</v>
      </c>
      <c r="H168" s="8">
        <v>5</v>
      </c>
      <c r="I168" s="8">
        <f t="shared" ref="I168:I173" si="33">(G168*H168)</f>
        <v>8350</v>
      </c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8">
        <v>64</v>
      </c>
      <c r="AS168" s="8"/>
      <c r="AT168" s="8" t="s">
        <v>36</v>
      </c>
      <c r="AU168" s="8"/>
      <c r="AV168" s="8"/>
      <c r="AW168" s="8"/>
      <c r="AX168" s="8"/>
      <c r="AY168" s="8"/>
      <c r="AZ168" s="8"/>
      <c r="BA168" s="8"/>
      <c r="BB168" s="8"/>
      <c r="BC168" s="8"/>
      <c r="BD168" s="23">
        <v>45</v>
      </c>
      <c r="BE168" s="23"/>
      <c r="BF168" s="23" t="s">
        <v>36</v>
      </c>
      <c r="BG168" s="11"/>
      <c r="BH168" s="11"/>
      <c r="BI168" s="11"/>
      <c r="BJ168" s="11"/>
      <c r="BK168" s="11"/>
      <c r="BL168" s="11"/>
      <c r="BM168" s="11"/>
      <c r="BN168" s="11"/>
      <c r="BO168" s="11"/>
      <c r="BP168" s="2"/>
    </row>
    <row r="169" spans="1:68" x14ac:dyDescent="0.35">
      <c r="A169" s="2" t="s">
        <v>182</v>
      </c>
      <c r="B169" s="8" t="s">
        <v>14</v>
      </c>
      <c r="C169" s="8" t="s">
        <v>9</v>
      </c>
      <c r="D169" s="8">
        <v>689</v>
      </c>
      <c r="E169" s="8">
        <v>2220</v>
      </c>
      <c r="F169" s="8">
        <v>345</v>
      </c>
      <c r="G169" s="8">
        <f t="shared" si="32"/>
        <v>1875</v>
      </c>
      <c r="H169" s="8">
        <v>3.75</v>
      </c>
      <c r="I169" s="8">
        <f t="shared" si="33"/>
        <v>7031.25</v>
      </c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8">
        <v>684</v>
      </c>
      <c r="AS169" s="8"/>
      <c r="AT169" s="8" t="s">
        <v>9</v>
      </c>
      <c r="AU169" s="8"/>
      <c r="AV169" s="8"/>
      <c r="AW169" s="8"/>
      <c r="AX169" s="8"/>
      <c r="AY169" s="8"/>
      <c r="AZ169" s="8"/>
      <c r="BA169" s="8"/>
      <c r="BB169" s="8"/>
      <c r="BC169" s="8"/>
      <c r="BD169" s="23">
        <v>1498</v>
      </c>
      <c r="BE169" s="23"/>
      <c r="BF169" s="23" t="s">
        <v>9</v>
      </c>
      <c r="BG169" s="11"/>
      <c r="BH169" s="11"/>
      <c r="BI169" s="11"/>
      <c r="BJ169" s="11"/>
      <c r="BK169" s="11"/>
      <c r="BL169" s="11"/>
      <c r="BM169" s="11"/>
      <c r="BN169" s="11"/>
      <c r="BO169" s="11"/>
      <c r="BP169" s="2"/>
    </row>
    <row r="170" spans="1:68" x14ac:dyDescent="0.35">
      <c r="A170" s="2" t="s">
        <v>182</v>
      </c>
      <c r="B170" s="8" t="s">
        <v>32</v>
      </c>
      <c r="C170" s="8" t="s">
        <v>9</v>
      </c>
      <c r="D170" s="8">
        <v>383</v>
      </c>
      <c r="E170" s="8">
        <v>1445</v>
      </c>
      <c r="F170" s="8">
        <v>195</v>
      </c>
      <c r="G170" s="8">
        <f t="shared" si="32"/>
        <v>1250</v>
      </c>
      <c r="H170" s="8">
        <v>5.25</v>
      </c>
      <c r="I170" s="8">
        <f t="shared" si="33"/>
        <v>6562.5</v>
      </c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2"/>
    </row>
    <row r="171" spans="1:68" x14ac:dyDescent="0.35">
      <c r="A171" s="2" t="s">
        <v>182</v>
      </c>
      <c r="B171" s="8" t="s">
        <v>8</v>
      </c>
      <c r="C171" s="8" t="s">
        <v>9</v>
      </c>
      <c r="D171" s="8">
        <v>628</v>
      </c>
      <c r="E171" s="8">
        <v>2200</v>
      </c>
      <c r="F171" s="8">
        <v>314</v>
      </c>
      <c r="G171" s="8">
        <f t="shared" si="32"/>
        <v>1886</v>
      </c>
      <c r="H171" s="8">
        <v>5</v>
      </c>
      <c r="I171" s="8">
        <f t="shared" si="33"/>
        <v>9430</v>
      </c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2"/>
    </row>
    <row r="172" spans="1:68" x14ac:dyDescent="0.35">
      <c r="A172" s="2" t="s">
        <v>182</v>
      </c>
      <c r="B172" s="8" t="s">
        <v>22</v>
      </c>
      <c r="C172" s="8" t="s">
        <v>36</v>
      </c>
      <c r="D172" s="8">
        <v>64</v>
      </c>
      <c r="E172" s="8">
        <v>540</v>
      </c>
      <c r="F172" s="8">
        <v>80</v>
      </c>
      <c r="G172" s="8">
        <f t="shared" si="32"/>
        <v>460</v>
      </c>
      <c r="H172" s="8">
        <v>3</v>
      </c>
      <c r="I172" s="8">
        <f t="shared" si="33"/>
        <v>1380</v>
      </c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2"/>
    </row>
    <row r="173" spans="1:68" x14ac:dyDescent="0.35">
      <c r="A173" s="2" t="s">
        <v>182</v>
      </c>
      <c r="B173" s="8" t="s">
        <v>22</v>
      </c>
      <c r="C173" s="8" t="s">
        <v>36</v>
      </c>
      <c r="D173" s="8">
        <v>45</v>
      </c>
      <c r="E173" s="8">
        <v>360</v>
      </c>
      <c r="F173" s="8">
        <v>25</v>
      </c>
      <c r="G173" s="8">
        <f t="shared" si="32"/>
        <v>335</v>
      </c>
      <c r="H173" s="8">
        <v>1.5</v>
      </c>
      <c r="I173" s="8">
        <f t="shared" si="33"/>
        <v>502.5</v>
      </c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2"/>
    </row>
    <row r="174" spans="1:68" x14ac:dyDescent="0.35">
      <c r="B174" s="2"/>
      <c r="C174" s="2"/>
      <c r="D174" s="2">
        <f t="shared" ref="D174:I174" si="34">SUM(D168:D173)</f>
        <v>2291</v>
      </c>
      <c r="E174" s="2">
        <f t="shared" si="34"/>
        <v>8625</v>
      </c>
      <c r="F174" s="2">
        <f t="shared" si="34"/>
        <v>1149</v>
      </c>
      <c r="G174" s="2">
        <f t="shared" si="34"/>
        <v>7476</v>
      </c>
      <c r="H174" s="2"/>
      <c r="I174" s="2">
        <f t="shared" si="34"/>
        <v>33256.25</v>
      </c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>
        <f>SUM(AR168:AR173)</f>
        <v>748</v>
      </c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11">
        <f>SUM(BD168:BD173)</f>
        <v>1543</v>
      </c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2">
        <f>(AR174+BD174)</f>
        <v>2291</v>
      </c>
    </row>
    <row r="175" spans="1:68" x14ac:dyDescent="0.35">
      <c r="B175" s="2"/>
      <c r="C175" s="2"/>
      <c r="D175" s="2"/>
      <c r="E175" s="2"/>
      <c r="F175" s="2"/>
      <c r="G175" s="2"/>
      <c r="H175" s="2">
        <f>AVERAGE(H168:H173)</f>
        <v>3.9166666666666665</v>
      </c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2"/>
    </row>
    <row r="176" spans="1:68" x14ac:dyDescent="0.3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2"/>
    </row>
    <row r="177" spans="1:68" x14ac:dyDescent="0.35">
      <c r="A177" s="4" t="s">
        <v>183</v>
      </c>
      <c r="B177" s="8" t="s">
        <v>22</v>
      </c>
      <c r="C177" s="8" t="s">
        <v>36</v>
      </c>
      <c r="D177" s="8">
        <v>233</v>
      </c>
      <c r="E177" s="8">
        <v>1840</v>
      </c>
      <c r="F177" s="8">
        <v>116</v>
      </c>
      <c r="G177" s="8">
        <f t="shared" ref="G177:G183" si="35">(E177-F177)</f>
        <v>1724</v>
      </c>
      <c r="H177" s="8">
        <v>2.75</v>
      </c>
      <c r="I177" s="8">
        <f t="shared" ref="I177:I184" si="36">(G177*H177)</f>
        <v>4741</v>
      </c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8">
        <v>144</v>
      </c>
      <c r="AW177" s="8"/>
      <c r="AX177" s="8" t="s">
        <v>9</v>
      </c>
      <c r="AY177" s="8"/>
      <c r="AZ177" s="8"/>
      <c r="BA177" s="8"/>
      <c r="BB177" s="8"/>
      <c r="BC177" s="8"/>
      <c r="BD177" s="23">
        <v>2903</v>
      </c>
      <c r="BE177" s="23"/>
      <c r="BF177" s="23" t="s">
        <v>9</v>
      </c>
      <c r="BG177" s="23"/>
      <c r="BH177" s="23">
        <v>565</v>
      </c>
      <c r="BI177" s="23"/>
      <c r="BJ177" s="23" t="s">
        <v>218</v>
      </c>
      <c r="BK177" s="11"/>
      <c r="BL177" s="11"/>
      <c r="BM177" s="11"/>
      <c r="BN177" s="11"/>
      <c r="BO177" s="11"/>
      <c r="BP177" s="2"/>
    </row>
    <row r="178" spans="1:68" x14ac:dyDescent="0.35">
      <c r="A178" s="4" t="s">
        <v>183</v>
      </c>
      <c r="B178" s="8" t="s">
        <v>14</v>
      </c>
      <c r="C178" s="8" t="s">
        <v>9</v>
      </c>
      <c r="D178" s="8">
        <v>763</v>
      </c>
      <c r="E178" s="8">
        <v>3280</v>
      </c>
      <c r="F178" s="8">
        <v>380</v>
      </c>
      <c r="G178" s="19">
        <f t="shared" si="35"/>
        <v>2900</v>
      </c>
      <c r="H178" s="8">
        <v>5.5</v>
      </c>
      <c r="I178" s="8">
        <f t="shared" si="36"/>
        <v>15950</v>
      </c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8"/>
      <c r="AW178" s="8"/>
      <c r="AX178" s="8"/>
      <c r="AY178" s="8"/>
      <c r="AZ178" s="8"/>
      <c r="BA178" s="8"/>
      <c r="BB178" s="8"/>
      <c r="BC178" s="8"/>
      <c r="BD178" s="23">
        <v>60</v>
      </c>
      <c r="BE178" s="23"/>
      <c r="BF178" s="23" t="s">
        <v>36</v>
      </c>
      <c r="BG178" s="23"/>
      <c r="BH178" s="23">
        <v>538</v>
      </c>
      <c r="BI178" s="23"/>
      <c r="BJ178" s="23" t="s">
        <v>9</v>
      </c>
      <c r="BK178" s="11"/>
      <c r="BL178" s="11"/>
      <c r="BM178" s="11"/>
      <c r="BN178" s="11"/>
      <c r="BO178" s="11"/>
      <c r="BP178" s="2"/>
    </row>
    <row r="179" spans="1:68" x14ac:dyDescent="0.35">
      <c r="A179" s="4" t="s">
        <v>183</v>
      </c>
      <c r="B179" s="8" t="s">
        <v>149</v>
      </c>
      <c r="C179" s="8" t="s">
        <v>9</v>
      </c>
      <c r="D179" s="8">
        <v>174</v>
      </c>
      <c r="E179" s="8">
        <v>720</v>
      </c>
      <c r="F179" s="8">
        <v>140</v>
      </c>
      <c r="G179" s="8">
        <f t="shared" si="35"/>
        <v>580</v>
      </c>
      <c r="H179" s="8">
        <v>5</v>
      </c>
      <c r="I179" s="8">
        <f t="shared" si="36"/>
        <v>2900</v>
      </c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8"/>
      <c r="AW179" s="8"/>
      <c r="AX179" s="8"/>
      <c r="AY179" s="8"/>
      <c r="AZ179" s="8"/>
      <c r="BA179" s="8"/>
      <c r="BB179" s="8"/>
      <c r="BC179" s="8"/>
      <c r="BD179" s="23"/>
      <c r="BE179" s="23"/>
      <c r="BF179" s="23"/>
      <c r="BG179" s="23"/>
      <c r="BH179" s="23">
        <v>173</v>
      </c>
      <c r="BI179" s="23"/>
      <c r="BJ179" s="23" t="s">
        <v>36</v>
      </c>
      <c r="BK179" s="11"/>
      <c r="BL179" s="11"/>
      <c r="BM179" s="11"/>
      <c r="BN179" s="11"/>
      <c r="BO179" s="11"/>
      <c r="BP179" s="2"/>
    </row>
    <row r="180" spans="1:68" x14ac:dyDescent="0.35">
      <c r="A180" s="4" t="s">
        <v>183</v>
      </c>
      <c r="B180" s="8" t="s">
        <v>8</v>
      </c>
      <c r="C180" s="8" t="s">
        <v>9</v>
      </c>
      <c r="D180" s="8">
        <v>1410</v>
      </c>
      <c r="E180" s="8">
        <v>5360</v>
      </c>
      <c r="F180" s="8">
        <v>564</v>
      </c>
      <c r="G180" s="8">
        <f t="shared" si="35"/>
        <v>4796</v>
      </c>
      <c r="H180" s="8">
        <v>5.7</v>
      </c>
      <c r="I180" s="8">
        <f t="shared" si="36"/>
        <v>27337.200000000001</v>
      </c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8"/>
      <c r="AW180" s="8"/>
      <c r="AX180" s="8"/>
      <c r="AY180" s="8"/>
      <c r="AZ180" s="8"/>
      <c r="BA180" s="8"/>
      <c r="BB180" s="8"/>
      <c r="BC180" s="8"/>
      <c r="BD180" s="23"/>
      <c r="BE180" s="23"/>
      <c r="BF180" s="23"/>
      <c r="BG180" s="23"/>
      <c r="BH180" s="23">
        <v>724</v>
      </c>
      <c r="BI180" s="23"/>
      <c r="BJ180" s="23" t="s">
        <v>122</v>
      </c>
      <c r="BK180" s="11"/>
      <c r="BL180" s="11"/>
      <c r="BM180" s="11"/>
      <c r="BN180" s="11"/>
      <c r="BO180" s="11"/>
      <c r="BP180" s="2"/>
    </row>
    <row r="181" spans="1:68" x14ac:dyDescent="0.35">
      <c r="A181" s="4" t="s">
        <v>183</v>
      </c>
      <c r="B181" s="8" t="s">
        <v>184</v>
      </c>
      <c r="C181" s="8" t="s">
        <v>9</v>
      </c>
      <c r="D181" s="8">
        <v>89</v>
      </c>
      <c r="E181" s="8">
        <v>340</v>
      </c>
      <c r="F181" s="8">
        <v>45</v>
      </c>
      <c r="G181" s="8">
        <f t="shared" si="35"/>
        <v>295</v>
      </c>
      <c r="H181" s="8">
        <v>4.5</v>
      </c>
      <c r="I181" s="8">
        <f t="shared" si="36"/>
        <v>1327.5</v>
      </c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2"/>
    </row>
    <row r="182" spans="1:68" x14ac:dyDescent="0.35">
      <c r="A182" s="4" t="s">
        <v>183</v>
      </c>
      <c r="B182" s="8" t="s">
        <v>185</v>
      </c>
      <c r="C182" s="8" t="s">
        <v>9</v>
      </c>
      <c r="D182" s="8">
        <v>963</v>
      </c>
      <c r="E182" s="8">
        <v>3180</v>
      </c>
      <c r="F182" s="8">
        <v>481</v>
      </c>
      <c r="G182" s="8">
        <f t="shared" si="35"/>
        <v>2699</v>
      </c>
      <c r="H182" s="8">
        <v>5</v>
      </c>
      <c r="I182" s="8">
        <f t="shared" si="36"/>
        <v>13495</v>
      </c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2"/>
    </row>
    <row r="183" spans="1:68" x14ac:dyDescent="0.35">
      <c r="A183" s="4" t="s">
        <v>183</v>
      </c>
      <c r="B183" s="8" t="s">
        <v>13</v>
      </c>
      <c r="C183" s="8" t="s">
        <v>9</v>
      </c>
      <c r="D183" s="8">
        <v>671</v>
      </c>
      <c r="E183" s="8">
        <v>2300</v>
      </c>
      <c r="F183" s="8">
        <v>335</v>
      </c>
      <c r="G183" s="8">
        <f t="shared" si="35"/>
        <v>1965</v>
      </c>
      <c r="H183" s="8">
        <v>4</v>
      </c>
      <c r="I183" s="8">
        <f t="shared" si="36"/>
        <v>7860</v>
      </c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2"/>
    </row>
    <row r="184" spans="1:68" x14ac:dyDescent="0.35">
      <c r="A184" s="4" t="s">
        <v>183</v>
      </c>
      <c r="B184" s="8" t="s">
        <v>186</v>
      </c>
      <c r="C184" s="8" t="s">
        <v>122</v>
      </c>
      <c r="D184" s="8">
        <v>724</v>
      </c>
      <c r="E184" s="8">
        <v>2175</v>
      </c>
      <c r="F184" s="8"/>
      <c r="G184" s="8">
        <v>2175</v>
      </c>
      <c r="H184" s="8">
        <v>6</v>
      </c>
      <c r="I184" s="8">
        <f t="shared" si="36"/>
        <v>13050</v>
      </c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2"/>
    </row>
    <row r="185" spans="1:68" x14ac:dyDescent="0.35">
      <c r="B185" s="2" t="s">
        <v>17</v>
      </c>
      <c r="C185" s="2"/>
      <c r="D185" s="2">
        <f t="shared" ref="D185:I185" si="37">SUM(D177:D184)</f>
        <v>5027</v>
      </c>
      <c r="E185" s="2">
        <f t="shared" si="37"/>
        <v>19195</v>
      </c>
      <c r="F185" s="2">
        <f t="shared" si="37"/>
        <v>2061</v>
      </c>
      <c r="G185" s="2">
        <f t="shared" si="37"/>
        <v>17134</v>
      </c>
      <c r="H185" s="2"/>
      <c r="I185" s="2">
        <f t="shared" si="37"/>
        <v>86660.7</v>
      </c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>
        <v>144</v>
      </c>
      <c r="AW185" s="2"/>
      <c r="AX185" s="2"/>
      <c r="AY185" s="2"/>
      <c r="AZ185" s="2"/>
      <c r="BA185" s="2"/>
      <c r="BB185" s="2"/>
      <c r="BC185" s="2"/>
      <c r="BD185" s="11">
        <f>SUM(BD177:BD184)</f>
        <v>2963</v>
      </c>
      <c r="BE185" s="11"/>
      <c r="BF185" s="11"/>
      <c r="BG185" s="11"/>
      <c r="BH185" s="11">
        <f>SUM(BH177:BH184)</f>
        <v>2000</v>
      </c>
      <c r="BI185" s="11"/>
      <c r="BJ185" s="11"/>
      <c r="BK185" s="11"/>
      <c r="BL185" s="11"/>
      <c r="BM185" s="11"/>
      <c r="BN185" s="11"/>
      <c r="BO185" s="11"/>
      <c r="BP185" s="2">
        <f>(AV185+BD185+BH185)</f>
        <v>5107</v>
      </c>
    </row>
    <row r="186" spans="1:68" x14ac:dyDescent="0.35">
      <c r="B186" s="2" t="s">
        <v>18</v>
      </c>
      <c r="C186" s="2"/>
      <c r="D186" s="2"/>
      <c r="E186" s="2"/>
      <c r="F186" s="2"/>
      <c r="G186" s="2"/>
      <c r="H186" s="2">
        <f>AVERAGE(H177:H184)</f>
        <v>4.8062500000000004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2"/>
    </row>
    <row r="187" spans="1:68" x14ac:dyDescent="0.35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8">
        <v>680</v>
      </c>
      <c r="U187" s="8"/>
      <c r="V187" s="8"/>
      <c r="W187" s="8">
        <v>5520</v>
      </c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2"/>
    </row>
    <row r="188" spans="1:68" x14ac:dyDescent="0.35">
      <c r="A188" s="2" t="s">
        <v>187</v>
      </c>
      <c r="B188" s="8" t="s">
        <v>149</v>
      </c>
      <c r="C188" s="8" t="s">
        <v>9</v>
      </c>
      <c r="D188" s="8">
        <v>50</v>
      </c>
      <c r="E188" s="8">
        <v>180</v>
      </c>
      <c r="F188" s="8">
        <v>20</v>
      </c>
      <c r="G188" s="8">
        <f>(E188-F188)</f>
        <v>160</v>
      </c>
      <c r="H188" s="8">
        <v>4</v>
      </c>
      <c r="I188" s="19">
        <f t="shared" ref="I188:I193" si="38">(G188*H188)</f>
        <v>640</v>
      </c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11"/>
      <c r="BE188" s="11"/>
      <c r="BF188" s="11"/>
      <c r="BG188" s="11"/>
      <c r="BH188" s="23">
        <v>101</v>
      </c>
      <c r="BI188" s="23"/>
      <c r="BJ188" s="23" t="s">
        <v>36</v>
      </c>
      <c r="BK188" s="11"/>
      <c r="BL188" s="11"/>
      <c r="BM188" s="11"/>
      <c r="BN188" s="11"/>
      <c r="BO188" s="11"/>
      <c r="BP188" s="2"/>
    </row>
    <row r="189" spans="1:68" x14ac:dyDescent="0.35">
      <c r="A189" s="2" t="s">
        <v>187</v>
      </c>
      <c r="B189" s="8" t="s">
        <v>14</v>
      </c>
      <c r="C189" s="8" t="s">
        <v>9</v>
      </c>
      <c r="D189" s="8">
        <v>241</v>
      </c>
      <c r="E189" s="8">
        <v>920</v>
      </c>
      <c r="F189" s="8">
        <v>120</v>
      </c>
      <c r="G189" s="8">
        <f>(E189-F189)</f>
        <v>800</v>
      </c>
      <c r="H189" s="8">
        <v>5.5</v>
      </c>
      <c r="I189" s="8">
        <f t="shared" si="38"/>
        <v>4400</v>
      </c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11"/>
      <c r="BE189" s="11"/>
      <c r="BF189" s="11"/>
      <c r="BG189" s="11"/>
      <c r="BH189" s="23">
        <v>760</v>
      </c>
      <c r="BI189" s="23"/>
      <c r="BJ189" s="23" t="s">
        <v>9</v>
      </c>
      <c r="BK189" s="11"/>
      <c r="BL189" s="11"/>
      <c r="BM189" s="11"/>
      <c r="BN189" s="11"/>
      <c r="BO189" s="11"/>
      <c r="BP189" s="2"/>
    </row>
    <row r="190" spans="1:68" x14ac:dyDescent="0.35">
      <c r="A190" s="2" t="s">
        <v>187</v>
      </c>
      <c r="B190" s="8" t="s">
        <v>13</v>
      </c>
      <c r="C190" s="8" t="s">
        <v>9</v>
      </c>
      <c r="D190" s="8">
        <v>343</v>
      </c>
      <c r="E190" s="8">
        <v>1290</v>
      </c>
      <c r="F190" s="8">
        <v>171</v>
      </c>
      <c r="G190" s="8">
        <f>(E190-F190)</f>
        <v>1119</v>
      </c>
      <c r="H190" s="8">
        <v>6</v>
      </c>
      <c r="I190" s="8">
        <f t="shared" si="38"/>
        <v>6714</v>
      </c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2"/>
    </row>
    <row r="191" spans="1:68" x14ac:dyDescent="0.35">
      <c r="A191" s="2" t="s">
        <v>187</v>
      </c>
      <c r="B191" s="8" t="s">
        <v>190</v>
      </c>
      <c r="C191" s="8" t="s">
        <v>36</v>
      </c>
      <c r="D191" s="8">
        <v>101</v>
      </c>
      <c r="E191" s="8">
        <v>800</v>
      </c>
      <c r="F191" s="8">
        <v>50</v>
      </c>
      <c r="G191" s="8">
        <f>(E191-F191)</f>
        <v>750</v>
      </c>
      <c r="H191" s="8">
        <v>2.5</v>
      </c>
      <c r="I191" s="8">
        <f t="shared" si="38"/>
        <v>1875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2"/>
    </row>
    <row r="192" spans="1:68" x14ac:dyDescent="0.35">
      <c r="A192" s="2" t="s">
        <v>187</v>
      </c>
      <c r="B192" s="8" t="s">
        <v>13</v>
      </c>
      <c r="C192" s="8" t="s">
        <v>9</v>
      </c>
      <c r="D192" s="8">
        <v>99</v>
      </c>
      <c r="E192" s="8">
        <v>400</v>
      </c>
      <c r="F192" s="8">
        <v>50</v>
      </c>
      <c r="G192" s="8">
        <f>(E192-F192)</f>
        <v>350</v>
      </c>
      <c r="H192" s="8">
        <v>6</v>
      </c>
      <c r="I192" s="8">
        <f t="shared" si="38"/>
        <v>2100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2"/>
    </row>
    <row r="193" spans="1:69" x14ac:dyDescent="0.35">
      <c r="A193" s="2" t="s">
        <v>187</v>
      </c>
      <c r="B193" s="8" t="s">
        <v>191</v>
      </c>
      <c r="C193" s="8" t="s">
        <v>9</v>
      </c>
      <c r="D193" s="8"/>
      <c r="E193" s="8">
        <v>5520</v>
      </c>
      <c r="F193" s="8"/>
      <c r="G193" s="8">
        <v>5520</v>
      </c>
      <c r="H193" s="8">
        <v>2.2000000000000002</v>
      </c>
      <c r="I193" s="8">
        <f t="shared" si="38"/>
        <v>12144.000000000002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2"/>
    </row>
    <row r="194" spans="1:69" x14ac:dyDescent="0.35">
      <c r="B194" s="2" t="s">
        <v>17</v>
      </c>
      <c r="C194" s="2"/>
      <c r="D194" s="2">
        <f t="shared" ref="D194:I194" si="39">SUM(D188:D193)</f>
        <v>834</v>
      </c>
      <c r="E194" s="2">
        <f t="shared" si="39"/>
        <v>9110</v>
      </c>
      <c r="F194" s="2">
        <f t="shared" si="39"/>
        <v>411</v>
      </c>
      <c r="G194" s="2">
        <f t="shared" si="39"/>
        <v>8699</v>
      </c>
      <c r="H194" s="2"/>
      <c r="I194" s="18">
        <f t="shared" si="39"/>
        <v>27873</v>
      </c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18">
        <v>680</v>
      </c>
      <c r="U194" s="2"/>
      <c r="V194" s="2"/>
      <c r="W194" s="2">
        <v>5520</v>
      </c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11"/>
      <c r="BE194" s="11"/>
      <c r="BF194" s="11"/>
      <c r="BG194" s="11"/>
      <c r="BH194" s="11">
        <f>SUM(BH188:BH193)</f>
        <v>861</v>
      </c>
      <c r="BI194" s="11"/>
      <c r="BJ194" s="11"/>
      <c r="BK194" s="11"/>
      <c r="BL194" s="11"/>
      <c r="BM194" s="11"/>
      <c r="BN194" s="11"/>
      <c r="BO194" s="11"/>
      <c r="BP194" s="2">
        <f>(T194+BH194)</f>
        <v>1541</v>
      </c>
    </row>
    <row r="195" spans="1:69" x14ac:dyDescent="0.35">
      <c r="B195" s="2" t="s">
        <v>18</v>
      </c>
      <c r="C195" s="2"/>
      <c r="D195" s="2"/>
      <c r="E195" s="2"/>
      <c r="F195" s="2"/>
      <c r="G195" s="2"/>
      <c r="H195" s="2">
        <f>AVERAGE(H188:H193)</f>
        <v>4.3666666666666663</v>
      </c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2"/>
    </row>
    <row r="196" spans="1:69" x14ac:dyDescent="0.35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2"/>
    </row>
    <row r="197" spans="1:69" x14ac:dyDescent="0.35">
      <c r="A197" s="2" t="s">
        <v>192</v>
      </c>
      <c r="B197" s="8" t="s">
        <v>12</v>
      </c>
      <c r="C197" s="8" t="s">
        <v>9</v>
      </c>
      <c r="D197" s="8">
        <v>351</v>
      </c>
      <c r="E197" s="8">
        <v>1400</v>
      </c>
      <c r="F197" s="8">
        <v>175</v>
      </c>
      <c r="G197" s="8">
        <f>(E197-F197)</f>
        <v>1225</v>
      </c>
      <c r="H197" s="8">
        <v>7</v>
      </c>
      <c r="I197" s="8">
        <f>(G197*H197)</f>
        <v>8575</v>
      </c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3">
        <v>1544</v>
      </c>
      <c r="BE197" s="23"/>
      <c r="BF197" s="23"/>
      <c r="BG197" s="23">
        <v>5925</v>
      </c>
      <c r="BH197" s="11"/>
      <c r="BI197" s="11"/>
      <c r="BJ197" s="11"/>
      <c r="BK197" s="11"/>
      <c r="BL197" s="11"/>
      <c r="BM197" s="11"/>
      <c r="BN197" s="11"/>
      <c r="BO197" s="11"/>
      <c r="BP197" s="2"/>
    </row>
    <row r="198" spans="1:69" x14ac:dyDescent="0.35">
      <c r="A198" s="2" t="s">
        <v>192</v>
      </c>
      <c r="B198" s="8" t="s">
        <v>14</v>
      </c>
      <c r="C198" s="8" t="s">
        <v>9</v>
      </c>
      <c r="D198" s="8">
        <v>542</v>
      </c>
      <c r="E198" s="8">
        <v>2280</v>
      </c>
      <c r="F198" s="8">
        <v>270</v>
      </c>
      <c r="G198" s="8">
        <f>(E198-F198)</f>
        <v>2010</v>
      </c>
      <c r="H198" s="8">
        <v>6</v>
      </c>
      <c r="I198" s="8">
        <f>(G198*H198)</f>
        <v>12060</v>
      </c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2"/>
    </row>
    <row r="199" spans="1:69" x14ac:dyDescent="0.35">
      <c r="A199" s="2" t="s">
        <v>192</v>
      </c>
      <c r="B199" s="8" t="s">
        <v>180</v>
      </c>
      <c r="C199" s="8" t="s">
        <v>9</v>
      </c>
      <c r="D199" s="8">
        <v>177</v>
      </c>
      <c r="E199" s="8">
        <v>600</v>
      </c>
      <c r="F199" s="8">
        <v>90</v>
      </c>
      <c r="G199" s="8">
        <f>(E199-F199)</f>
        <v>510</v>
      </c>
      <c r="H199" s="8">
        <v>5.5</v>
      </c>
      <c r="I199" s="8">
        <f>(G199*H199)</f>
        <v>2805</v>
      </c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2"/>
    </row>
    <row r="200" spans="1:69" x14ac:dyDescent="0.35">
      <c r="A200" s="2" t="s">
        <v>192</v>
      </c>
      <c r="B200" s="8" t="s">
        <v>180</v>
      </c>
      <c r="C200" s="8" t="s">
        <v>9</v>
      </c>
      <c r="D200" s="8">
        <v>396</v>
      </c>
      <c r="E200" s="8">
        <v>1360</v>
      </c>
      <c r="F200" s="8">
        <v>198</v>
      </c>
      <c r="G200" s="8">
        <f>(E200-F200)</f>
        <v>1162</v>
      </c>
      <c r="H200" s="8">
        <v>5.5</v>
      </c>
      <c r="I200" s="8">
        <f>(G200*H200)</f>
        <v>6391</v>
      </c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2"/>
    </row>
    <row r="201" spans="1:69" x14ac:dyDescent="0.35">
      <c r="A201" s="2" t="s">
        <v>192</v>
      </c>
      <c r="B201" s="8" t="s">
        <v>15</v>
      </c>
      <c r="C201" s="8" t="s">
        <v>9</v>
      </c>
      <c r="D201" s="8">
        <v>78</v>
      </c>
      <c r="E201" s="8">
        <v>285</v>
      </c>
      <c r="F201" s="8">
        <v>40</v>
      </c>
      <c r="G201" s="8">
        <f>(E201-F201)</f>
        <v>245</v>
      </c>
      <c r="H201" s="8">
        <v>6</v>
      </c>
      <c r="I201" s="8">
        <f>(G201*H201)</f>
        <v>1470</v>
      </c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2"/>
    </row>
    <row r="202" spans="1:69" x14ac:dyDescent="0.35">
      <c r="B202" s="2" t="s">
        <v>17</v>
      </c>
      <c r="C202" s="2"/>
      <c r="D202" s="2">
        <f t="shared" ref="D202:I202" si="40">SUM(D197:D201)</f>
        <v>1544</v>
      </c>
      <c r="E202" s="2">
        <f t="shared" si="40"/>
        <v>5925</v>
      </c>
      <c r="F202" s="2">
        <f t="shared" si="40"/>
        <v>773</v>
      </c>
      <c r="G202" s="2">
        <f t="shared" si="40"/>
        <v>5152</v>
      </c>
      <c r="H202" s="2"/>
      <c r="I202" s="2">
        <f t="shared" si="40"/>
        <v>31301</v>
      </c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11">
        <v>1544</v>
      </c>
      <c r="BE202" s="11"/>
      <c r="BF202" s="11"/>
      <c r="BG202" s="11">
        <v>5925</v>
      </c>
      <c r="BH202" s="11"/>
      <c r="BI202" s="11"/>
      <c r="BJ202" s="11"/>
      <c r="BK202" s="11"/>
      <c r="BL202" s="11"/>
      <c r="BM202" s="11"/>
      <c r="BN202" s="11"/>
      <c r="BO202" s="11"/>
      <c r="BP202" s="2">
        <v>1544</v>
      </c>
      <c r="BQ202">
        <v>5925</v>
      </c>
    </row>
    <row r="203" spans="1:69" x14ac:dyDescent="0.35">
      <c r="B203" s="2" t="s">
        <v>18</v>
      </c>
      <c r="C203" s="2"/>
      <c r="D203" s="2"/>
      <c r="E203" s="2"/>
      <c r="F203" s="2"/>
      <c r="G203" s="2"/>
      <c r="H203" s="2">
        <f>AVERAGE(H197:H201)</f>
        <v>6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2"/>
    </row>
    <row r="204" spans="1:69" x14ac:dyDescent="0.35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2"/>
    </row>
    <row r="205" spans="1:69" x14ac:dyDescent="0.35">
      <c r="A205" s="2" t="s">
        <v>193</v>
      </c>
      <c r="B205" s="8" t="s">
        <v>22</v>
      </c>
      <c r="C205" s="8" t="s">
        <v>9</v>
      </c>
      <c r="D205" s="8">
        <v>121</v>
      </c>
      <c r="E205" s="8">
        <v>400</v>
      </c>
      <c r="F205" s="8">
        <v>60</v>
      </c>
      <c r="G205" s="8">
        <f>(E205-F205)</f>
        <v>340</v>
      </c>
      <c r="H205" s="8">
        <v>2.5</v>
      </c>
      <c r="I205" s="8">
        <f>(G205*H205)</f>
        <v>850</v>
      </c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11"/>
      <c r="BE205" s="11"/>
      <c r="BF205" s="11"/>
      <c r="BG205" s="11"/>
      <c r="BH205" s="23">
        <v>1827</v>
      </c>
      <c r="BI205" s="23"/>
      <c r="BJ205" s="23"/>
      <c r="BK205" s="23">
        <v>7180</v>
      </c>
      <c r="BL205" s="11"/>
      <c r="BM205" s="11"/>
      <c r="BN205" s="11"/>
      <c r="BO205" s="11"/>
      <c r="BP205" s="2"/>
    </row>
    <row r="206" spans="1:69" x14ac:dyDescent="0.35">
      <c r="A206" s="2" t="s">
        <v>193</v>
      </c>
      <c r="B206" s="8" t="s">
        <v>26</v>
      </c>
      <c r="C206" s="8" t="s">
        <v>9</v>
      </c>
      <c r="D206" s="8">
        <v>688</v>
      </c>
      <c r="E206" s="8">
        <v>2900</v>
      </c>
      <c r="F206" s="8">
        <v>275</v>
      </c>
      <c r="G206" s="8">
        <f>(E206-F206)</f>
        <v>2625</v>
      </c>
      <c r="H206" s="8">
        <v>5.25</v>
      </c>
      <c r="I206" s="8">
        <f>(G206*H206)</f>
        <v>13781.25</v>
      </c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2"/>
    </row>
    <row r="207" spans="1:69" x14ac:dyDescent="0.35">
      <c r="A207" s="2" t="s">
        <v>193</v>
      </c>
      <c r="B207" s="8" t="s">
        <v>184</v>
      </c>
      <c r="C207" s="8" t="s">
        <v>9</v>
      </c>
      <c r="D207" s="8">
        <v>198</v>
      </c>
      <c r="E207" s="8">
        <v>760</v>
      </c>
      <c r="F207" s="8">
        <v>100</v>
      </c>
      <c r="G207" s="8">
        <f>(E207-F207)</f>
        <v>660</v>
      </c>
      <c r="H207" s="8">
        <v>5</v>
      </c>
      <c r="I207" s="8">
        <f>(G207*H207)</f>
        <v>3300</v>
      </c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2"/>
    </row>
    <row r="208" spans="1:69" x14ac:dyDescent="0.35">
      <c r="A208" s="2" t="s">
        <v>193</v>
      </c>
      <c r="B208" s="8" t="s">
        <v>194</v>
      </c>
      <c r="C208" s="8" t="s">
        <v>9</v>
      </c>
      <c r="D208" s="8">
        <v>820</v>
      </c>
      <c r="E208" s="8">
        <v>3160</v>
      </c>
      <c r="F208" s="8">
        <v>410</v>
      </c>
      <c r="G208" s="8">
        <f>(E208-F208)</f>
        <v>2750</v>
      </c>
      <c r="H208" s="8">
        <v>7</v>
      </c>
      <c r="I208" s="8">
        <f>(G208*H208)</f>
        <v>19250</v>
      </c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2"/>
    </row>
    <row r="209" spans="1:69" x14ac:dyDescent="0.35">
      <c r="B209" s="2" t="s">
        <v>17</v>
      </c>
      <c r="C209" s="2"/>
      <c r="D209" s="2">
        <f t="shared" ref="D209:I209" si="41">SUM(D205:D208)</f>
        <v>1827</v>
      </c>
      <c r="E209" s="2">
        <f t="shared" si="41"/>
        <v>7220</v>
      </c>
      <c r="F209" s="2">
        <f t="shared" si="41"/>
        <v>845</v>
      </c>
      <c r="G209" s="2">
        <f t="shared" si="41"/>
        <v>6375</v>
      </c>
      <c r="H209" s="2"/>
      <c r="I209" s="2">
        <f t="shared" si="41"/>
        <v>37181.25</v>
      </c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11"/>
      <c r="BE209" s="11"/>
      <c r="BF209" s="11"/>
      <c r="BG209" s="11"/>
      <c r="BH209" s="11">
        <v>1827</v>
      </c>
      <c r="BI209" s="11"/>
      <c r="BJ209" s="11"/>
      <c r="BK209" s="11">
        <v>7180</v>
      </c>
      <c r="BL209" s="11"/>
      <c r="BM209" s="11"/>
      <c r="BN209" s="11"/>
      <c r="BO209" s="11"/>
      <c r="BP209" s="2">
        <v>1827</v>
      </c>
      <c r="BQ209">
        <v>7180</v>
      </c>
    </row>
    <row r="210" spans="1:69" x14ac:dyDescent="0.35">
      <c r="B210" s="2" t="s">
        <v>18</v>
      </c>
      <c r="C210" s="2"/>
      <c r="D210" s="2"/>
      <c r="E210" s="2"/>
      <c r="F210" s="2"/>
      <c r="G210" s="2"/>
      <c r="H210" s="2">
        <f>AVERAGE(H205:H208)</f>
        <v>4.9375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2"/>
    </row>
    <row r="211" spans="1:69" x14ac:dyDescent="0.3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20"/>
      <c r="BE211" s="20"/>
      <c r="BF211" s="20"/>
      <c r="BG211" s="20"/>
      <c r="BH211" s="20"/>
      <c r="BI211" s="20"/>
      <c r="BJ211" s="20"/>
      <c r="BK211" s="20"/>
      <c r="BL211" s="20"/>
      <c r="BM211" s="20"/>
      <c r="BN211" s="20"/>
      <c r="BO211" s="20"/>
      <c r="BP211" s="10"/>
      <c r="BQ211" s="9"/>
    </row>
    <row r="212" spans="1:69" x14ac:dyDescent="0.35">
      <c r="A212" s="2" t="s">
        <v>195</v>
      </c>
      <c r="B212" s="8" t="s">
        <v>196</v>
      </c>
      <c r="C212" s="8" t="s">
        <v>9</v>
      </c>
      <c r="D212" s="8">
        <v>1007</v>
      </c>
      <c r="E212" s="8">
        <v>3180</v>
      </c>
      <c r="F212" s="8">
        <v>505</v>
      </c>
      <c r="G212" s="8">
        <f t="shared" ref="G212:G217" si="42">(E212-F212)</f>
        <v>2675</v>
      </c>
      <c r="H212" s="8">
        <v>3.75</v>
      </c>
      <c r="I212" s="8">
        <f t="shared" ref="I212:I217" si="43">(G212*H212)</f>
        <v>10031.25</v>
      </c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3">
        <v>2540</v>
      </c>
      <c r="BE212" s="23"/>
      <c r="BF212" s="23"/>
      <c r="BG212" s="23"/>
      <c r="BH212" s="23">
        <v>1320</v>
      </c>
      <c r="BI212" s="11"/>
      <c r="BJ212" s="11"/>
      <c r="BK212" s="11"/>
      <c r="BL212" s="11"/>
      <c r="BM212" s="11"/>
      <c r="BN212" s="11"/>
      <c r="BO212" s="11"/>
      <c r="BP212" s="2"/>
    </row>
    <row r="213" spans="1:69" x14ac:dyDescent="0.35">
      <c r="A213" s="2" t="s">
        <v>195</v>
      </c>
      <c r="B213" s="8" t="s">
        <v>8</v>
      </c>
      <c r="C213" s="8" t="s">
        <v>9</v>
      </c>
      <c r="D213" s="8">
        <v>1277</v>
      </c>
      <c r="E213" s="8">
        <v>4660</v>
      </c>
      <c r="F213" s="8">
        <v>510</v>
      </c>
      <c r="G213" s="8">
        <f t="shared" si="42"/>
        <v>4150</v>
      </c>
      <c r="H213" s="8">
        <v>5.5</v>
      </c>
      <c r="I213" s="8">
        <f t="shared" si="43"/>
        <v>22825</v>
      </c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2"/>
    </row>
    <row r="214" spans="1:69" x14ac:dyDescent="0.35">
      <c r="A214" s="2" t="s">
        <v>195</v>
      </c>
      <c r="B214" s="8" t="s">
        <v>149</v>
      </c>
      <c r="C214" s="8" t="s">
        <v>9</v>
      </c>
      <c r="D214" s="8">
        <v>170</v>
      </c>
      <c r="E214" s="8">
        <v>640</v>
      </c>
      <c r="F214" s="8">
        <v>70</v>
      </c>
      <c r="G214" s="8">
        <f t="shared" si="42"/>
        <v>570</v>
      </c>
      <c r="H214" s="8">
        <v>4</v>
      </c>
      <c r="I214" s="8">
        <f t="shared" si="43"/>
        <v>2280</v>
      </c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2"/>
    </row>
    <row r="215" spans="1:69" x14ac:dyDescent="0.35">
      <c r="A215" s="2" t="s">
        <v>195</v>
      </c>
      <c r="B215" s="8" t="s">
        <v>26</v>
      </c>
      <c r="C215" s="8" t="s">
        <v>9</v>
      </c>
      <c r="D215" s="8">
        <v>60</v>
      </c>
      <c r="E215" s="8">
        <v>240</v>
      </c>
      <c r="F215" s="8">
        <v>25</v>
      </c>
      <c r="G215" s="8">
        <f t="shared" si="42"/>
        <v>215</v>
      </c>
      <c r="H215" s="8">
        <v>6</v>
      </c>
      <c r="I215" s="8">
        <f t="shared" si="43"/>
        <v>1290</v>
      </c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2"/>
    </row>
    <row r="216" spans="1:69" x14ac:dyDescent="0.35">
      <c r="A216" s="2" t="s">
        <v>195</v>
      </c>
      <c r="B216" s="8" t="s">
        <v>26</v>
      </c>
      <c r="C216" s="8" t="s">
        <v>9</v>
      </c>
      <c r="D216" s="8">
        <v>1096</v>
      </c>
      <c r="E216" s="8">
        <v>3980</v>
      </c>
      <c r="F216" s="8">
        <v>440</v>
      </c>
      <c r="G216" s="8">
        <f t="shared" si="42"/>
        <v>3540</v>
      </c>
      <c r="H216" s="8">
        <v>7</v>
      </c>
      <c r="I216" s="8">
        <f t="shared" si="43"/>
        <v>24780</v>
      </c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2"/>
    </row>
    <row r="217" spans="1:69" x14ac:dyDescent="0.35">
      <c r="A217" s="2" t="s">
        <v>195</v>
      </c>
      <c r="B217" s="8" t="s">
        <v>14</v>
      </c>
      <c r="C217" s="8" t="s">
        <v>9</v>
      </c>
      <c r="D217" s="8">
        <v>249</v>
      </c>
      <c r="E217" s="8">
        <v>980</v>
      </c>
      <c r="F217" s="8">
        <v>125</v>
      </c>
      <c r="G217" s="8">
        <f t="shared" si="42"/>
        <v>855</v>
      </c>
      <c r="H217" s="8">
        <v>6</v>
      </c>
      <c r="I217" s="8">
        <f t="shared" si="43"/>
        <v>5130</v>
      </c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2"/>
    </row>
    <row r="218" spans="1:69" x14ac:dyDescent="0.35">
      <c r="B218" s="2" t="s">
        <v>17</v>
      </c>
      <c r="C218" s="2"/>
      <c r="D218" s="2">
        <f t="shared" ref="D218:I218" si="44">SUM(D212:D217)</f>
        <v>3859</v>
      </c>
      <c r="E218" s="2">
        <f t="shared" si="44"/>
        <v>13680</v>
      </c>
      <c r="F218" s="2">
        <f t="shared" si="44"/>
        <v>1675</v>
      </c>
      <c r="G218" s="2">
        <f t="shared" si="44"/>
        <v>12005</v>
      </c>
      <c r="H218" s="2"/>
      <c r="I218" s="2">
        <f t="shared" si="44"/>
        <v>66336.25</v>
      </c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11">
        <v>2540</v>
      </c>
      <c r="BE218" s="11"/>
      <c r="BF218" s="11"/>
      <c r="BG218" s="11"/>
      <c r="BH218" s="11">
        <v>1320</v>
      </c>
      <c r="BI218" s="11"/>
      <c r="BJ218" s="11"/>
      <c r="BK218" s="11"/>
      <c r="BL218" s="11"/>
      <c r="BM218" s="11"/>
      <c r="BN218" s="11"/>
      <c r="BO218" s="11"/>
      <c r="BP218" s="2">
        <f>(BD218+BH218)</f>
        <v>3860</v>
      </c>
    </row>
    <row r="219" spans="1:69" x14ac:dyDescent="0.35">
      <c r="B219" s="2" t="s">
        <v>18</v>
      </c>
      <c r="C219" s="2"/>
      <c r="D219" s="2"/>
      <c r="E219" s="2"/>
      <c r="F219" s="2"/>
      <c r="G219" s="2"/>
      <c r="H219" s="2">
        <f>AVERAGE(H212:H217)</f>
        <v>5.375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2"/>
    </row>
    <row r="220" spans="1:69" x14ac:dyDescent="0.35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2"/>
    </row>
    <row r="221" spans="1:69" x14ac:dyDescent="0.35">
      <c r="A221" s="2" t="s">
        <v>197</v>
      </c>
      <c r="B221" s="8" t="s">
        <v>12</v>
      </c>
      <c r="C221" s="8" t="s">
        <v>9</v>
      </c>
      <c r="D221" s="8">
        <v>404</v>
      </c>
      <c r="E221" s="8">
        <v>1600</v>
      </c>
      <c r="F221" s="8">
        <v>202</v>
      </c>
      <c r="G221" s="8">
        <f>(E221-F221)</f>
        <v>1398</v>
      </c>
      <c r="H221" s="8">
        <v>6</v>
      </c>
      <c r="I221" s="8">
        <f>(G221*H221)</f>
        <v>8388</v>
      </c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3">
        <v>779</v>
      </c>
      <c r="BE221" s="23"/>
      <c r="BF221" s="23" t="s">
        <v>9</v>
      </c>
      <c r="BG221" s="23"/>
      <c r="BH221" s="23">
        <v>1128</v>
      </c>
      <c r="BI221" s="11"/>
      <c r="BJ221" s="23" t="s">
        <v>9</v>
      </c>
      <c r="BK221" s="11"/>
      <c r="BL221" s="11"/>
      <c r="BM221" s="11"/>
      <c r="BN221" s="11"/>
      <c r="BO221" s="11"/>
      <c r="BP221" s="2"/>
    </row>
    <row r="222" spans="1:69" x14ac:dyDescent="0.35">
      <c r="A222" s="2" t="s">
        <v>197</v>
      </c>
      <c r="B222" s="8" t="s">
        <v>13</v>
      </c>
      <c r="C222" s="8" t="s">
        <v>9</v>
      </c>
      <c r="D222" s="8">
        <v>779</v>
      </c>
      <c r="E222" s="8">
        <v>2960</v>
      </c>
      <c r="F222" s="8">
        <v>390</v>
      </c>
      <c r="G222" s="8">
        <f>(E222-F222)</f>
        <v>2570</v>
      </c>
      <c r="H222" s="8">
        <v>5.6</v>
      </c>
      <c r="I222" s="8">
        <f t="shared" ref="I222:I225" si="45">(G222*H222)</f>
        <v>14391.999999999998</v>
      </c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2"/>
    </row>
    <row r="223" spans="1:69" x14ac:dyDescent="0.35">
      <c r="A223" s="2" t="s">
        <v>197</v>
      </c>
      <c r="B223" s="8" t="s">
        <v>22</v>
      </c>
      <c r="C223" s="8" t="s">
        <v>9</v>
      </c>
      <c r="D223" s="8">
        <v>271</v>
      </c>
      <c r="E223" s="8">
        <v>980</v>
      </c>
      <c r="F223" s="8">
        <v>135</v>
      </c>
      <c r="G223" s="8">
        <f>(E223-F223)</f>
        <v>845</v>
      </c>
      <c r="H223" s="8">
        <v>5.5</v>
      </c>
      <c r="I223" s="8">
        <f t="shared" si="45"/>
        <v>4647.5</v>
      </c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2"/>
    </row>
    <row r="224" spans="1:69" x14ac:dyDescent="0.35">
      <c r="A224" s="2" t="s">
        <v>197</v>
      </c>
      <c r="B224" s="8" t="s">
        <v>26</v>
      </c>
      <c r="C224" s="8" t="s">
        <v>9</v>
      </c>
      <c r="D224" s="8">
        <v>335</v>
      </c>
      <c r="E224" s="8">
        <v>1460</v>
      </c>
      <c r="F224" s="8">
        <v>135</v>
      </c>
      <c r="G224" s="8">
        <f>(E224-F224)</f>
        <v>1325</v>
      </c>
      <c r="H224" s="8">
        <v>6.5</v>
      </c>
      <c r="I224" s="8">
        <f t="shared" si="45"/>
        <v>8612.5</v>
      </c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2"/>
    </row>
    <row r="225" spans="1:68" x14ac:dyDescent="0.35">
      <c r="A225" s="2" t="s">
        <v>197</v>
      </c>
      <c r="B225" s="8" t="s">
        <v>149</v>
      </c>
      <c r="C225" s="8" t="s">
        <v>9</v>
      </c>
      <c r="D225" s="8">
        <v>120</v>
      </c>
      <c r="E225" s="8">
        <v>480</v>
      </c>
      <c r="F225" s="8">
        <v>50</v>
      </c>
      <c r="G225" s="8">
        <f>(E225-F225)</f>
        <v>430</v>
      </c>
      <c r="H225" s="8">
        <v>4</v>
      </c>
      <c r="I225" s="8">
        <f t="shared" si="45"/>
        <v>1720</v>
      </c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2"/>
    </row>
    <row r="226" spans="1:68" x14ac:dyDescent="0.35">
      <c r="B226" s="2" t="s">
        <v>17</v>
      </c>
      <c r="C226" s="2"/>
      <c r="D226" s="2">
        <f t="shared" ref="D226:I226" si="46">SUM(D221:D225)</f>
        <v>1909</v>
      </c>
      <c r="E226" s="2">
        <f t="shared" si="46"/>
        <v>7480</v>
      </c>
      <c r="F226" s="2">
        <f t="shared" si="46"/>
        <v>912</v>
      </c>
      <c r="G226" s="2">
        <f t="shared" si="46"/>
        <v>6568</v>
      </c>
      <c r="H226" s="2"/>
      <c r="I226" s="2">
        <f t="shared" si="46"/>
        <v>37760</v>
      </c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11">
        <v>779</v>
      </c>
      <c r="BE226" s="11"/>
      <c r="BF226" s="11"/>
      <c r="BG226" s="11"/>
      <c r="BH226" s="11">
        <v>1128</v>
      </c>
      <c r="BI226" s="11"/>
      <c r="BJ226" s="11"/>
      <c r="BK226" s="11"/>
      <c r="BL226" s="11"/>
      <c r="BM226" s="11"/>
      <c r="BN226" s="11"/>
      <c r="BO226" s="11"/>
      <c r="BP226" s="2">
        <f>($BD$226+$BH$226)</f>
        <v>1907</v>
      </c>
    </row>
    <row r="227" spans="1:68" x14ac:dyDescent="0.35">
      <c r="B227" s="2" t="s">
        <v>18</v>
      </c>
      <c r="C227" s="2"/>
      <c r="D227" s="2"/>
      <c r="E227" s="2"/>
      <c r="F227" s="2"/>
      <c r="G227" s="2"/>
      <c r="H227" s="2">
        <f>AVERAGE(H221:H225)</f>
        <v>5.5200000000000005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2"/>
    </row>
    <row r="228" spans="1:68" x14ac:dyDescent="0.35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2"/>
    </row>
    <row r="229" spans="1:68" x14ac:dyDescent="0.35">
      <c r="A229" s="2" t="s">
        <v>198</v>
      </c>
      <c r="B229" s="8" t="s">
        <v>12</v>
      </c>
      <c r="C229" s="8" t="s">
        <v>9</v>
      </c>
      <c r="D229" s="8">
        <v>315</v>
      </c>
      <c r="E229" s="8">
        <v>1220</v>
      </c>
      <c r="F229" s="8">
        <v>160</v>
      </c>
      <c r="G229" s="8">
        <f t="shared" ref="G229:G236" si="47">(E229-F229)</f>
        <v>1060</v>
      </c>
      <c r="H229" s="8">
        <v>5.5</v>
      </c>
      <c r="I229" s="8">
        <f t="shared" ref="I229:I236" si="48">(G229*H229)</f>
        <v>5830</v>
      </c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3">
        <v>1711</v>
      </c>
      <c r="BE229" s="23"/>
      <c r="BF229" s="23" t="s">
        <v>9</v>
      </c>
      <c r="BG229" s="11"/>
      <c r="BH229" s="23">
        <v>1268</v>
      </c>
      <c r="BI229" s="23"/>
      <c r="BJ229" s="23" t="s">
        <v>9</v>
      </c>
      <c r="BK229" s="11"/>
      <c r="BL229" s="11"/>
      <c r="BM229" s="11"/>
      <c r="BN229" s="11"/>
      <c r="BO229" s="11"/>
      <c r="BP229" s="2"/>
    </row>
    <row r="230" spans="1:68" x14ac:dyDescent="0.35">
      <c r="A230" s="2" t="s">
        <v>198</v>
      </c>
      <c r="B230" s="8" t="s">
        <v>184</v>
      </c>
      <c r="C230" s="8" t="s">
        <v>9</v>
      </c>
      <c r="D230" s="8">
        <v>50</v>
      </c>
      <c r="E230" s="8">
        <v>200</v>
      </c>
      <c r="F230" s="8">
        <v>25</v>
      </c>
      <c r="G230" s="8">
        <f t="shared" si="47"/>
        <v>175</v>
      </c>
      <c r="H230" s="8">
        <v>5</v>
      </c>
      <c r="I230" s="8">
        <f t="shared" si="48"/>
        <v>875</v>
      </c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2"/>
    </row>
    <row r="231" spans="1:68" x14ac:dyDescent="0.35">
      <c r="A231" s="2" t="s">
        <v>198</v>
      </c>
      <c r="B231" s="8" t="s">
        <v>184</v>
      </c>
      <c r="C231" s="8" t="s">
        <v>9</v>
      </c>
      <c r="D231" s="8">
        <v>198</v>
      </c>
      <c r="E231" s="8">
        <v>760</v>
      </c>
      <c r="F231" s="8">
        <v>100</v>
      </c>
      <c r="G231" s="8">
        <f t="shared" si="47"/>
        <v>660</v>
      </c>
      <c r="H231" s="8">
        <v>3.5</v>
      </c>
      <c r="I231" s="8">
        <f t="shared" si="48"/>
        <v>2310</v>
      </c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2"/>
    </row>
    <row r="232" spans="1:68" x14ac:dyDescent="0.35">
      <c r="A232" s="2" t="s">
        <v>198</v>
      </c>
      <c r="B232" s="8" t="s">
        <v>14</v>
      </c>
      <c r="C232" s="8" t="s">
        <v>9</v>
      </c>
      <c r="D232" s="8">
        <v>505</v>
      </c>
      <c r="E232" s="8">
        <v>2060</v>
      </c>
      <c r="F232" s="8">
        <v>252</v>
      </c>
      <c r="G232" s="8">
        <f t="shared" si="47"/>
        <v>1808</v>
      </c>
      <c r="H232" s="8">
        <v>6.5</v>
      </c>
      <c r="I232" s="8">
        <f t="shared" si="48"/>
        <v>11752</v>
      </c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2"/>
    </row>
    <row r="233" spans="1:68" x14ac:dyDescent="0.35">
      <c r="A233" s="2" t="s">
        <v>198</v>
      </c>
      <c r="B233" s="8" t="s">
        <v>26</v>
      </c>
      <c r="C233" s="8" t="s">
        <v>9</v>
      </c>
      <c r="D233" s="8">
        <v>515</v>
      </c>
      <c r="E233" s="8">
        <v>2020</v>
      </c>
      <c r="F233" s="8">
        <v>250</v>
      </c>
      <c r="G233" s="8">
        <f t="shared" si="47"/>
        <v>1770</v>
      </c>
      <c r="H233" s="8">
        <v>4</v>
      </c>
      <c r="I233" s="8">
        <f t="shared" si="48"/>
        <v>7080</v>
      </c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2"/>
    </row>
    <row r="234" spans="1:68" x14ac:dyDescent="0.35">
      <c r="A234" s="2" t="s">
        <v>198</v>
      </c>
      <c r="B234" s="8" t="s">
        <v>15</v>
      </c>
      <c r="C234" s="8" t="s">
        <v>9</v>
      </c>
      <c r="D234" s="8">
        <v>417</v>
      </c>
      <c r="E234" s="8">
        <v>1680</v>
      </c>
      <c r="F234" s="8">
        <v>200</v>
      </c>
      <c r="G234" s="8">
        <f t="shared" si="47"/>
        <v>1480</v>
      </c>
      <c r="H234" s="8">
        <v>6.5</v>
      </c>
      <c r="I234" s="8">
        <f t="shared" si="48"/>
        <v>9620</v>
      </c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2"/>
    </row>
    <row r="235" spans="1:68" x14ac:dyDescent="0.35">
      <c r="A235" s="2" t="s">
        <v>198</v>
      </c>
      <c r="B235" s="8" t="s">
        <v>32</v>
      </c>
      <c r="C235" s="8" t="s">
        <v>9</v>
      </c>
      <c r="D235" s="8">
        <v>923</v>
      </c>
      <c r="E235" s="8">
        <v>3680</v>
      </c>
      <c r="F235" s="8">
        <v>461</v>
      </c>
      <c r="G235" s="8">
        <f t="shared" si="47"/>
        <v>3219</v>
      </c>
      <c r="H235" s="8">
        <v>6</v>
      </c>
      <c r="I235" s="8">
        <f t="shared" si="48"/>
        <v>19314</v>
      </c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2"/>
    </row>
    <row r="236" spans="1:68" x14ac:dyDescent="0.35">
      <c r="A236" s="2" t="s">
        <v>198</v>
      </c>
      <c r="B236" s="8" t="s">
        <v>149</v>
      </c>
      <c r="C236" s="8" t="s">
        <v>9</v>
      </c>
      <c r="D236" s="8">
        <v>58</v>
      </c>
      <c r="E236" s="8">
        <v>200</v>
      </c>
      <c r="F236" s="8">
        <v>30</v>
      </c>
      <c r="G236" s="8">
        <f t="shared" si="47"/>
        <v>170</v>
      </c>
      <c r="H236" s="8">
        <v>3</v>
      </c>
      <c r="I236" s="8">
        <f t="shared" si="48"/>
        <v>510</v>
      </c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2"/>
    </row>
    <row r="237" spans="1:68" x14ac:dyDescent="0.35">
      <c r="B237" s="2" t="s">
        <v>17</v>
      </c>
      <c r="C237" s="2"/>
      <c r="D237" s="2">
        <f t="shared" ref="D237:I237" si="49">SUM(D229:D236)</f>
        <v>2981</v>
      </c>
      <c r="E237" s="2">
        <f t="shared" si="49"/>
        <v>11820</v>
      </c>
      <c r="F237" s="2">
        <f t="shared" si="49"/>
        <v>1478</v>
      </c>
      <c r="G237" s="2">
        <f t="shared" si="49"/>
        <v>10342</v>
      </c>
      <c r="H237" s="2"/>
      <c r="I237" s="2">
        <f t="shared" si="49"/>
        <v>57291</v>
      </c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1">
        <v>1711</v>
      </c>
      <c r="BE237" s="11"/>
      <c r="BF237" s="11"/>
      <c r="BG237" s="11"/>
      <c r="BH237" s="11">
        <v>1268</v>
      </c>
      <c r="BI237" s="11"/>
      <c r="BJ237" s="11"/>
      <c r="BK237" s="11"/>
      <c r="BL237" s="11"/>
      <c r="BM237" s="11"/>
      <c r="BN237" s="11"/>
      <c r="BO237" s="11"/>
      <c r="BP237" s="2">
        <f>($BD$237+$BH$237)</f>
        <v>2979</v>
      </c>
    </row>
    <row r="238" spans="1:68" x14ac:dyDescent="0.35">
      <c r="B238" s="2" t="s">
        <v>18</v>
      </c>
      <c r="C238" s="2"/>
      <c r="D238" s="2"/>
      <c r="E238" s="2"/>
      <c r="F238" s="2"/>
      <c r="G238" s="2"/>
      <c r="H238" s="2">
        <f>AVERAGE(H229:H236)</f>
        <v>5</v>
      </c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2"/>
    </row>
    <row r="239" spans="1:68" x14ac:dyDescent="0.35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2"/>
    </row>
    <row r="240" spans="1:68" x14ac:dyDescent="0.35">
      <c r="A240" s="2" t="s">
        <v>199</v>
      </c>
      <c r="B240" s="8" t="s">
        <v>14</v>
      </c>
      <c r="C240" s="8" t="s">
        <v>9</v>
      </c>
      <c r="D240" s="8">
        <v>229</v>
      </c>
      <c r="E240" s="8">
        <v>860</v>
      </c>
      <c r="F240" s="8">
        <v>115</v>
      </c>
      <c r="G240" s="8">
        <f>(E240-F240)</f>
        <v>745</v>
      </c>
      <c r="H240" s="8">
        <v>3.5</v>
      </c>
      <c r="I240" s="8">
        <f>(G240*H240)</f>
        <v>2607.5</v>
      </c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3">
        <v>510</v>
      </c>
      <c r="BE240" s="23"/>
      <c r="BF240" s="23" t="s">
        <v>9</v>
      </c>
      <c r="BG240" s="23"/>
      <c r="BH240" s="23">
        <v>1320</v>
      </c>
      <c r="BI240" s="23"/>
      <c r="BJ240" s="23" t="s">
        <v>9</v>
      </c>
      <c r="BK240" s="11"/>
      <c r="BL240" s="11"/>
      <c r="BM240" s="11"/>
      <c r="BN240" s="11"/>
      <c r="BO240" s="11"/>
      <c r="BP240" s="2"/>
    </row>
    <row r="241" spans="1:68" x14ac:dyDescent="0.35">
      <c r="A241" s="2" t="s">
        <v>199</v>
      </c>
      <c r="B241" s="8" t="s">
        <v>8</v>
      </c>
      <c r="C241" s="8" t="s">
        <v>9</v>
      </c>
      <c r="D241" s="8">
        <v>186</v>
      </c>
      <c r="E241" s="8">
        <v>740</v>
      </c>
      <c r="F241" s="8">
        <v>75</v>
      </c>
      <c r="G241" s="8">
        <f>(E241-F241)</f>
        <v>665</v>
      </c>
      <c r="H241" s="8">
        <v>6.5</v>
      </c>
      <c r="I241" s="8">
        <f>(G241*H241)</f>
        <v>4322.5</v>
      </c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2"/>
    </row>
    <row r="242" spans="1:68" x14ac:dyDescent="0.35">
      <c r="A242" s="2" t="s">
        <v>199</v>
      </c>
      <c r="B242" s="8" t="s">
        <v>32</v>
      </c>
      <c r="C242" s="8" t="s">
        <v>9</v>
      </c>
      <c r="D242" s="8">
        <v>94</v>
      </c>
      <c r="E242" s="8">
        <v>340</v>
      </c>
      <c r="F242" s="8">
        <v>47</v>
      </c>
      <c r="G242" s="8">
        <f>(E242-F242)</f>
        <v>293</v>
      </c>
      <c r="H242" s="8">
        <v>6.5</v>
      </c>
      <c r="I242" s="8">
        <f>(G242*H242)</f>
        <v>1904.5</v>
      </c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2"/>
    </row>
    <row r="243" spans="1:68" x14ac:dyDescent="0.35">
      <c r="A243" s="2" t="s">
        <v>199</v>
      </c>
      <c r="B243" s="8" t="s">
        <v>32</v>
      </c>
      <c r="C243" s="8" t="s">
        <v>9</v>
      </c>
      <c r="D243" s="8">
        <v>1320</v>
      </c>
      <c r="E243" s="8">
        <v>5420</v>
      </c>
      <c r="F243" s="8">
        <v>660</v>
      </c>
      <c r="G243" s="8">
        <f>(E243-F243)</f>
        <v>4760</v>
      </c>
      <c r="H243" s="8">
        <v>6.5</v>
      </c>
      <c r="I243" s="8">
        <f>(G243*H243)</f>
        <v>30940</v>
      </c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2"/>
    </row>
    <row r="244" spans="1:68" x14ac:dyDescent="0.35">
      <c r="B244" s="2" t="s">
        <v>17</v>
      </c>
      <c r="C244" s="2"/>
      <c r="D244" s="2">
        <f t="shared" ref="D244:I244" si="50">SUM(D240:D243)</f>
        <v>1829</v>
      </c>
      <c r="E244" s="2">
        <f t="shared" si="50"/>
        <v>7360</v>
      </c>
      <c r="F244" s="2">
        <f t="shared" si="50"/>
        <v>897</v>
      </c>
      <c r="G244" s="2">
        <f t="shared" si="50"/>
        <v>6463</v>
      </c>
      <c r="H244" s="2"/>
      <c r="I244" s="2">
        <f t="shared" si="50"/>
        <v>39774.5</v>
      </c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11">
        <v>510</v>
      </c>
      <c r="BE244" s="11"/>
      <c r="BF244" s="11"/>
      <c r="BG244" s="11"/>
      <c r="BH244" s="11">
        <v>1320</v>
      </c>
      <c r="BI244" s="11"/>
      <c r="BJ244" s="11"/>
      <c r="BK244" s="11"/>
      <c r="BL244" s="11"/>
      <c r="BM244" s="11"/>
      <c r="BN244" s="11"/>
      <c r="BO244" s="11"/>
      <c r="BP244" s="2">
        <f>($BD$244+$BH$244)</f>
        <v>1830</v>
      </c>
    </row>
    <row r="245" spans="1:68" x14ac:dyDescent="0.35">
      <c r="B245" s="2" t="s">
        <v>18</v>
      </c>
      <c r="C245" s="2"/>
      <c r="D245" s="2"/>
      <c r="E245" s="2"/>
      <c r="F245" s="2"/>
      <c r="G245" s="2"/>
      <c r="H245" s="2">
        <f>AVERAGE(H240:H243)</f>
        <v>5.75</v>
      </c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2"/>
    </row>
    <row r="246" spans="1:68" x14ac:dyDescent="0.35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2"/>
    </row>
    <row r="247" spans="1:68" x14ac:dyDescent="0.35">
      <c r="A247" s="2" t="s">
        <v>200</v>
      </c>
      <c r="B247" s="8" t="s">
        <v>28</v>
      </c>
      <c r="C247" s="8" t="s">
        <v>9</v>
      </c>
      <c r="D247" s="8">
        <v>893</v>
      </c>
      <c r="E247" s="8">
        <v>3320</v>
      </c>
      <c r="F247" s="8">
        <v>446</v>
      </c>
      <c r="G247" s="8">
        <f>(E247-F247)</f>
        <v>2874</v>
      </c>
      <c r="H247" s="8">
        <v>6</v>
      </c>
      <c r="I247" s="8">
        <f>(G247*H247)</f>
        <v>17244</v>
      </c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3">
        <v>1242</v>
      </c>
      <c r="BE247" s="23"/>
      <c r="BF247" s="23" t="s">
        <v>9</v>
      </c>
      <c r="BG247" s="23"/>
      <c r="BH247" s="23">
        <v>1318</v>
      </c>
      <c r="BI247" s="23"/>
      <c r="BJ247" s="23" t="s">
        <v>9</v>
      </c>
      <c r="BK247" s="11"/>
      <c r="BL247" s="11"/>
      <c r="BM247" s="11"/>
      <c r="BN247" s="11"/>
      <c r="BO247" s="11"/>
      <c r="BP247" s="2"/>
    </row>
    <row r="248" spans="1:68" x14ac:dyDescent="0.35">
      <c r="A248" s="2" t="s">
        <v>200</v>
      </c>
      <c r="B248" s="8" t="s">
        <v>194</v>
      </c>
      <c r="C248" s="8" t="s">
        <v>9</v>
      </c>
      <c r="D248" s="8">
        <v>812</v>
      </c>
      <c r="E248" s="8">
        <v>3048</v>
      </c>
      <c r="F248" s="8">
        <v>410</v>
      </c>
      <c r="G248" s="8">
        <f>(E248-F248)</f>
        <v>2638</v>
      </c>
      <c r="H248" s="8">
        <v>6</v>
      </c>
      <c r="I248" s="8">
        <f>(G248*H248)</f>
        <v>15828</v>
      </c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2"/>
    </row>
    <row r="249" spans="1:68" x14ac:dyDescent="0.35">
      <c r="A249" s="2" t="s">
        <v>200</v>
      </c>
      <c r="B249" s="8" t="s">
        <v>32</v>
      </c>
      <c r="C249" s="8" t="s">
        <v>9</v>
      </c>
      <c r="D249" s="8">
        <v>820</v>
      </c>
      <c r="E249" s="8">
        <v>3260</v>
      </c>
      <c r="F249" s="8">
        <v>410</v>
      </c>
      <c r="G249" s="8">
        <f>(E249-F249)</f>
        <v>2850</v>
      </c>
      <c r="H249" s="8">
        <v>6.25</v>
      </c>
      <c r="I249" s="8">
        <f>(G249*H249)</f>
        <v>17812.5</v>
      </c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2"/>
    </row>
    <row r="250" spans="1:68" x14ac:dyDescent="0.35">
      <c r="A250" s="2" t="s">
        <v>200</v>
      </c>
      <c r="B250" s="8" t="s">
        <v>201</v>
      </c>
      <c r="C250" s="8" t="s">
        <v>9</v>
      </c>
      <c r="D250" s="8">
        <v>35</v>
      </c>
      <c r="E250" s="8">
        <v>134</v>
      </c>
      <c r="F250" s="8">
        <v>17</v>
      </c>
      <c r="G250" s="8">
        <f>(E250-F250)</f>
        <v>117</v>
      </c>
      <c r="H250" s="8">
        <v>5</v>
      </c>
      <c r="I250" s="8">
        <f>(G250*H250)</f>
        <v>585</v>
      </c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2"/>
    </row>
    <row r="251" spans="1:68" x14ac:dyDescent="0.35">
      <c r="B251" s="2" t="s">
        <v>17</v>
      </c>
      <c r="C251" s="2"/>
      <c r="D251" s="2">
        <f t="shared" ref="D251:I251" si="51">SUM(D247:D250)</f>
        <v>2560</v>
      </c>
      <c r="E251" s="2">
        <f t="shared" si="51"/>
        <v>9762</v>
      </c>
      <c r="F251" s="2">
        <f t="shared" si="51"/>
        <v>1283</v>
      </c>
      <c r="G251" s="2">
        <f t="shared" si="51"/>
        <v>8479</v>
      </c>
      <c r="H251" s="2"/>
      <c r="I251" s="2">
        <f t="shared" si="51"/>
        <v>51469.5</v>
      </c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11">
        <v>1242</v>
      </c>
      <c r="BE251" s="11"/>
      <c r="BF251" s="11"/>
      <c r="BG251" s="11"/>
      <c r="BH251" s="11">
        <v>1318</v>
      </c>
      <c r="BI251" s="11"/>
      <c r="BJ251" s="11"/>
      <c r="BK251" s="11"/>
      <c r="BL251" s="11"/>
      <c r="BM251" s="11"/>
      <c r="BN251" s="11"/>
      <c r="BO251" s="11"/>
      <c r="BP251" s="2">
        <f>($BD$251+$BH$251)</f>
        <v>2560</v>
      </c>
    </row>
    <row r="252" spans="1:68" x14ac:dyDescent="0.35">
      <c r="B252" s="2" t="s">
        <v>18</v>
      </c>
      <c r="C252" s="2"/>
      <c r="D252" s="2"/>
      <c r="E252" s="2"/>
      <c r="F252" s="2"/>
      <c r="G252" s="2"/>
      <c r="H252" s="2">
        <f>AVERAGE(H247:H250)</f>
        <v>5.8125</v>
      </c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2"/>
    </row>
    <row r="253" spans="1:68" x14ac:dyDescent="0.3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2"/>
    </row>
    <row r="254" spans="1:68" x14ac:dyDescent="0.35">
      <c r="A254" s="2" t="s">
        <v>202</v>
      </c>
      <c r="B254" s="8" t="s">
        <v>149</v>
      </c>
      <c r="C254" s="8" t="s">
        <v>9</v>
      </c>
      <c r="D254" s="8">
        <v>98</v>
      </c>
      <c r="E254" s="8">
        <v>300</v>
      </c>
      <c r="F254" s="8">
        <v>50</v>
      </c>
      <c r="G254" s="8">
        <f>(E254-F254)</f>
        <v>250</v>
      </c>
      <c r="H254" s="8">
        <v>2.5</v>
      </c>
      <c r="I254" s="8">
        <f>(G254*H254)</f>
        <v>625</v>
      </c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11">
        <v>402</v>
      </c>
      <c r="BE254" s="11"/>
      <c r="BF254" s="11" t="s">
        <v>9</v>
      </c>
      <c r="BG254" s="11"/>
      <c r="BH254" s="11">
        <v>500</v>
      </c>
      <c r="BI254" s="11"/>
      <c r="BJ254" s="11" t="s">
        <v>9</v>
      </c>
      <c r="BK254" s="11"/>
      <c r="BL254" s="11"/>
      <c r="BM254" s="11"/>
      <c r="BN254" s="11"/>
      <c r="BO254" s="11"/>
      <c r="BP254" s="2"/>
    </row>
    <row r="255" spans="1:68" x14ac:dyDescent="0.35">
      <c r="A255" s="2" t="s">
        <v>202</v>
      </c>
      <c r="B255" s="8" t="s">
        <v>13</v>
      </c>
      <c r="C255" s="8" t="s">
        <v>9</v>
      </c>
      <c r="D255" s="8">
        <v>604</v>
      </c>
      <c r="E255" s="8">
        <v>2120</v>
      </c>
      <c r="F255" s="8">
        <v>300</v>
      </c>
      <c r="G255" s="8">
        <f>(E255-F255)</f>
        <v>1820</v>
      </c>
      <c r="H255" s="8">
        <v>5.25</v>
      </c>
      <c r="I255" s="8">
        <f>(G255*H255)</f>
        <v>9555</v>
      </c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2"/>
    </row>
    <row r="256" spans="1:68" x14ac:dyDescent="0.35">
      <c r="A256" s="2" t="s">
        <v>202</v>
      </c>
      <c r="B256" s="8" t="s">
        <v>14</v>
      </c>
      <c r="C256" s="8" t="s">
        <v>9</v>
      </c>
      <c r="D256" s="8">
        <v>200</v>
      </c>
      <c r="E256" s="8">
        <v>720</v>
      </c>
      <c r="F256" s="8">
        <v>100</v>
      </c>
      <c r="G256" s="8">
        <f>(E256-F256)</f>
        <v>620</v>
      </c>
      <c r="H256" s="8">
        <v>6.3</v>
      </c>
      <c r="I256" s="8">
        <f>(G256*H256)</f>
        <v>3906</v>
      </c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2"/>
    </row>
    <row r="257" spans="1:69" x14ac:dyDescent="0.35">
      <c r="B257" s="2"/>
      <c r="C257" s="2"/>
      <c r="D257" s="2">
        <f t="shared" ref="D257:I257" si="52">SUM(D254:D256)</f>
        <v>902</v>
      </c>
      <c r="E257" s="2">
        <f t="shared" si="52"/>
        <v>3140</v>
      </c>
      <c r="F257" s="2">
        <f t="shared" si="52"/>
        <v>450</v>
      </c>
      <c r="G257" s="2">
        <f t="shared" si="52"/>
        <v>2690</v>
      </c>
      <c r="H257" s="2"/>
      <c r="I257" s="2">
        <f t="shared" si="52"/>
        <v>14086</v>
      </c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11">
        <v>402</v>
      </c>
      <c r="BE257" s="11"/>
      <c r="BF257" s="11"/>
      <c r="BG257" s="11"/>
      <c r="BH257" s="11">
        <v>500</v>
      </c>
      <c r="BI257" s="11"/>
      <c r="BJ257" s="11"/>
      <c r="BK257" s="11"/>
      <c r="BL257" s="11"/>
      <c r="BM257" s="11"/>
      <c r="BN257" s="11"/>
      <c r="BO257" s="11"/>
      <c r="BP257" s="2">
        <f>($BD$257+$BH$257)</f>
        <v>902</v>
      </c>
    </row>
    <row r="258" spans="1:69" x14ac:dyDescent="0.35">
      <c r="B258" s="2"/>
      <c r="C258" s="2"/>
      <c r="D258" s="2"/>
      <c r="E258" s="2"/>
      <c r="F258" s="2"/>
      <c r="G258" s="2"/>
      <c r="H258" s="2">
        <f>AVERAGE(H254:H256)</f>
        <v>4.6833333333333336</v>
      </c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2"/>
    </row>
    <row r="259" spans="1:69" x14ac:dyDescent="0.3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20"/>
      <c r="BE259" s="20"/>
      <c r="BF259" s="20"/>
      <c r="BG259" s="20"/>
      <c r="BH259" s="20"/>
      <c r="BI259" s="20"/>
      <c r="BJ259" s="20"/>
      <c r="BK259" s="20"/>
      <c r="BL259" s="20"/>
      <c r="BM259" s="20"/>
      <c r="BN259" s="20"/>
      <c r="BO259" s="20"/>
      <c r="BP259" s="10"/>
      <c r="BQ259" s="9"/>
    </row>
    <row r="260" spans="1:69" x14ac:dyDescent="0.35">
      <c r="A260" s="2" t="s">
        <v>203</v>
      </c>
      <c r="B260" s="8" t="s">
        <v>8</v>
      </c>
      <c r="C260" s="8" t="s">
        <v>9</v>
      </c>
      <c r="D260" s="8">
        <v>450</v>
      </c>
      <c r="E260" s="8">
        <v>1660</v>
      </c>
      <c r="F260" s="8">
        <v>180</v>
      </c>
      <c r="G260" s="8">
        <f t="shared" ref="G260:G267" si="53">(E260-F260)</f>
        <v>1480</v>
      </c>
      <c r="H260" s="8">
        <v>6.5</v>
      </c>
      <c r="I260" s="8">
        <f t="shared" ref="I260:I267" si="54">(G260*H260)</f>
        <v>9620</v>
      </c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3">
        <v>1654</v>
      </c>
      <c r="BE260" s="23" t="s">
        <v>35</v>
      </c>
      <c r="BF260" s="23" t="s">
        <v>9</v>
      </c>
      <c r="BG260" s="11"/>
      <c r="BH260" s="23">
        <v>2384</v>
      </c>
      <c r="BI260" s="23"/>
      <c r="BJ260" s="23" t="s">
        <v>9</v>
      </c>
      <c r="BK260" s="11"/>
      <c r="BL260" s="11"/>
      <c r="BM260" s="11"/>
      <c r="BN260" s="11"/>
      <c r="BO260" s="11"/>
      <c r="BP260" s="8"/>
    </row>
    <row r="261" spans="1:69" x14ac:dyDescent="0.35">
      <c r="A261" s="2" t="s">
        <v>203</v>
      </c>
      <c r="B261" s="8" t="s">
        <v>26</v>
      </c>
      <c r="C261" s="8" t="s">
        <v>9</v>
      </c>
      <c r="D261" s="8">
        <v>1104</v>
      </c>
      <c r="E261" s="8">
        <v>3920</v>
      </c>
      <c r="F261" s="8">
        <v>471</v>
      </c>
      <c r="G261" s="8">
        <f t="shared" si="53"/>
        <v>3449</v>
      </c>
      <c r="H261" s="8">
        <v>7.25</v>
      </c>
      <c r="I261" s="8">
        <f t="shared" si="54"/>
        <v>25005.25</v>
      </c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2"/>
    </row>
    <row r="262" spans="1:69" x14ac:dyDescent="0.35">
      <c r="A262" s="2" t="s">
        <v>203</v>
      </c>
      <c r="B262" s="8" t="s">
        <v>162</v>
      </c>
      <c r="C262" s="8" t="s">
        <v>9</v>
      </c>
      <c r="D262" s="8">
        <v>147</v>
      </c>
      <c r="E262" s="8">
        <v>600</v>
      </c>
      <c r="F262" s="8">
        <v>75</v>
      </c>
      <c r="G262" s="8">
        <f t="shared" si="53"/>
        <v>525</v>
      </c>
      <c r="H262" s="8">
        <v>7.5</v>
      </c>
      <c r="I262" s="8">
        <f t="shared" si="54"/>
        <v>3937.5</v>
      </c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2"/>
    </row>
    <row r="263" spans="1:69" x14ac:dyDescent="0.35">
      <c r="A263" s="2" t="s">
        <v>203</v>
      </c>
      <c r="B263" s="8" t="s">
        <v>180</v>
      </c>
      <c r="C263" s="8" t="s">
        <v>9</v>
      </c>
      <c r="D263" s="8">
        <v>486</v>
      </c>
      <c r="E263" s="8">
        <v>1840</v>
      </c>
      <c r="F263" s="8">
        <v>245</v>
      </c>
      <c r="G263" s="8">
        <f t="shared" si="53"/>
        <v>1595</v>
      </c>
      <c r="H263" s="8">
        <v>6.5</v>
      </c>
      <c r="I263" s="8">
        <f t="shared" si="54"/>
        <v>10367.5</v>
      </c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2"/>
    </row>
    <row r="264" spans="1:69" x14ac:dyDescent="0.35">
      <c r="A264" s="2" t="s">
        <v>203</v>
      </c>
      <c r="B264" s="8" t="s">
        <v>12</v>
      </c>
      <c r="C264" s="8" t="s">
        <v>9</v>
      </c>
      <c r="D264" s="8">
        <v>564</v>
      </c>
      <c r="E264" s="8">
        <v>2200</v>
      </c>
      <c r="F264" s="8">
        <v>282</v>
      </c>
      <c r="G264" s="8">
        <f t="shared" si="53"/>
        <v>1918</v>
      </c>
      <c r="H264" s="8">
        <v>6.5</v>
      </c>
      <c r="I264" s="8">
        <f t="shared" si="54"/>
        <v>12467</v>
      </c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2"/>
    </row>
    <row r="265" spans="1:69" x14ac:dyDescent="0.35">
      <c r="A265" s="2" t="s">
        <v>203</v>
      </c>
      <c r="B265" s="8" t="s">
        <v>15</v>
      </c>
      <c r="C265" s="8" t="s">
        <v>9</v>
      </c>
      <c r="D265" s="8">
        <v>530</v>
      </c>
      <c r="E265" s="8">
        <v>2040</v>
      </c>
      <c r="F265" s="8">
        <v>160</v>
      </c>
      <c r="G265" s="8">
        <f t="shared" si="53"/>
        <v>1880</v>
      </c>
      <c r="H265" s="8">
        <v>7.5</v>
      </c>
      <c r="I265" s="8">
        <f t="shared" si="54"/>
        <v>14100</v>
      </c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2"/>
    </row>
    <row r="266" spans="1:69" x14ac:dyDescent="0.35">
      <c r="A266" s="2" t="s">
        <v>203</v>
      </c>
      <c r="B266" s="8" t="s">
        <v>21</v>
      </c>
      <c r="C266" s="8" t="s">
        <v>9</v>
      </c>
      <c r="D266" s="8">
        <v>491</v>
      </c>
      <c r="E266" s="8">
        <v>1960</v>
      </c>
      <c r="F266" s="8">
        <v>245</v>
      </c>
      <c r="G266" s="8">
        <f t="shared" si="53"/>
        <v>1715</v>
      </c>
      <c r="H266" s="8">
        <v>7.25</v>
      </c>
      <c r="I266" s="8">
        <f t="shared" si="54"/>
        <v>12433.75</v>
      </c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2"/>
    </row>
    <row r="267" spans="1:69" x14ac:dyDescent="0.35">
      <c r="A267" s="2" t="s">
        <v>203</v>
      </c>
      <c r="B267" s="8" t="s">
        <v>14</v>
      </c>
      <c r="C267" s="8" t="s">
        <v>9</v>
      </c>
      <c r="D267" s="8">
        <v>266</v>
      </c>
      <c r="E267" s="8">
        <v>1020</v>
      </c>
      <c r="F267" s="8">
        <v>133</v>
      </c>
      <c r="G267" s="8">
        <f t="shared" si="53"/>
        <v>887</v>
      </c>
      <c r="H267" s="8">
        <v>5.5</v>
      </c>
      <c r="I267" s="8">
        <f t="shared" si="54"/>
        <v>4878.5</v>
      </c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2"/>
    </row>
    <row r="268" spans="1:69" x14ac:dyDescent="0.35">
      <c r="B268" s="2" t="s">
        <v>17</v>
      </c>
      <c r="C268" s="2"/>
      <c r="D268" s="2">
        <f t="shared" ref="D268:I268" si="55">SUM(D260:D267)</f>
        <v>4038</v>
      </c>
      <c r="E268" s="2">
        <f t="shared" si="55"/>
        <v>15240</v>
      </c>
      <c r="F268" s="2">
        <f t="shared" si="55"/>
        <v>1791</v>
      </c>
      <c r="G268" s="2">
        <f t="shared" si="55"/>
        <v>13449</v>
      </c>
      <c r="H268" s="2"/>
      <c r="I268" s="2">
        <f t="shared" si="55"/>
        <v>92809.5</v>
      </c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11">
        <v>1654</v>
      </c>
      <c r="BE268" s="11"/>
      <c r="BF268" s="11"/>
      <c r="BG268" s="11"/>
      <c r="BH268" s="11">
        <v>2384</v>
      </c>
      <c r="BI268" s="11"/>
      <c r="BJ268" s="11"/>
      <c r="BK268" s="11"/>
      <c r="BL268" s="11"/>
      <c r="BM268" s="11"/>
      <c r="BN268" s="11"/>
      <c r="BO268" s="11"/>
      <c r="BP268" s="2">
        <f>(BD268+BH268)</f>
        <v>4038</v>
      </c>
    </row>
    <row r="269" spans="1:69" x14ac:dyDescent="0.35">
      <c r="B269" s="2" t="s">
        <v>18</v>
      </c>
      <c r="C269" s="2"/>
      <c r="D269" s="2"/>
      <c r="E269" s="2"/>
      <c r="F269" s="2"/>
      <c r="G269" s="2"/>
      <c r="H269" s="2">
        <f>AVERAGE(H260:H267)</f>
        <v>6.8125</v>
      </c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2"/>
    </row>
    <row r="270" spans="1:69" x14ac:dyDescent="0.35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2"/>
    </row>
    <row r="271" spans="1:69" x14ac:dyDescent="0.35">
      <c r="A271" s="2" t="s">
        <v>204</v>
      </c>
      <c r="B271" s="8" t="s">
        <v>26</v>
      </c>
      <c r="C271" s="8" t="s">
        <v>9</v>
      </c>
      <c r="D271" s="8">
        <v>95</v>
      </c>
      <c r="E271" s="8">
        <v>360</v>
      </c>
      <c r="F271" s="8">
        <v>60</v>
      </c>
      <c r="G271" s="8">
        <f>(E271-F271)</f>
        <v>300</v>
      </c>
      <c r="H271" s="8">
        <v>2</v>
      </c>
      <c r="I271" s="8">
        <f>(G271*H271)</f>
        <v>600</v>
      </c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3">
        <v>1075</v>
      </c>
      <c r="BE271" s="23" t="s">
        <v>35</v>
      </c>
      <c r="BF271" s="23" t="s">
        <v>9</v>
      </c>
      <c r="BG271" s="23"/>
      <c r="BH271" s="23">
        <v>1048</v>
      </c>
      <c r="BI271" s="23"/>
      <c r="BJ271" s="23" t="s">
        <v>9</v>
      </c>
      <c r="BK271" s="11"/>
      <c r="BL271" s="11"/>
      <c r="BM271" s="11"/>
      <c r="BN271" s="11"/>
      <c r="BO271" s="11"/>
      <c r="BP271" s="2"/>
    </row>
    <row r="272" spans="1:69" x14ac:dyDescent="0.35">
      <c r="A272" s="2" t="s">
        <v>204</v>
      </c>
      <c r="B272" s="8" t="s">
        <v>22</v>
      </c>
      <c r="C272" s="8" t="s">
        <v>9</v>
      </c>
      <c r="D272" s="8">
        <v>727</v>
      </c>
      <c r="E272" s="8">
        <v>2580</v>
      </c>
      <c r="F272" s="8">
        <v>363</v>
      </c>
      <c r="G272" s="8">
        <f>(E272-F272)</f>
        <v>2217</v>
      </c>
      <c r="H272" s="8">
        <v>6.5</v>
      </c>
      <c r="I272" s="8">
        <f>(G272*H272)</f>
        <v>14410.5</v>
      </c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2"/>
    </row>
    <row r="273" spans="1:68" x14ac:dyDescent="0.35">
      <c r="A273" s="2" t="s">
        <v>204</v>
      </c>
      <c r="B273" s="8" t="s">
        <v>194</v>
      </c>
      <c r="C273" s="8" t="s">
        <v>9</v>
      </c>
      <c r="D273" s="8">
        <v>1045</v>
      </c>
      <c r="E273" s="8">
        <v>4180</v>
      </c>
      <c r="F273" s="8">
        <v>522</v>
      </c>
      <c r="G273" s="8">
        <f>(E273-F273)</f>
        <v>3658</v>
      </c>
      <c r="H273" s="8">
        <v>7.2</v>
      </c>
      <c r="I273" s="8">
        <f>(G273*H273)</f>
        <v>26337.600000000002</v>
      </c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2"/>
    </row>
    <row r="274" spans="1:68" x14ac:dyDescent="0.35">
      <c r="A274" s="2" t="s">
        <v>204</v>
      </c>
      <c r="B274" s="8" t="s">
        <v>12</v>
      </c>
      <c r="C274" s="8" t="s">
        <v>9</v>
      </c>
      <c r="D274" s="8">
        <v>527</v>
      </c>
      <c r="E274" s="8">
        <v>2060</v>
      </c>
      <c r="F274" s="8">
        <v>263</v>
      </c>
      <c r="G274" s="8">
        <f>(E274-F274)</f>
        <v>1797</v>
      </c>
      <c r="H274" s="8">
        <v>6.5</v>
      </c>
      <c r="I274" s="8">
        <f>(G274*H274)</f>
        <v>11680.5</v>
      </c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2"/>
    </row>
    <row r="275" spans="1:68" x14ac:dyDescent="0.35">
      <c r="B275" s="2" t="s">
        <v>17</v>
      </c>
      <c r="C275" s="2"/>
      <c r="D275" s="2">
        <f t="shared" ref="D275:I275" si="56">SUM(D271:D274)</f>
        <v>2394</v>
      </c>
      <c r="E275" s="2">
        <f t="shared" si="56"/>
        <v>9180</v>
      </c>
      <c r="F275" s="2">
        <f t="shared" si="56"/>
        <v>1208</v>
      </c>
      <c r="G275" s="2">
        <f t="shared" si="56"/>
        <v>7972</v>
      </c>
      <c r="H275" s="2"/>
      <c r="I275" s="2">
        <f t="shared" si="56"/>
        <v>53028.600000000006</v>
      </c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11">
        <v>1075</v>
      </c>
      <c r="BE275" s="11"/>
      <c r="BF275" s="11"/>
      <c r="BG275" s="11"/>
      <c r="BH275" s="11">
        <v>1048</v>
      </c>
      <c r="BI275" s="11"/>
      <c r="BJ275" s="11"/>
      <c r="BK275" s="11"/>
      <c r="BL275" s="11"/>
      <c r="BM275" s="11"/>
      <c r="BN275" s="11"/>
      <c r="BO275" s="11"/>
      <c r="BP275" s="2">
        <f>($BD$275+$BH$275)</f>
        <v>2123</v>
      </c>
    </row>
    <row r="276" spans="1:68" x14ac:dyDescent="0.35">
      <c r="B276" s="2" t="s">
        <v>18</v>
      </c>
      <c r="C276" s="2"/>
      <c r="D276" s="2"/>
      <c r="E276" s="2"/>
      <c r="F276" s="2"/>
      <c r="G276" s="2"/>
      <c r="H276" s="2">
        <f>AVERAGE(H271:H274)</f>
        <v>5.55</v>
      </c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2"/>
    </row>
    <row r="277" spans="1:68" x14ac:dyDescent="0.35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2"/>
    </row>
    <row r="278" spans="1:68" x14ac:dyDescent="0.35">
      <c r="A278" s="2" t="s">
        <v>205</v>
      </c>
      <c r="B278" s="8" t="s">
        <v>8</v>
      </c>
      <c r="C278" s="8" t="s">
        <v>9</v>
      </c>
      <c r="D278" s="8">
        <v>253</v>
      </c>
      <c r="E278" s="8">
        <v>960</v>
      </c>
      <c r="F278" s="8">
        <v>100</v>
      </c>
      <c r="G278" s="8">
        <f t="shared" ref="G278:G283" si="57">(E278-F278)</f>
        <v>860</v>
      </c>
      <c r="H278" s="8">
        <v>6.75</v>
      </c>
      <c r="I278" s="8">
        <f t="shared" ref="I278:I283" si="58">(G278*H278)</f>
        <v>5805</v>
      </c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3">
        <v>276</v>
      </c>
      <c r="BE278" s="23" t="s">
        <v>213</v>
      </c>
      <c r="BF278" s="23"/>
      <c r="BG278" s="23"/>
      <c r="BH278" s="23">
        <v>1318</v>
      </c>
      <c r="BI278" s="23"/>
      <c r="BJ278" s="23" t="s">
        <v>9</v>
      </c>
      <c r="BK278" s="11"/>
      <c r="BL278" s="11"/>
      <c r="BM278" s="11"/>
      <c r="BN278" s="11"/>
      <c r="BO278" s="11"/>
      <c r="BP278" s="2"/>
    </row>
    <row r="279" spans="1:68" x14ac:dyDescent="0.35">
      <c r="A279" s="2" t="s">
        <v>205</v>
      </c>
      <c r="B279" s="8" t="s">
        <v>22</v>
      </c>
      <c r="C279" s="8" t="s">
        <v>9</v>
      </c>
      <c r="D279" s="8">
        <v>456</v>
      </c>
      <c r="E279" s="8">
        <v>1780</v>
      </c>
      <c r="F279" s="8">
        <v>230</v>
      </c>
      <c r="G279" s="8">
        <f t="shared" si="57"/>
        <v>1550</v>
      </c>
      <c r="H279" s="8">
        <v>8</v>
      </c>
      <c r="I279" s="8">
        <f t="shared" si="58"/>
        <v>12400</v>
      </c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3">
        <v>737</v>
      </c>
      <c r="BE279" s="23" t="s">
        <v>35</v>
      </c>
      <c r="BF279" s="23" t="s">
        <v>9</v>
      </c>
      <c r="BG279" s="23"/>
      <c r="BH279" s="23"/>
      <c r="BI279" s="23"/>
      <c r="BJ279" s="23"/>
      <c r="BK279" s="11"/>
      <c r="BL279" s="11"/>
      <c r="BM279" s="11"/>
      <c r="BN279" s="11"/>
      <c r="BO279" s="11"/>
      <c r="BP279" s="2"/>
    </row>
    <row r="280" spans="1:68" x14ac:dyDescent="0.35">
      <c r="A280" s="2" t="s">
        <v>205</v>
      </c>
      <c r="B280" s="8" t="s">
        <v>23</v>
      </c>
      <c r="C280" s="8" t="s">
        <v>9</v>
      </c>
      <c r="D280" s="8">
        <v>276</v>
      </c>
      <c r="E280" s="8">
        <v>1700</v>
      </c>
      <c r="F280" s="8">
        <v>276</v>
      </c>
      <c r="G280" s="8">
        <f t="shared" si="57"/>
        <v>1424</v>
      </c>
      <c r="H280" s="8">
        <v>7</v>
      </c>
      <c r="I280" s="8">
        <f t="shared" si="58"/>
        <v>9968</v>
      </c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2"/>
    </row>
    <row r="281" spans="1:68" x14ac:dyDescent="0.35">
      <c r="A281" s="2" t="s">
        <v>205</v>
      </c>
      <c r="B281" s="8" t="s">
        <v>12</v>
      </c>
      <c r="C281" s="8" t="s">
        <v>9</v>
      </c>
      <c r="D281" s="8">
        <v>510</v>
      </c>
      <c r="E281" s="8">
        <v>2020</v>
      </c>
      <c r="F281" s="8">
        <v>255</v>
      </c>
      <c r="G281" s="8">
        <f t="shared" si="57"/>
        <v>1765</v>
      </c>
      <c r="H281" s="8">
        <v>6.5</v>
      </c>
      <c r="I281" s="8">
        <f t="shared" si="58"/>
        <v>11472.5</v>
      </c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2"/>
    </row>
    <row r="282" spans="1:68" x14ac:dyDescent="0.35">
      <c r="A282" s="2" t="s">
        <v>205</v>
      </c>
      <c r="B282" s="8" t="s">
        <v>194</v>
      </c>
      <c r="C282" s="8" t="s">
        <v>9</v>
      </c>
      <c r="D282" s="8">
        <v>349</v>
      </c>
      <c r="E282" s="8">
        <v>1380</v>
      </c>
      <c r="F282" s="8">
        <v>175</v>
      </c>
      <c r="G282" s="8">
        <f t="shared" si="57"/>
        <v>1205</v>
      </c>
      <c r="H282" s="8">
        <v>7</v>
      </c>
      <c r="I282" s="8">
        <f t="shared" si="58"/>
        <v>8435</v>
      </c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2"/>
    </row>
    <row r="283" spans="1:68" x14ac:dyDescent="0.35">
      <c r="A283" s="2" t="s">
        <v>205</v>
      </c>
      <c r="B283" s="8" t="s">
        <v>26</v>
      </c>
      <c r="C283" s="8" t="s">
        <v>9</v>
      </c>
      <c r="D283" s="8">
        <v>485</v>
      </c>
      <c r="E283" s="8">
        <v>1880</v>
      </c>
      <c r="F283" s="8">
        <v>242</v>
      </c>
      <c r="G283" s="8">
        <f t="shared" si="57"/>
        <v>1638</v>
      </c>
      <c r="H283" s="8">
        <v>6.5</v>
      </c>
      <c r="I283" s="8">
        <f t="shared" si="58"/>
        <v>10647</v>
      </c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2"/>
    </row>
    <row r="284" spans="1:68" x14ac:dyDescent="0.35">
      <c r="B284" s="2" t="s">
        <v>17</v>
      </c>
      <c r="C284" s="2"/>
      <c r="D284" s="2">
        <f t="shared" ref="D284:I284" si="59">SUM(D278:D283)</f>
        <v>2329</v>
      </c>
      <c r="E284" s="2">
        <f t="shared" si="59"/>
        <v>9720</v>
      </c>
      <c r="F284" s="2">
        <f t="shared" si="59"/>
        <v>1278</v>
      </c>
      <c r="G284" s="2">
        <f t="shared" si="59"/>
        <v>8442</v>
      </c>
      <c r="H284" s="2"/>
      <c r="I284" s="2">
        <f t="shared" si="59"/>
        <v>58727.5</v>
      </c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11">
        <f>SUM(BD278:BD283)</f>
        <v>1013</v>
      </c>
      <c r="BE284" s="11"/>
      <c r="BF284" s="11"/>
      <c r="BG284" s="11"/>
      <c r="BH284" s="11">
        <v>1318</v>
      </c>
      <c r="BI284" s="11"/>
      <c r="BJ284" s="11"/>
      <c r="BK284" s="11"/>
      <c r="BL284" s="11"/>
      <c r="BM284" s="11"/>
      <c r="BN284" s="11"/>
      <c r="BO284" s="11"/>
      <c r="BP284" s="2">
        <f>($BD$284+$BH$284)</f>
        <v>2331</v>
      </c>
    </row>
    <row r="285" spans="1:68" x14ac:dyDescent="0.35">
      <c r="B285" s="2" t="s">
        <v>18</v>
      </c>
      <c r="C285" s="2"/>
      <c r="D285" s="2"/>
      <c r="E285" s="2"/>
      <c r="F285" s="2"/>
      <c r="G285" s="2"/>
      <c r="H285" s="2">
        <f>AVERAGE(H278:H283)</f>
        <v>6.958333333333333</v>
      </c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2"/>
    </row>
    <row r="286" spans="1:68" x14ac:dyDescent="0.35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2"/>
    </row>
    <row r="287" spans="1:68" x14ac:dyDescent="0.35">
      <c r="A287" s="2" t="s">
        <v>206</v>
      </c>
      <c r="B287" s="8" t="s">
        <v>32</v>
      </c>
      <c r="C287" s="8" t="s">
        <v>9</v>
      </c>
      <c r="D287" s="8">
        <v>1413</v>
      </c>
      <c r="E287" s="8">
        <v>5460</v>
      </c>
      <c r="F287" s="8">
        <v>1415</v>
      </c>
      <c r="G287" s="8">
        <f>(E287-F287)</f>
        <v>4045</v>
      </c>
      <c r="H287" s="8">
        <v>6</v>
      </c>
      <c r="I287" s="8">
        <f>(G287*H287)</f>
        <v>24270</v>
      </c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3">
        <v>907</v>
      </c>
      <c r="BE287" s="23" t="s">
        <v>213</v>
      </c>
      <c r="BF287" s="23" t="s">
        <v>9</v>
      </c>
      <c r="BG287" s="23"/>
      <c r="BH287" s="23">
        <v>1315</v>
      </c>
      <c r="BI287" s="23"/>
      <c r="BJ287" s="23" t="s">
        <v>9</v>
      </c>
      <c r="BK287" s="23"/>
      <c r="BL287" s="23">
        <v>770</v>
      </c>
      <c r="BM287" s="23"/>
      <c r="BN287" s="23" t="s">
        <v>9</v>
      </c>
      <c r="BO287" s="11"/>
      <c r="BP287" s="2"/>
    </row>
    <row r="288" spans="1:68" x14ac:dyDescent="0.35">
      <c r="A288" s="2" t="s">
        <v>206</v>
      </c>
      <c r="B288" s="8" t="s">
        <v>194</v>
      </c>
      <c r="C288" s="8" t="s">
        <v>9</v>
      </c>
      <c r="D288" s="8">
        <v>659</v>
      </c>
      <c r="E288" s="8">
        <v>2460</v>
      </c>
      <c r="F288" s="8">
        <v>330</v>
      </c>
      <c r="G288" s="8">
        <f>(E288-F288)</f>
        <v>2130</v>
      </c>
      <c r="H288" s="8">
        <v>5</v>
      </c>
      <c r="I288" s="8">
        <f>(G288*H288)</f>
        <v>10650</v>
      </c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2"/>
    </row>
    <row r="289" spans="1:68" x14ac:dyDescent="0.35">
      <c r="A289" s="2" t="s">
        <v>206</v>
      </c>
      <c r="B289" s="8" t="s">
        <v>8</v>
      </c>
      <c r="C289" s="8" t="s">
        <v>9</v>
      </c>
      <c r="D289" s="8">
        <v>239</v>
      </c>
      <c r="E289" s="8">
        <v>1380</v>
      </c>
      <c r="F289" s="8">
        <v>215</v>
      </c>
      <c r="G289" s="8">
        <f>(E289-F289)</f>
        <v>1165</v>
      </c>
      <c r="H289" s="8">
        <v>6.75</v>
      </c>
      <c r="I289" s="8">
        <f>(G289*H289)</f>
        <v>7863.75</v>
      </c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2"/>
    </row>
    <row r="290" spans="1:68" x14ac:dyDescent="0.35">
      <c r="A290" s="2" t="s">
        <v>206</v>
      </c>
      <c r="B290" s="8" t="s">
        <v>23</v>
      </c>
      <c r="C290" s="8" t="s">
        <v>9</v>
      </c>
      <c r="D290" s="8">
        <v>238</v>
      </c>
      <c r="E290" s="8">
        <v>1380</v>
      </c>
      <c r="F290" s="8">
        <v>240</v>
      </c>
      <c r="G290" s="8">
        <f>(E290-F290)</f>
        <v>1140</v>
      </c>
      <c r="H290" s="8">
        <v>6</v>
      </c>
      <c r="I290" s="8">
        <f>(G290*H290)</f>
        <v>6840</v>
      </c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2"/>
    </row>
    <row r="291" spans="1:68" x14ac:dyDescent="0.35">
      <c r="A291" s="2" t="s">
        <v>206</v>
      </c>
      <c r="B291" s="8" t="s">
        <v>13</v>
      </c>
      <c r="C291" s="8" t="s">
        <v>9</v>
      </c>
      <c r="D291" s="8">
        <v>430</v>
      </c>
      <c r="E291" s="8">
        <v>2291</v>
      </c>
      <c r="F291" s="8">
        <v>430</v>
      </c>
      <c r="G291" s="8">
        <f>(E291-F291)</f>
        <v>1861</v>
      </c>
      <c r="H291" s="8">
        <v>4.5</v>
      </c>
      <c r="I291" s="8">
        <f>(G291*H291)</f>
        <v>8374.5</v>
      </c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2"/>
    </row>
    <row r="292" spans="1:68" x14ac:dyDescent="0.35">
      <c r="B292" s="2" t="s">
        <v>17</v>
      </c>
      <c r="C292" s="2"/>
      <c r="D292" s="2">
        <f t="shared" ref="D292:I292" si="60">SUM(D287:D291)</f>
        <v>2979</v>
      </c>
      <c r="E292" s="2">
        <f t="shared" si="60"/>
        <v>12971</v>
      </c>
      <c r="F292" s="2">
        <f t="shared" si="60"/>
        <v>2630</v>
      </c>
      <c r="G292" s="2">
        <f t="shared" si="60"/>
        <v>10341</v>
      </c>
      <c r="H292" s="2"/>
      <c r="I292" s="2">
        <f t="shared" si="60"/>
        <v>57998.25</v>
      </c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1">
        <v>907</v>
      </c>
      <c r="BE292" s="11"/>
      <c r="BF292" s="11"/>
      <c r="BG292" s="11"/>
      <c r="BH292" s="11">
        <v>1315</v>
      </c>
      <c r="BI292" s="11"/>
      <c r="BJ292" s="11"/>
      <c r="BK292" s="11"/>
      <c r="BL292" s="11">
        <v>770</v>
      </c>
      <c r="BM292" s="11"/>
      <c r="BN292" s="11"/>
      <c r="BO292" s="11"/>
      <c r="BP292" s="2">
        <f>($BD$292+$BH$292+$BL$292)</f>
        <v>2992</v>
      </c>
    </row>
    <row r="293" spans="1:68" x14ac:dyDescent="0.35">
      <c r="B293" s="2" t="s">
        <v>18</v>
      </c>
      <c r="C293" s="2"/>
      <c r="D293" s="2"/>
      <c r="E293" s="2"/>
      <c r="F293" s="2"/>
      <c r="G293" s="2"/>
      <c r="H293" s="2">
        <f>AVERAGE(H287:H291)</f>
        <v>5.65</v>
      </c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2"/>
    </row>
    <row r="294" spans="1:68" x14ac:dyDescent="0.35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2"/>
    </row>
    <row r="295" spans="1:68" x14ac:dyDescent="0.35">
      <c r="A295" s="2" t="s">
        <v>207</v>
      </c>
      <c r="B295" s="8" t="s">
        <v>14</v>
      </c>
      <c r="C295" s="8" t="s">
        <v>9</v>
      </c>
      <c r="D295" s="8">
        <v>143</v>
      </c>
      <c r="E295" s="8">
        <v>560</v>
      </c>
      <c r="F295" s="8">
        <v>72</v>
      </c>
      <c r="G295" s="8">
        <f t="shared" ref="G295:G303" si="61">(E295-F295)</f>
        <v>488</v>
      </c>
      <c r="H295" s="8">
        <v>5.5</v>
      </c>
      <c r="I295" s="8">
        <f t="shared" ref="I295:I303" si="62">(G295*H295)</f>
        <v>2684</v>
      </c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3">
        <v>200</v>
      </c>
      <c r="BE295" s="23" t="s">
        <v>35</v>
      </c>
      <c r="BF295" s="23" t="s">
        <v>117</v>
      </c>
      <c r="BG295" s="23"/>
      <c r="BH295" s="23">
        <v>175</v>
      </c>
      <c r="BI295" s="23" t="s">
        <v>35</v>
      </c>
      <c r="BJ295" s="23" t="s">
        <v>117</v>
      </c>
      <c r="BK295" s="11"/>
      <c r="BL295" s="11"/>
      <c r="BM295" s="11"/>
      <c r="BN295" s="11"/>
      <c r="BO295" s="11"/>
      <c r="BP295" s="2"/>
    </row>
    <row r="296" spans="1:68" x14ac:dyDescent="0.35">
      <c r="A296" s="2" t="s">
        <v>207</v>
      </c>
      <c r="B296" s="8" t="s">
        <v>23</v>
      </c>
      <c r="C296" s="8" t="s">
        <v>9</v>
      </c>
      <c r="D296" s="8">
        <v>387</v>
      </c>
      <c r="E296" s="8">
        <v>2340</v>
      </c>
      <c r="F296" s="8">
        <v>387</v>
      </c>
      <c r="G296" s="8">
        <f t="shared" si="61"/>
        <v>1953</v>
      </c>
      <c r="H296" s="8">
        <v>7</v>
      </c>
      <c r="I296" s="8">
        <f t="shared" si="62"/>
        <v>13671</v>
      </c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3">
        <v>378</v>
      </c>
      <c r="BE296" s="23" t="s">
        <v>213</v>
      </c>
      <c r="BF296" s="23"/>
      <c r="BG296" s="23"/>
      <c r="BH296" s="23">
        <v>70</v>
      </c>
      <c r="BI296" s="23" t="s">
        <v>214</v>
      </c>
      <c r="BJ296" s="23" t="s">
        <v>117</v>
      </c>
      <c r="BK296" s="11"/>
      <c r="BL296" s="11"/>
      <c r="BM296" s="11"/>
      <c r="BN296" s="11"/>
      <c r="BO296" s="11"/>
      <c r="BP296" s="2"/>
    </row>
    <row r="297" spans="1:68" x14ac:dyDescent="0.35">
      <c r="A297" s="2" t="s">
        <v>207</v>
      </c>
      <c r="B297" s="8" t="s">
        <v>31</v>
      </c>
      <c r="C297" s="8" t="s">
        <v>9</v>
      </c>
      <c r="D297" s="8">
        <v>441</v>
      </c>
      <c r="E297" s="8">
        <v>1960</v>
      </c>
      <c r="F297" s="8">
        <v>220</v>
      </c>
      <c r="G297" s="8">
        <f t="shared" si="61"/>
        <v>1740</v>
      </c>
      <c r="H297" s="8">
        <v>7.5</v>
      </c>
      <c r="I297" s="8">
        <f t="shared" si="62"/>
        <v>13050</v>
      </c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3">
        <v>1318</v>
      </c>
      <c r="BE297" s="23" t="s">
        <v>35</v>
      </c>
      <c r="BF297" s="23" t="s">
        <v>9</v>
      </c>
      <c r="BG297" s="23"/>
      <c r="BH297" s="23">
        <v>1133</v>
      </c>
      <c r="BI297" s="23"/>
      <c r="BJ297" s="23" t="s">
        <v>9</v>
      </c>
      <c r="BK297" s="11"/>
      <c r="BL297" s="11"/>
      <c r="BM297" s="11"/>
      <c r="BN297" s="11"/>
      <c r="BO297" s="11"/>
      <c r="BP297" s="2"/>
    </row>
    <row r="298" spans="1:68" x14ac:dyDescent="0.35">
      <c r="A298" s="2" t="s">
        <v>207</v>
      </c>
      <c r="B298" s="8" t="s">
        <v>32</v>
      </c>
      <c r="C298" s="8" t="s">
        <v>9</v>
      </c>
      <c r="D298" s="8">
        <v>1122</v>
      </c>
      <c r="E298" s="8">
        <v>4360</v>
      </c>
      <c r="F298" s="8">
        <v>560</v>
      </c>
      <c r="G298" s="8">
        <f t="shared" si="61"/>
        <v>3800</v>
      </c>
      <c r="H298" s="8">
        <v>5.75</v>
      </c>
      <c r="I298" s="8">
        <f t="shared" si="62"/>
        <v>21850</v>
      </c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2"/>
    </row>
    <row r="299" spans="1:68" x14ac:dyDescent="0.35">
      <c r="A299" s="2" t="s">
        <v>207</v>
      </c>
      <c r="B299" s="8" t="s">
        <v>180</v>
      </c>
      <c r="C299" s="8" t="s">
        <v>9</v>
      </c>
      <c r="D299" s="8">
        <v>405</v>
      </c>
      <c r="E299" s="8">
        <v>1620</v>
      </c>
      <c r="F299" s="8">
        <v>200</v>
      </c>
      <c r="G299" s="8">
        <f t="shared" si="61"/>
        <v>1420</v>
      </c>
      <c r="H299" s="8">
        <v>6</v>
      </c>
      <c r="I299" s="8">
        <f t="shared" si="62"/>
        <v>8520</v>
      </c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2"/>
    </row>
    <row r="300" spans="1:68" x14ac:dyDescent="0.35">
      <c r="A300" s="2" t="s">
        <v>207</v>
      </c>
      <c r="B300" s="8" t="s">
        <v>208</v>
      </c>
      <c r="C300" s="8" t="s">
        <v>117</v>
      </c>
      <c r="D300" s="8">
        <v>282</v>
      </c>
      <c r="E300" s="8">
        <v>1420</v>
      </c>
      <c r="F300" s="8">
        <v>160</v>
      </c>
      <c r="G300" s="8">
        <f t="shared" si="61"/>
        <v>1260</v>
      </c>
      <c r="H300" s="8">
        <v>6.4</v>
      </c>
      <c r="I300" s="8">
        <f t="shared" si="62"/>
        <v>8064</v>
      </c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2"/>
    </row>
    <row r="301" spans="1:68" x14ac:dyDescent="0.35">
      <c r="A301" s="2" t="s">
        <v>207</v>
      </c>
      <c r="B301" s="8" t="s">
        <v>209</v>
      </c>
      <c r="C301" s="8" t="s">
        <v>210</v>
      </c>
      <c r="D301" s="8">
        <v>26</v>
      </c>
      <c r="E301" s="8">
        <v>220</v>
      </c>
      <c r="F301" s="8"/>
      <c r="G301" s="8">
        <f t="shared" si="61"/>
        <v>220</v>
      </c>
      <c r="H301" s="8">
        <v>2</v>
      </c>
      <c r="I301" s="8">
        <f t="shared" si="62"/>
        <v>440</v>
      </c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2"/>
    </row>
    <row r="302" spans="1:68" x14ac:dyDescent="0.35">
      <c r="A302" s="2" t="s">
        <v>207</v>
      </c>
      <c r="B302" s="8" t="s">
        <v>209</v>
      </c>
      <c r="C302" s="8" t="s">
        <v>117</v>
      </c>
      <c r="D302" s="8">
        <v>136</v>
      </c>
      <c r="E302" s="8">
        <v>1180</v>
      </c>
      <c r="F302" s="8"/>
      <c r="G302" s="8">
        <f t="shared" si="61"/>
        <v>1180</v>
      </c>
      <c r="H302" s="8">
        <v>3.5</v>
      </c>
      <c r="I302" s="8">
        <f t="shared" si="62"/>
        <v>4130</v>
      </c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2"/>
    </row>
    <row r="303" spans="1:68" x14ac:dyDescent="0.35">
      <c r="A303" s="2" t="s">
        <v>207</v>
      </c>
      <c r="B303" s="8" t="s">
        <v>15</v>
      </c>
      <c r="C303" s="8" t="s">
        <v>9</v>
      </c>
      <c r="D303" s="8">
        <v>341</v>
      </c>
      <c r="E303" s="8">
        <v>1320</v>
      </c>
      <c r="F303" s="8">
        <v>105</v>
      </c>
      <c r="G303" s="8">
        <f t="shared" si="61"/>
        <v>1215</v>
      </c>
      <c r="H303" s="8">
        <v>7</v>
      </c>
      <c r="I303" s="8">
        <f t="shared" si="62"/>
        <v>8505</v>
      </c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2"/>
    </row>
    <row r="304" spans="1:68" x14ac:dyDescent="0.35">
      <c r="B304" s="2" t="s">
        <v>17</v>
      </c>
      <c r="C304" s="2"/>
      <c r="D304" s="2">
        <f t="shared" ref="D304:I304" si="63">SUM(D295:D303)</f>
        <v>3283</v>
      </c>
      <c r="E304" s="2">
        <f t="shared" si="63"/>
        <v>14980</v>
      </c>
      <c r="F304" s="2">
        <f t="shared" si="63"/>
        <v>1704</v>
      </c>
      <c r="G304" s="2">
        <f t="shared" si="63"/>
        <v>13276</v>
      </c>
      <c r="H304" s="2"/>
      <c r="I304" s="2">
        <f t="shared" si="63"/>
        <v>80914</v>
      </c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11">
        <f>SUM(BD295:BD303)</f>
        <v>1896</v>
      </c>
      <c r="BE304" s="11"/>
      <c r="BF304" s="11"/>
      <c r="BG304" s="11"/>
      <c r="BH304" s="11">
        <f>SUM(BH295:BH303)</f>
        <v>1378</v>
      </c>
      <c r="BI304" s="11"/>
      <c r="BJ304" s="11"/>
      <c r="BK304" s="11"/>
      <c r="BL304" s="11"/>
      <c r="BM304" s="11"/>
      <c r="BN304" s="11"/>
      <c r="BO304" s="11"/>
      <c r="BP304" s="2">
        <f>($BD$304+$BH$304)</f>
        <v>3274</v>
      </c>
    </row>
    <row r="305" spans="1:69" x14ac:dyDescent="0.35">
      <c r="B305" s="2" t="s">
        <v>18</v>
      </c>
      <c r="C305" s="2"/>
      <c r="D305" s="2"/>
      <c r="E305" s="2"/>
      <c r="F305" s="2"/>
      <c r="G305" s="2"/>
      <c r="H305" s="2">
        <f>AVERAGE(H295:H303)</f>
        <v>5.6277777777777773</v>
      </c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2"/>
    </row>
    <row r="306" spans="1:69" x14ac:dyDescent="0.35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2"/>
    </row>
    <row r="307" spans="1:69" x14ac:dyDescent="0.35">
      <c r="A307" s="2" t="s">
        <v>211</v>
      </c>
      <c r="B307" s="8" t="s">
        <v>23</v>
      </c>
      <c r="C307" s="8" t="s">
        <v>9</v>
      </c>
      <c r="D307" s="8">
        <v>363</v>
      </c>
      <c r="E307" s="8">
        <v>2100</v>
      </c>
      <c r="F307" s="8">
        <v>363</v>
      </c>
      <c r="G307" s="8">
        <f t="shared" ref="G307:G312" si="64">(E307-F307)</f>
        <v>1737</v>
      </c>
      <c r="H307" s="8">
        <v>7</v>
      </c>
      <c r="I307" s="8">
        <f t="shared" ref="I307:I312" si="65">(G307*H307)</f>
        <v>12159</v>
      </c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3">
        <v>50</v>
      </c>
      <c r="BE307" s="23" t="s">
        <v>34</v>
      </c>
      <c r="BF307" s="23" t="s">
        <v>36</v>
      </c>
      <c r="BG307" s="23"/>
      <c r="BH307" s="23">
        <v>722</v>
      </c>
      <c r="BI307" s="23"/>
      <c r="BJ307" s="23" t="s">
        <v>9</v>
      </c>
      <c r="BK307" s="11"/>
      <c r="BL307" s="11"/>
      <c r="BM307" s="11"/>
      <c r="BN307" s="11"/>
      <c r="BO307" s="11"/>
      <c r="BP307" s="2"/>
    </row>
    <row r="308" spans="1:69" x14ac:dyDescent="0.35">
      <c r="A308" s="2" t="s">
        <v>211</v>
      </c>
      <c r="B308" s="8" t="s">
        <v>26</v>
      </c>
      <c r="C308" s="8" t="s">
        <v>9</v>
      </c>
      <c r="D308" s="8">
        <v>507</v>
      </c>
      <c r="E308" s="8">
        <v>1620</v>
      </c>
      <c r="F308" s="8">
        <v>205</v>
      </c>
      <c r="G308" s="8">
        <f t="shared" si="64"/>
        <v>1415</v>
      </c>
      <c r="H308" s="8">
        <v>6</v>
      </c>
      <c r="I308" s="8">
        <f t="shared" si="65"/>
        <v>8490</v>
      </c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3">
        <v>481</v>
      </c>
      <c r="BE308" s="23" t="s">
        <v>34</v>
      </c>
      <c r="BF308" s="23" t="s">
        <v>9</v>
      </c>
      <c r="BG308" s="23"/>
      <c r="BH308" s="23"/>
      <c r="BI308" s="23"/>
      <c r="BJ308" s="23"/>
      <c r="BK308" s="11"/>
      <c r="BL308" s="11"/>
      <c r="BM308" s="11"/>
      <c r="BN308" s="11"/>
      <c r="BO308" s="11"/>
      <c r="BP308" s="2"/>
    </row>
    <row r="309" spans="1:69" x14ac:dyDescent="0.35">
      <c r="A309" s="2" t="s">
        <v>211</v>
      </c>
      <c r="B309" s="8" t="s">
        <v>26</v>
      </c>
      <c r="C309" s="8" t="s">
        <v>9</v>
      </c>
      <c r="D309" s="8">
        <v>135</v>
      </c>
      <c r="E309" s="8">
        <v>560</v>
      </c>
      <c r="F309" s="8">
        <v>60</v>
      </c>
      <c r="G309" s="8">
        <f t="shared" si="64"/>
        <v>500</v>
      </c>
      <c r="H309" s="8">
        <v>6</v>
      </c>
      <c r="I309" s="8">
        <f t="shared" si="65"/>
        <v>3000</v>
      </c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2"/>
    </row>
    <row r="310" spans="1:69" x14ac:dyDescent="0.35">
      <c r="A310" s="2" t="s">
        <v>211</v>
      </c>
      <c r="B310" s="8" t="s">
        <v>212</v>
      </c>
      <c r="C310" s="8" t="s">
        <v>36</v>
      </c>
      <c r="D310" s="8">
        <v>50</v>
      </c>
      <c r="E310" s="8">
        <v>332</v>
      </c>
      <c r="F310" s="8">
        <v>50</v>
      </c>
      <c r="G310" s="8">
        <f t="shared" si="64"/>
        <v>282</v>
      </c>
      <c r="H310" s="8">
        <v>5</v>
      </c>
      <c r="I310" s="8">
        <f t="shared" si="65"/>
        <v>1410</v>
      </c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2"/>
    </row>
    <row r="311" spans="1:69" x14ac:dyDescent="0.35">
      <c r="A311" s="2" t="s">
        <v>211</v>
      </c>
      <c r="B311" s="8" t="s">
        <v>15</v>
      </c>
      <c r="C311" s="8" t="s">
        <v>9</v>
      </c>
      <c r="D311" s="8">
        <v>80</v>
      </c>
      <c r="E311" s="8">
        <v>369</v>
      </c>
      <c r="F311" s="8">
        <v>30</v>
      </c>
      <c r="G311" s="8">
        <f t="shared" si="64"/>
        <v>339</v>
      </c>
      <c r="H311" s="8">
        <v>3</v>
      </c>
      <c r="I311" s="8">
        <f t="shared" si="65"/>
        <v>1017</v>
      </c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2"/>
    </row>
    <row r="312" spans="1:69" x14ac:dyDescent="0.35">
      <c r="A312" s="2" t="s">
        <v>211</v>
      </c>
      <c r="B312" s="8" t="s">
        <v>14</v>
      </c>
      <c r="C312" s="8" t="s">
        <v>9</v>
      </c>
      <c r="D312" s="8">
        <v>118</v>
      </c>
      <c r="E312" s="8">
        <v>720</v>
      </c>
      <c r="F312" s="8">
        <v>118</v>
      </c>
      <c r="G312" s="8">
        <f t="shared" si="64"/>
        <v>602</v>
      </c>
      <c r="H312" s="8">
        <v>5.5</v>
      </c>
      <c r="I312" s="8">
        <f t="shared" si="65"/>
        <v>3311</v>
      </c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2"/>
    </row>
    <row r="313" spans="1:69" x14ac:dyDescent="0.35">
      <c r="B313" s="2" t="s">
        <v>17</v>
      </c>
      <c r="C313" s="2"/>
      <c r="D313" s="2">
        <f t="shared" ref="D313:I313" si="66">SUM(D307:D312)</f>
        <v>1253</v>
      </c>
      <c r="E313" s="2">
        <f t="shared" si="66"/>
        <v>5701</v>
      </c>
      <c r="F313" s="2">
        <f t="shared" si="66"/>
        <v>826</v>
      </c>
      <c r="G313" s="2">
        <f t="shared" si="66"/>
        <v>4875</v>
      </c>
      <c r="H313" s="2"/>
      <c r="I313" s="2">
        <f t="shared" si="66"/>
        <v>29387</v>
      </c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11">
        <f>SUM(BD307:BD312)</f>
        <v>531</v>
      </c>
      <c r="BE313" s="11"/>
      <c r="BF313" s="11"/>
      <c r="BG313" s="11"/>
      <c r="BH313" s="11">
        <v>722</v>
      </c>
      <c r="BI313" s="11"/>
      <c r="BJ313" s="11"/>
      <c r="BK313" s="11"/>
      <c r="BL313" s="11"/>
      <c r="BM313" s="11"/>
      <c r="BN313" s="11"/>
      <c r="BO313" s="11"/>
      <c r="BP313" s="2">
        <f>($BD$313+$BH$313)</f>
        <v>1253</v>
      </c>
    </row>
    <row r="314" spans="1:69" x14ac:dyDescent="0.35">
      <c r="B314" s="2" t="s">
        <v>18</v>
      </c>
      <c r="C314" s="2"/>
      <c r="D314" s="2"/>
      <c r="E314" s="2"/>
      <c r="F314" s="2"/>
      <c r="G314" s="2"/>
      <c r="H314" s="2">
        <f>AVERAGE(H307:H312)</f>
        <v>5.416666666666667</v>
      </c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2"/>
    </row>
    <row r="315" spans="1:69" x14ac:dyDescent="0.3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20"/>
      <c r="BE315" s="20"/>
      <c r="BF315" s="20"/>
      <c r="BG315" s="20"/>
      <c r="BH315" s="20"/>
      <c r="BI315" s="20"/>
      <c r="BJ315" s="20"/>
      <c r="BK315" s="20"/>
      <c r="BL315" s="20"/>
      <c r="BM315" s="20"/>
      <c r="BN315" s="20"/>
      <c r="BO315" s="20"/>
      <c r="BP315" s="10"/>
      <c r="BQ315" s="9"/>
    </row>
    <row r="316" spans="1:69" x14ac:dyDescent="0.35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2"/>
    </row>
    <row r="317" spans="1:69" x14ac:dyDescent="0.35">
      <c r="A317" s="4" t="s">
        <v>19</v>
      </c>
      <c r="B317" t="s">
        <v>8</v>
      </c>
      <c r="C317" t="s">
        <v>9</v>
      </c>
      <c r="D317">
        <v>520</v>
      </c>
      <c r="E317">
        <v>2140</v>
      </c>
      <c r="F317">
        <v>210</v>
      </c>
      <c r="G317">
        <f t="shared" ref="G317:G324" si="67">(E317-F317)</f>
        <v>1930</v>
      </c>
      <c r="H317">
        <v>7.5</v>
      </c>
      <c r="I317">
        <f t="shared" ref="I317:I324" si="68">(G317*H317)</f>
        <v>14475</v>
      </c>
      <c r="BD317" s="22"/>
      <c r="BE317" s="22"/>
      <c r="BF317" s="22"/>
      <c r="BG317" s="22"/>
      <c r="BH317" s="22"/>
      <c r="BI317" s="22"/>
      <c r="BJ317" s="22"/>
      <c r="BK317" s="22"/>
      <c r="BL317" s="22"/>
      <c r="BM317" s="22"/>
      <c r="BN317" s="22"/>
      <c r="BO317" s="22"/>
    </row>
    <row r="318" spans="1:69" x14ac:dyDescent="0.35">
      <c r="A318" s="4" t="s">
        <v>19</v>
      </c>
      <c r="B318" t="s">
        <v>8</v>
      </c>
      <c r="C318" t="s">
        <v>10</v>
      </c>
      <c r="D318">
        <v>249</v>
      </c>
      <c r="E318">
        <v>960</v>
      </c>
      <c r="F318">
        <v>100</v>
      </c>
      <c r="G318">
        <f t="shared" si="67"/>
        <v>860</v>
      </c>
      <c r="H318">
        <v>8</v>
      </c>
      <c r="I318">
        <f t="shared" si="68"/>
        <v>6880</v>
      </c>
      <c r="BD318" s="3">
        <v>605</v>
      </c>
      <c r="BE318" t="s">
        <v>34</v>
      </c>
      <c r="BF318" t="s">
        <v>9</v>
      </c>
      <c r="BH318">
        <v>248</v>
      </c>
      <c r="BI318" t="s">
        <v>35</v>
      </c>
      <c r="BJ318" t="s">
        <v>36</v>
      </c>
      <c r="BL318">
        <v>230</v>
      </c>
      <c r="BM318" t="s">
        <v>35</v>
      </c>
      <c r="BN318" t="s">
        <v>9</v>
      </c>
      <c r="BO318" s="2"/>
    </row>
    <row r="319" spans="1:69" x14ac:dyDescent="0.35">
      <c r="A319" s="4" t="s">
        <v>19</v>
      </c>
      <c r="B319" t="s">
        <v>11</v>
      </c>
      <c r="C319" t="s">
        <v>9</v>
      </c>
      <c r="D319">
        <v>300</v>
      </c>
      <c r="E319">
        <v>1100</v>
      </c>
      <c r="F319">
        <v>150</v>
      </c>
      <c r="G319">
        <f t="shared" si="67"/>
        <v>950</v>
      </c>
      <c r="H319">
        <v>6.25</v>
      </c>
      <c r="I319">
        <f t="shared" si="68"/>
        <v>5937.5</v>
      </c>
      <c r="BH319">
        <v>1656</v>
      </c>
      <c r="BI319" t="s">
        <v>35</v>
      </c>
      <c r="BJ319" t="s">
        <v>9</v>
      </c>
      <c r="BO319" s="2"/>
    </row>
    <row r="320" spans="1:69" x14ac:dyDescent="0.35">
      <c r="A320" s="4" t="s">
        <v>19</v>
      </c>
      <c r="B320" t="s">
        <v>12</v>
      </c>
      <c r="C320" t="s">
        <v>9</v>
      </c>
      <c r="D320">
        <v>498</v>
      </c>
      <c r="E320">
        <v>1800</v>
      </c>
      <c r="F320">
        <v>250</v>
      </c>
      <c r="G320">
        <f t="shared" si="67"/>
        <v>1550</v>
      </c>
      <c r="H320">
        <v>5.5</v>
      </c>
      <c r="I320">
        <f t="shared" si="68"/>
        <v>8525</v>
      </c>
      <c r="BH320">
        <v>14</v>
      </c>
      <c r="BJ320" t="s">
        <v>37</v>
      </c>
      <c r="BO320" s="2"/>
    </row>
    <row r="321" spans="1:68" x14ac:dyDescent="0.35">
      <c r="A321" s="4" t="s">
        <v>19</v>
      </c>
      <c r="B321" t="s">
        <v>13</v>
      </c>
      <c r="C321" t="s">
        <v>9</v>
      </c>
      <c r="D321">
        <v>229</v>
      </c>
      <c r="E321">
        <v>1320</v>
      </c>
      <c r="F321">
        <v>230</v>
      </c>
      <c r="G321">
        <f t="shared" si="67"/>
        <v>1090</v>
      </c>
      <c r="H321">
        <v>4</v>
      </c>
      <c r="I321">
        <f t="shared" si="68"/>
        <v>4360</v>
      </c>
      <c r="BO321" s="2"/>
    </row>
    <row r="322" spans="1:68" x14ac:dyDescent="0.35">
      <c r="A322" s="4" t="s">
        <v>19</v>
      </c>
      <c r="B322" t="s">
        <v>14</v>
      </c>
      <c r="C322" t="s">
        <v>9</v>
      </c>
      <c r="D322">
        <v>376</v>
      </c>
      <c r="E322">
        <v>1720</v>
      </c>
      <c r="F322">
        <v>376</v>
      </c>
      <c r="G322">
        <f t="shared" si="67"/>
        <v>1344</v>
      </c>
      <c r="H322">
        <v>7</v>
      </c>
      <c r="I322">
        <f t="shared" si="68"/>
        <v>9408</v>
      </c>
      <c r="BO322" s="2"/>
    </row>
    <row r="323" spans="1:68" x14ac:dyDescent="0.35">
      <c r="A323" s="4" t="s">
        <v>19</v>
      </c>
      <c r="B323" t="s">
        <v>15</v>
      </c>
      <c r="C323" t="s">
        <v>9</v>
      </c>
      <c r="D323">
        <v>99</v>
      </c>
      <c r="E323">
        <v>420</v>
      </c>
      <c r="F323">
        <v>40</v>
      </c>
      <c r="G323">
        <f t="shared" si="67"/>
        <v>380</v>
      </c>
      <c r="H323">
        <v>7</v>
      </c>
      <c r="I323">
        <f t="shared" si="68"/>
        <v>2660</v>
      </c>
      <c r="BO323" s="2"/>
    </row>
    <row r="324" spans="1:68" x14ac:dyDescent="0.35">
      <c r="A324" s="4" t="s">
        <v>19</v>
      </c>
      <c r="B324" t="s">
        <v>16</v>
      </c>
      <c r="C324" t="s">
        <v>9</v>
      </c>
      <c r="D324">
        <v>484</v>
      </c>
      <c r="E324">
        <v>1900</v>
      </c>
      <c r="F324">
        <v>242</v>
      </c>
      <c r="G324">
        <f t="shared" si="67"/>
        <v>1658</v>
      </c>
      <c r="H324">
        <v>7</v>
      </c>
      <c r="I324">
        <f t="shared" si="68"/>
        <v>11606</v>
      </c>
      <c r="BO324" s="2"/>
    </row>
    <row r="325" spans="1:68" x14ac:dyDescent="0.35">
      <c r="A325" s="4"/>
      <c r="B325" s="2" t="s">
        <v>17</v>
      </c>
      <c r="C325" s="2"/>
      <c r="D325" s="13">
        <f>SUM($D$317:$D$324)</f>
        <v>2755</v>
      </c>
      <c r="E325" s="2">
        <f>SUM($E$317:$E$324)</f>
        <v>11360</v>
      </c>
      <c r="F325" s="2">
        <f>SUM($F$317:$F$324)</f>
        <v>1598</v>
      </c>
      <c r="G325" s="2">
        <f>SUM($G$317:$G$324)</f>
        <v>9762</v>
      </c>
      <c r="H325" s="2">
        <f>SUM($H$317:$H$324)</f>
        <v>52.25</v>
      </c>
      <c r="I325" s="2">
        <f>SUM($I$317:$I$324)</f>
        <v>63851.5</v>
      </c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>
        <f t="shared" ref="BD325:BL325" si="69">SUM(BD318:BD324)</f>
        <v>605</v>
      </c>
      <c r="BE325" s="2"/>
      <c r="BF325" s="2"/>
      <c r="BG325" s="2"/>
      <c r="BH325" s="2">
        <f t="shared" si="69"/>
        <v>1918</v>
      </c>
      <c r="BI325" s="2"/>
      <c r="BJ325" s="2"/>
      <c r="BK325" s="2"/>
      <c r="BL325" s="2">
        <f t="shared" si="69"/>
        <v>230</v>
      </c>
      <c r="BM325" s="2"/>
      <c r="BN325" s="2"/>
      <c r="BO325" s="2"/>
      <c r="BP325" s="2">
        <f>SUM($BD$325:$BO$325)</f>
        <v>2753</v>
      </c>
    </row>
    <row r="326" spans="1:68" x14ac:dyDescent="0.35">
      <c r="A326" s="4"/>
      <c r="B326" s="2" t="s">
        <v>18</v>
      </c>
      <c r="C326" s="2"/>
      <c r="D326" s="2"/>
      <c r="E326" s="2"/>
      <c r="F326" s="2"/>
      <c r="G326" s="2"/>
      <c r="H326" s="2">
        <f>(AVERAGE($H$317:$H$324))</f>
        <v>6.53125</v>
      </c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</row>
    <row r="327" spans="1:68" x14ac:dyDescent="0.35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</row>
    <row r="328" spans="1:68" x14ac:dyDescent="0.35">
      <c r="A328" s="4" t="s">
        <v>20</v>
      </c>
      <c r="B328" t="s">
        <v>21</v>
      </c>
      <c r="C328" t="s">
        <v>9</v>
      </c>
      <c r="D328">
        <v>690</v>
      </c>
      <c r="E328">
        <v>2580</v>
      </c>
      <c r="F328">
        <v>345</v>
      </c>
      <c r="G328">
        <f>(E328-F328)</f>
        <v>2235</v>
      </c>
      <c r="H328">
        <v>7</v>
      </c>
      <c r="I328">
        <f>(G328*H328)</f>
        <v>15645</v>
      </c>
      <c r="BD328" s="3">
        <v>455</v>
      </c>
      <c r="BE328" t="s">
        <v>34</v>
      </c>
      <c r="BF328" t="s">
        <v>9</v>
      </c>
      <c r="BH328">
        <v>1455</v>
      </c>
      <c r="BI328" t="s">
        <v>35</v>
      </c>
      <c r="BJ328" t="s">
        <v>9</v>
      </c>
      <c r="BL328">
        <v>288</v>
      </c>
      <c r="BM328" t="s">
        <v>35</v>
      </c>
      <c r="BN328" t="s">
        <v>9</v>
      </c>
    </row>
    <row r="329" spans="1:68" x14ac:dyDescent="0.35">
      <c r="A329" s="4" t="s">
        <v>20</v>
      </c>
      <c r="B329" t="s">
        <v>22</v>
      </c>
      <c r="C329" t="s">
        <v>9</v>
      </c>
      <c r="D329">
        <v>534</v>
      </c>
      <c r="E329">
        <v>1900</v>
      </c>
      <c r="F329">
        <v>267</v>
      </c>
      <c r="G329">
        <f>(E329-F329)</f>
        <v>1633</v>
      </c>
      <c r="H329">
        <v>4.5</v>
      </c>
      <c r="I329">
        <f>(G329*H329)</f>
        <v>7348.5</v>
      </c>
    </row>
    <row r="330" spans="1:68" x14ac:dyDescent="0.35">
      <c r="A330" s="4" t="s">
        <v>20</v>
      </c>
      <c r="B330" t="s">
        <v>12</v>
      </c>
      <c r="C330" t="s">
        <v>9</v>
      </c>
      <c r="D330">
        <v>525</v>
      </c>
      <c r="E330">
        <v>1960</v>
      </c>
      <c r="F330">
        <v>262</v>
      </c>
      <c r="G330">
        <f>(E330-F330)</f>
        <v>1698</v>
      </c>
      <c r="H330">
        <v>6.5</v>
      </c>
      <c r="I330">
        <f>(G330*H330)</f>
        <v>11037</v>
      </c>
    </row>
    <row r="331" spans="1:68" x14ac:dyDescent="0.35">
      <c r="A331" s="4" t="s">
        <v>20</v>
      </c>
      <c r="B331" t="s">
        <v>23</v>
      </c>
      <c r="C331" t="s">
        <v>9</v>
      </c>
      <c r="D331">
        <v>443</v>
      </c>
      <c r="E331">
        <v>2627</v>
      </c>
      <c r="F331">
        <v>443</v>
      </c>
      <c r="G331">
        <f>(E331-F331)</f>
        <v>2184</v>
      </c>
      <c r="H331">
        <v>6.5</v>
      </c>
      <c r="I331">
        <f>(G331*H331)</f>
        <v>14196</v>
      </c>
    </row>
    <row r="332" spans="1:68" x14ac:dyDescent="0.35">
      <c r="A332" s="4"/>
      <c r="B332" s="2" t="s">
        <v>17</v>
      </c>
      <c r="C332" s="2"/>
      <c r="D332" s="2">
        <f>SUM($D$328:$D$331)</f>
        <v>2192</v>
      </c>
      <c r="E332" s="2">
        <f>SUM($E$328:$E$331)</f>
        <v>9067</v>
      </c>
      <c r="F332" s="2">
        <f>SUM($F$328:$F$331)</f>
        <v>1317</v>
      </c>
      <c r="G332" s="2">
        <f>SUM($G$328:$G$331)</f>
        <v>7750</v>
      </c>
      <c r="H332" s="2"/>
      <c r="I332" s="2">
        <f>SUM($I$328:$I$331)</f>
        <v>48226.5</v>
      </c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>
        <f t="shared" ref="BD332:BL332" si="70">SUM(BD328:BD331)</f>
        <v>455</v>
      </c>
      <c r="BE332" s="2"/>
      <c r="BF332" s="2"/>
      <c r="BG332" s="2"/>
      <c r="BH332" s="2">
        <f t="shared" si="70"/>
        <v>1455</v>
      </c>
      <c r="BI332" s="2"/>
      <c r="BJ332" s="2"/>
      <c r="BK332" s="2"/>
      <c r="BL332" s="2">
        <f t="shared" si="70"/>
        <v>288</v>
      </c>
      <c r="BM332" s="2"/>
      <c r="BN332" s="2"/>
      <c r="BO332" s="2"/>
      <c r="BP332" s="2">
        <f>SUM($BD$332:$BO$332)</f>
        <v>2198</v>
      </c>
    </row>
    <row r="333" spans="1:68" x14ac:dyDescent="0.35">
      <c r="A333" s="4"/>
      <c r="B333" s="2" t="s">
        <v>18</v>
      </c>
      <c r="C333" s="2"/>
      <c r="D333" s="2"/>
      <c r="E333" s="2"/>
      <c r="F333" s="2"/>
      <c r="G333" s="2"/>
      <c r="H333" s="2">
        <f>(AVERAGE(H328:H331))</f>
        <v>6.125</v>
      </c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</row>
    <row r="334" spans="1:68" x14ac:dyDescent="0.35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</row>
    <row r="335" spans="1:68" x14ac:dyDescent="0.35">
      <c r="A335" s="2" t="s">
        <v>24</v>
      </c>
      <c r="B335" t="s">
        <v>25</v>
      </c>
      <c r="C335" t="s">
        <v>9</v>
      </c>
      <c r="D335">
        <v>1489</v>
      </c>
      <c r="E335">
        <v>6500</v>
      </c>
      <c r="F335">
        <v>745</v>
      </c>
      <c r="G335">
        <f t="shared" ref="G335:G340" si="71">(E335-F335)</f>
        <v>5755</v>
      </c>
      <c r="H335">
        <v>8</v>
      </c>
      <c r="I335">
        <f t="shared" ref="I335:I340" si="72">(G335*H335)</f>
        <v>46040</v>
      </c>
      <c r="BD335">
        <v>489</v>
      </c>
      <c r="BE335" t="s">
        <v>34</v>
      </c>
      <c r="BF335" t="s">
        <v>9</v>
      </c>
      <c r="BH335">
        <v>2524</v>
      </c>
      <c r="BI335" t="s">
        <v>35</v>
      </c>
      <c r="BJ335" t="s">
        <v>9</v>
      </c>
      <c r="BL335">
        <v>312</v>
      </c>
      <c r="BM335" t="s">
        <v>35</v>
      </c>
      <c r="BN335" t="s">
        <v>9</v>
      </c>
    </row>
    <row r="336" spans="1:68" x14ac:dyDescent="0.35">
      <c r="A336" s="2" t="s">
        <v>24</v>
      </c>
      <c r="B336" t="s">
        <v>21</v>
      </c>
      <c r="C336" t="s">
        <v>9</v>
      </c>
      <c r="D336">
        <v>205</v>
      </c>
      <c r="E336">
        <v>760</v>
      </c>
      <c r="F336">
        <v>100</v>
      </c>
      <c r="G336">
        <f t="shared" si="71"/>
        <v>660</v>
      </c>
      <c r="H336">
        <v>6.8</v>
      </c>
      <c r="I336">
        <f t="shared" si="72"/>
        <v>4488</v>
      </c>
    </row>
    <row r="337" spans="1:68" x14ac:dyDescent="0.35">
      <c r="A337" s="2" t="s">
        <v>24</v>
      </c>
      <c r="B337" t="s">
        <v>12</v>
      </c>
      <c r="C337" t="s">
        <v>9</v>
      </c>
      <c r="D337">
        <v>585</v>
      </c>
      <c r="E337">
        <v>2180</v>
      </c>
      <c r="F337">
        <v>292</v>
      </c>
      <c r="G337">
        <f t="shared" si="71"/>
        <v>1888</v>
      </c>
      <c r="H337">
        <v>4.5999999999999996</v>
      </c>
      <c r="I337">
        <f t="shared" si="72"/>
        <v>8684.7999999999993</v>
      </c>
    </row>
    <row r="338" spans="1:68" x14ac:dyDescent="0.35">
      <c r="A338" s="2" t="s">
        <v>24</v>
      </c>
      <c r="B338" t="s">
        <v>26</v>
      </c>
      <c r="C338" t="s">
        <v>9</v>
      </c>
      <c r="D338">
        <v>387</v>
      </c>
      <c r="E338">
        <v>1500</v>
      </c>
      <c r="F338">
        <v>155</v>
      </c>
      <c r="G338">
        <f t="shared" si="71"/>
        <v>1345</v>
      </c>
      <c r="H338">
        <v>5.5</v>
      </c>
      <c r="I338">
        <f t="shared" si="72"/>
        <v>7397.5</v>
      </c>
    </row>
    <row r="339" spans="1:68" x14ac:dyDescent="0.35">
      <c r="A339" s="2" t="s">
        <v>24</v>
      </c>
      <c r="B339" t="s">
        <v>8</v>
      </c>
      <c r="C339" t="s">
        <v>9</v>
      </c>
      <c r="D339">
        <v>170</v>
      </c>
      <c r="E339">
        <v>600</v>
      </c>
      <c r="F339">
        <v>68</v>
      </c>
      <c r="G339">
        <f t="shared" si="71"/>
        <v>532</v>
      </c>
      <c r="H339">
        <v>6</v>
      </c>
      <c r="I339">
        <f t="shared" si="72"/>
        <v>3192</v>
      </c>
    </row>
    <row r="340" spans="1:68" x14ac:dyDescent="0.35">
      <c r="A340" s="2" t="s">
        <v>24</v>
      </c>
      <c r="B340" t="s">
        <v>23</v>
      </c>
      <c r="C340" t="s">
        <v>9</v>
      </c>
      <c r="D340">
        <v>489</v>
      </c>
      <c r="E340">
        <v>2940</v>
      </c>
      <c r="F340">
        <v>489</v>
      </c>
      <c r="G340">
        <f t="shared" si="71"/>
        <v>2451</v>
      </c>
      <c r="H340">
        <v>6</v>
      </c>
      <c r="I340">
        <f t="shared" si="72"/>
        <v>14706</v>
      </c>
    </row>
    <row r="341" spans="1:68" x14ac:dyDescent="0.35">
      <c r="B341" s="2" t="s">
        <v>17</v>
      </c>
      <c r="C341" s="2"/>
      <c r="D341" s="2">
        <f>SUM($D$335:$D$340)</f>
        <v>3325</v>
      </c>
      <c r="E341" s="2">
        <f>SUM($E$335:$E$340)</f>
        <v>14480</v>
      </c>
      <c r="F341" s="2">
        <f>SUM($F$335:$F$340)</f>
        <v>1849</v>
      </c>
      <c r="G341" s="2">
        <f>SUM($G$335:$G$340)</f>
        <v>12631</v>
      </c>
      <c r="H341" s="2"/>
      <c r="I341" s="2">
        <f>SUM($I$335:$I$340)</f>
        <v>84508.3</v>
      </c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>
        <f t="shared" ref="BD341:BL341" si="73">SUM(BD335:BD340)</f>
        <v>489</v>
      </c>
      <c r="BE341" s="2"/>
      <c r="BF341" s="2"/>
      <c r="BG341" s="2"/>
      <c r="BH341" s="2">
        <f t="shared" si="73"/>
        <v>2524</v>
      </c>
      <c r="BI341" s="2"/>
      <c r="BJ341" s="2"/>
      <c r="BK341" s="2"/>
      <c r="BL341" s="2">
        <f t="shared" si="73"/>
        <v>312</v>
      </c>
      <c r="BM341" s="2"/>
      <c r="BN341" s="2"/>
      <c r="BO341" s="2"/>
      <c r="BP341" s="2">
        <f>SUM($BD$341:$BO$341)</f>
        <v>3325</v>
      </c>
    </row>
    <row r="342" spans="1:68" x14ac:dyDescent="0.35">
      <c r="B342" s="2" t="s">
        <v>18</v>
      </c>
      <c r="C342" s="2"/>
      <c r="D342" s="2"/>
      <c r="E342" s="2"/>
      <c r="F342" s="2"/>
      <c r="G342" s="2"/>
      <c r="H342" s="2">
        <f>(AVERAGE(H335:H340))</f>
        <v>6.1499999999999995</v>
      </c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</row>
    <row r="343" spans="1:68" x14ac:dyDescent="0.35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</row>
    <row r="344" spans="1:68" x14ac:dyDescent="0.35">
      <c r="A344" s="2" t="s">
        <v>27</v>
      </c>
      <c r="B344" t="s">
        <v>28</v>
      </c>
      <c r="C344" t="s">
        <v>9</v>
      </c>
      <c r="D344">
        <v>366</v>
      </c>
      <c r="E344">
        <v>1440</v>
      </c>
      <c r="F344">
        <v>145</v>
      </c>
      <c r="G344">
        <f>(E344-F344)</f>
        <v>1295</v>
      </c>
      <c r="H344">
        <v>7.5</v>
      </c>
      <c r="I344">
        <f>(G344*H344)</f>
        <v>9712.5</v>
      </c>
      <c r="BD344">
        <v>525</v>
      </c>
      <c r="BE344" t="s">
        <v>34</v>
      </c>
      <c r="BF344" t="s">
        <v>92</v>
      </c>
      <c r="BH344">
        <v>564</v>
      </c>
      <c r="BI344" t="s">
        <v>35</v>
      </c>
      <c r="BJ344" t="s">
        <v>9</v>
      </c>
    </row>
    <row r="345" spans="1:68" x14ac:dyDescent="0.35">
      <c r="A345" s="2" t="s">
        <v>27</v>
      </c>
      <c r="B345" t="s">
        <v>14</v>
      </c>
      <c r="C345" t="s">
        <v>9</v>
      </c>
      <c r="D345">
        <v>469</v>
      </c>
      <c r="E345">
        <v>2980</v>
      </c>
      <c r="F345">
        <v>470</v>
      </c>
      <c r="G345">
        <f>(E345-F345)</f>
        <v>2510</v>
      </c>
      <c r="H345">
        <v>5.5</v>
      </c>
      <c r="I345">
        <f>(G345*H345)</f>
        <v>13805</v>
      </c>
      <c r="BD345">
        <v>469</v>
      </c>
      <c r="BE345" t="s">
        <v>34</v>
      </c>
      <c r="BF345" t="s">
        <v>9</v>
      </c>
    </row>
    <row r="346" spans="1:68" x14ac:dyDescent="0.35">
      <c r="A346" s="2" t="s">
        <v>27</v>
      </c>
      <c r="B346" t="s">
        <v>8</v>
      </c>
      <c r="C346" t="s">
        <v>9</v>
      </c>
      <c r="D346">
        <v>198</v>
      </c>
      <c r="E346">
        <v>740</v>
      </c>
      <c r="F346">
        <v>80</v>
      </c>
      <c r="G346">
        <f>(E346-F346)</f>
        <v>660</v>
      </c>
      <c r="H346">
        <v>6</v>
      </c>
      <c r="I346">
        <f>(G346*H346)</f>
        <v>3960</v>
      </c>
    </row>
    <row r="347" spans="1:68" x14ac:dyDescent="0.35">
      <c r="A347" s="2" t="s">
        <v>27</v>
      </c>
      <c r="B347" t="s">
        <v>23</v>
      </c>
      <c r="C347" t="s">
        <v>9</v>
      </c>
      <c r="D347">
        <v>525</v>
      </c>
    </row>
    <row r="348" spans="1:68" x14ac:dyDescent="0.35">
      <c r="B348" s="2" t="s">
        <v>17</v>
      </c>
      <c r="C348" s="2"/>
      <c r="D348" s="2">
        <f>SUM($D$344:$D$347)</f>
        <v>1558</v>
      </c>
      <c r="E348" s="2">
        <f>SUM($E$344:$E$346)</f>
        <v>5160</v>
      </c>
      <c r="F348" s="2">
        <f>SUM($F$344:$F$346)</f>
        <v>695</v>
      </c>
      <c r="G348" s="2">
        <f>SUM($G$344:$G$346)</f>
        <v>4465</v>
      </c>
      <c r="H348" s="2"/>
      <c r="I348" s="2">
        <f>SUM($I$344:$I$346)</f>
        <v>27477.5</v>
      </c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>
        <f t="shared" ref="BD348:BH348" si="74">SUM(BD344:BD347)</f>
        <v>994</v>
      </c>
      <c r="BE348" s="2"/>
      <c r="BF348" s="2"/>
      <c r="BG348" s="2"/>
      <c r="BH348" s="2">
        <f t="shared" si="74"/>
        <v>564</v>
      </c>
      <c r="BI348" s="2"/>
      <c r="BJ348" s="2"/>
      <c r="BK348" s="2"/>
      <c r="BL348" s="2"/>
      <c r="BM348" s="2"/>
      <c r="BN348" s="2"/>
      <c r="BO348" s="2"/>
      <c r="BP348" s="2">
        <f>SUM($BD$348:$BO$348)</f>
        <v>1558</v>
      </c>
    </row>
    <row r="349" spans="1:68" x14ac:dyDescent="0.35">
      <c r="B349" s="2" t="s">
        <v>18</v>
      </c>
      <c r="H349" s="2">
        <f>(AVERAGE(H344:H346))</f>
        <v>6.333333333333333</v>
      </c>
    </row>
    <row r="350" spans="1:68" x14ac:dyDescent="0.35">
      <c r="B350" s="2"/>
      <c r="H350" s="2"/>
    </row>
    <row r="351" spans="1:68" x14ac:dyDescent="0.35">
      <c r="A351" s="2" t="s">
        <v>29</v>
      </c>
      <c r="B351" t="s">
        <v>8</v>
      </c>
      <c r="C351" t="s">
        <v>30</v>
      </c>
      <c r="D351">
        <v>121</v>
      </c>
      <c r="E351">
        <v>660</v>
      </c>
      <c r="F351">
        <v>120</v>
      </c>
      <c r="G351">
        <f t="shared" ref="G351:G356" si="75">(E351-F351)</f>
        <v>540</v>
      </c>
      <c r="H351">
        <v>4.5</v>
      </c>
      <c r="I351">
        <f t="shared" ref="I351:I356" si="76">(G351*H351)</f>
        <v>2430</v>
      </c>
      <c r="BD351">
        <v>341</v>
      </c>
      <c r="BE351" t="s">
        <v>34</v>
      </c>
      <c r="BF351" t="s">
        <v>9</v>
      </c>
      <c r="BH351">
        <v>2244</v>
      </c>
      <c r="BI351" t="s">
        <v>35</v>
      </c>
      <c r="BJ351" t="s">
        <v>9</v>
      </c>
      <c r="BL351">
        <v>240</v>
      </c>
      <c r="BM351" t="s">
        <v>35</v>
      </c>
      <c r="BN351" t="s">
        <v>9</v>
      </c>
    </row>
    <row r="352" spans="1:68" x14ac:dyDescent="0.35">
      <c r="A352" s="2" t="s">
        <v>29</v>
      </c>
      <c r="B352" t="s">
        <v>23</v>
      </c>
      <c r="C352" t="s">
        <v>9</v>
      </c>
      <c r="D352">
        <v>303</v>
      </c>
      <c r="E352">
        <v>1700</v>
      </c>
      <c r="F352">
        <v>302</v>
      </c>
      <c r="G352">
        <f t="shared" si="75"/>
        <v>1398</v>
      </c>
      <c r="H352">
        <v>5.3</v>
      </c>
      <c r="I352">
        <f t="shared" si="76"/>
        <v>7409.4</v>
      </c>
      <c r="BD352">
        <v>82</v>
      </c>
      <c r="BE352" t="s">
        <v>34</v>
      </c>
      <c r="BF352" t="s">
        <v>10</v>
      </c>
    </row>
    <row r="353" spans="1:68" x14ac:dyDescent="0.35">
      <c r="A353" s="2" t="s">
        <v>29</v>
      </c>
      <c r="B353" t="s">
        <v>14</v>
      </c>
      <c r="C353" t="s">
        <v>9</v>
      </c>
      <c r="D353">
        <v>241</v>
      </c>
      <c r="E353">
        <v>1040</v>
      </c>
      <c r="F353">
        <v>120</v>
      </c>
      <c r="G353">
        <f t="shared" si="75"/>
        <v>920</v>
      </c>
      <c r="H353">
        <v>7.5</v>
      </c>
      <c r="I353">
        <f t="shared" si="76"/>
        <v>6900</v>
      </c>
    </row>
    <row r="354" spans="1:68" x14ac:dyDescent="0.35">
      <c r="A354" s="2" t="s">
        <v>29</v>
      </c>
      <c r="B354" t="s">
        <v>31</v>
      </c>
      <c r="C354" t="s">
        <v>9</v>
      </c>
      <c r="D354">
        <v>955</v>
      </c>
      <c r="E354">
        <v>4040</v>
      </c>
      <c r="F354">
        <v>477</v>
      </c>
      <c r="G354">
        <f t="shared" si="75"/>
        <v>3563</v>
      </c>
      <c r="H354">
        <v>7.5</v>
      </c>
      <c r="I354">
        <f t="shared" si="76"/>
        <v>26722.5</v>
      </c>
    </row>
    <row r="355" spans="1:68" x14ac:dyDescent="0.35">
      <c r="A355" s="2" t="s">
        <v>29</v>
      </c>
      <c r="B355" t="s">
        <v>32</v>
      </c>
      <c r="C355" t="s">
        <v>9</v>
      </c>
      <c r="D355">
        <v>816</v>
      </c>
      <c r="E355">
        <v>2840</v>
      </c>
      <c r="F355">
        <v>410</v>
      </c>
      <c r="G355">
        <f t="shared" si="75"/>
        <v>2430</v>
      </c>
      <c r="H355">
        <v>4.75</v>
      </c>
      <c r="I355">
        <f t="shared" si="76"/>
        <v>11542.5</v>
      </c>
    </row>
    <row r="356" spans="1:68" x14ac:dyDescent="0.35">
      <c r="A356" s="2" t="s">
        <v>29</v>
      </c>
      <c r="B356" t="s">
        <v>14</v>
      </c>
      <c r="C356" t="s">
        <v>9</v>
      </c>
      <c r="D356">
        <v>471</v>
      </c>
      <c r="E356">
        <v>1660</v>
      </c>
      <c r="F356">
        <v>235</v>
      </c>
      <c r="G356">
        <f t="shared" si="75"/>
        <v>1425</v>
      </c>
      <c r="H356">
        <v>6.75</v>
      </c>
      <c r="I356">
        <f t="shared" si="76"/>
        <v>9618.75</v>
      </c>
    </row>
    <row r="357" spans="1:68" x14ac:dyDescent="0.35">
      <c r="B357" s="2" t="s">
        <v>17</v>
      </c>
      <c r="C357" s="2"/>
      <c r="D357" s="2">
        <f>SUM($D$351:$D$356)</f>
        <v>2907</v>
      </c>
      <c r="E357" s="2">
        <f>SUM($E$351:$E$356)</f>
        <v>11940</v>
      </c>
      <c r="F357" s="2">
        <f>SUM($F$351:$F$356)</f>
        <v>1664</v>
      </c>
      <c r="G357" s="2">
        <f>SUM($G$351:$G$356)</f>
        <v>10276</v>
      </c>
      <c r="H357" s="2"/>
      <c r="I357" s="2">
        <f>SUM($I$351:$I$356)</f>
        <v>64623.15</v>
      </c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>
        <f t="shared" ref="BD357:BL357" si="77">SUM(BD351:BD356)</f>
        <v>423</v>
      </c>
      <c r="BE357" s="2"/>
      <c r="BF357" s="2"/>
      <c r="BG357" s="2"/>
      <c r="BH357" s="2">
        <f t="shared" si="77"/>
        <v>2244</v>
      </c>
      <c r="BI357" s="2"/>
      <c r="BJ357" s="2"/>
      <c r="BK357" s="2"/>
      <c r="BL357" s="2">
        <f t="shared" si="77"/>
        <v>240</v>
      </c>
      <c r="BM357" s="2"/>
      <c r="BN357" s="2"/>
      <c r="BO357" s="2"/>
      <c r="BP357" s="2">
        <f>SUM($BD$357:$BO$357)</f>
        <v>2907</v>
      </c>
    </row>
    <row r="358" spans="1:68" x14ac:dyDescent="0.35">
      <c r="B358" s="2" t="s">
        <v>18</v>
      </c>
      <c r="H358" s="2">
        <f>(AVERAGE(H351:H356))</f>
        <v>6.05</v>
      </c>
    </row>
    <row r="360" spans="1:68" x14ac:dyDescent="0.35">
      <c r="A360" s="2" t="s">
        <v>38</v>
      </c>
      <c r="B360" s="8" t="s">
        <v>22</v>
      </c>
      <c r="C360" t="s">
        <v>9</v>
      </c>
      <c r="D360">
        <v>44</v>
      </c>
      <c r="E360">
        <v>184</v>
      </c>
      <c r="F360">
        <v>24</v>
      </c>
      <c r="G360">
        <f t="shared" ref="G360:G367" si="78">(E360-F360)</f>
        <v>160</v>
      </c>
      <c r="H360">
        <v>7.5</v>
      </c>
      <c r="I360">
        <f>(G360*H360)</f>
        <v>1200</v>
      </c>
      <c r="BD360">
        <v>466</v>
      </c>
      <c r="BF360" t="s">
        <v>9</v>
      </c>
      <c r="BH360" s="7">
        <v>1889</v>
      </c>
      <c r="BL360">
        <v>284</v>
      </c>
      <c r="BN360" t="s">
        <v>9</v>
      </c>
    </row>
    <row r="361" spans="1:68" x14ac:dyDescent="0.35">
      <c r="A361" s="2" t="s">
        <v>38</v>
      </c>
      <c r="B361" s="8" t="s">
        <v>90</v>
      </c>
      <c r="C361" t="s">
        <v>9</v>
      </c>
      <c r="D361">
        <v>155</v>
      </c>
      <c r="E361">
        <v>880</v>
      </c>
      <c r="F361">
        <v>155</v>
      </c>
      <c r="G361">
        <f t="shared" si="78"/>
        <v>725</v>
      </c>
      <c r="H361">
        <v>5.65</v>
      </c>
      <c r="I361">
        <f t="shared" ref="I361:I367" si="79">(G361*H361)</f>
        <v>4096.25</v>
      </c>
    </row>
    <row r="362" spans="1:68" x14ac:dyDescent="0.35">
      <c r="A362" s="2" t="s">
        <v>38</v>
      </c>
      <c r="B362" s="8" t="s">
        <v>8</v>
      </c>
      <c r="C362" t="s">
        <v>9</v>
      </c>
      <c r="D362">
        <v>723</v>
      </c>
      <c r="E362">
        <v>2940</v>
      </c>
      <c r="F362">
        <v>300</v>
      </c>
      <c r="G362">
        <f t="shared" si="78"/>
        <v>2640</v>
      </c>
      <c r="H362">
        <v>7.25</v>
      </c>
      <c r="I362">
        <f t="shared" si="79"/>
        <v>19140</v>
      </c>
    </row>
    <row r="363" spans="1:68" x14ac:dyDescent="0.35">
      <c r="A363" s="2" t="s">
        <v>38</v>
      </c>
      <c r="B363" s="8" t="s">
        <v>91</v>
      </c>
      <c r="C363" t="s">
        <v>9</v>
      </c>
      <c r="D363">
        <v>125</v>
      </c>
      <c r="E363">
        <v>420</v>
      </c>
      <c r="F363">
        <v>62</v>
      </c>
      <c r="G363">
        <f t="shared" si="78"/>
        <v>358</v>
      </c>
      <c r="H363">
        <v>5.5</v>
      </c>
      <c r="I363">
        <f t="shared" si="79"/>
        <v>1969</v>
      </c>
    </row>
    <row r="364" spans="1:68" x14ac:dyDescent="0.35">
      <c r="A364" s="2" t="s">
        <v>38</v>
      </c>
      <c r="B364" s="8" t="s">
        <v>25</v>
      </c>
      <c r="C364" t="s">
        <v>9</v>
      </c>
      <c r="D364">
        <v>305</v>
      </c>
      <c r="E364">
        <v>1180</v>
      </c>
      <c r="F364">
        <v>150</v>
      </c>
      <c r="G364">
        <f t="shared" si="78"/>
        <v>1030</v>
      </c>
      <c r="H364">
        <v>7.5</v>
      </c>
      <c r="I364">
        <f t="shared" si="79"/>
        <v>7725</v>
      </c>
    </row>
    <row r="365" spans="1:68" x14ac:dyDescent="0.35">
      <c r="A365" s="2" t="s">
        <v>38</v>
      </c>
      <c r="B365" s="8" t="s">
        <v>32</v>
      </c>
      <c r="C365" t="s">
        <v>9</v>
      </c>
      <c r="D365">
        <v>690</v>
      </c>
      <c r="E365">
        <v>2600</v>
      </c>
      <c r="F365">
        <v>345</v>
      </c>
      <c r="G365">
        <f t="shared" si="78"/>
        <v>2255</v>
      </c>
      <c r="H365">
        <v>5</v>
      </c>
      <c r="I365">
        <f t="shared" si="79"/>
        <v>11275</v>
      </c>
    </row>
    <row r="366" spans="1:68" x14ac:dyDescent="0.35">
      <c r="A366" s="2" t="s">
        <v>38</v>
      </c>
      <c r="B366" s="8" t="s">
        <v>14</v>
      </c>
      <c r="C366" t="s">
        <v>9</v>
      </c>
      <c r="D366">
        <v>244</v>
      </c>
      <c r="E366">
        <v>820</v>
      </c>
      <c r="F366">
        <v>120</v>
      </c>
      <c r="G366">
        <f t="shared" si="78"/>
        <v>700</v>
      </c>
      <c r="H366">
        <v>4.3</v>
      </c>
      <c r="I366">
        <f t="shared" si="79"/>
        <v>3010</v>
      </c>
    </row>
    <row r="367" spans="1:68" x14ac:dyDescent="0.35">
      <c r="A367" s="2" t="s">
        <v>38</v>
      </c>
      <c r="B367" s="8" t="s">
        <v>23</v>
      </c>
      <c r="C367" t="s">
        <v>9</v>
      </c>
      <c r="D367">
        <v>292</v>
      </c>
      <c r="E367">
        <v>1640</v>
      </c>
      <c r="F367">
        <v>292</v>
      </c>
      <c r="G367">
        <f t="shared" si="78"/>
        <v>1348</v>
      </c>
      <c r="H367">
        <v>6.3</v>
      </c>
      <c r="I367" s="7">
        <f t="shared" si="79"/>
        <v>8492.4</v>
      </c>
    </row>
    <row r="368" spans="1:68" x14ac:dyDescent="0.35">
      <c r="B368" s="2" t="s">
        <v>17</v>
      </c>
      <c r="D368" s="2">
        <f>SUM($D$360:$D$367)</f>
        <v>2578</v>
      </c>
      <c r="E368" s="2">
        <f>SUM($E$360:$E$367)</f>
        <v>10664</v>
      </c>
      <c r="F368" s="2">
        <f>SUM($F$360:$F$367)</f>
        <v>1448</v>
      </c>
      <c r="G368" s="2">
        <f>SUM($G$360:$G$367)</f>
        <v>9216</v>
      </c>
      <c r="H368" s="2"/>
      <c r="I368" s="2">
        <f>SUM($I$360:$I$367)</f>
        <v>56907.65</v>
      </c>
      <c r="BD368" s="2">
        <f t="shared" ref="BD368:BL368" si="80">SUM(BD360:BD367)</f>
        <v>466</v>
      </c>
      <c r="BE368" s="2"/>
      <c r="BF368" s="2"/>
      <c r="BG368" s="2"/>
      <c r="BH368" s="2">
        <f t="shared" si="80"/>
        <v>1889</v>
      </c>
      <c r="BI368" s="2"/>
      <c r="BJ368" s="2"/>
      <c r="BK368" s="2"/>
      <c r="BL368" s="2">
        <f t="shared" si="80"/>
        <v>284</v>
      </c>
      <c r="BM368" s="2"/>
      <c r="BN368" s="2"/>
      <c r="BP368" s="2">
        <f>SUM($BD$368:$BO$368)</f>
        <v>2639</v>
      </c>
    </row>
    <row r="369" spans="1:69" x14ac:dyDescent="0.35">
      <c r="B369" s="2" t="s">
        <v>18</v>
      </c>
      <c r="D369" s="2"/>
      <c r="E369" s="2"/>
      <c r="F369" s="2"/>
      <c r="G369" s="2"/>
      <c r="H369" s="2">
        <f>AVERAGE(H360:H367)</f>
        <v>6.1249999999999991</v>
      </c>
      <c r="I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P369" s="2"/>
    </row>
    <row r="370" spans="1:69" x14ac:dyDescent="0.35">
      <c r="A370" s="10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13"/>
    </row>
    <row r="371" spans="1:69" x14ac:dyDescent="0.35">
      <c r="A371" s="2" t="s">
        <v>97</v>
      </c>
      <c r="B371" t="s">
        <v>25</v>
      </c>
      <c r="C371" t="s">
        <v>9</v>
      </c>
      <c r="D371">
        <v>2011</v>
      </c>
      <c r="E371">
        <v>8100</v>
      </c>
      <c r="F371">
        <v>1000</v>
      </c>
      <c r="G371">
        <f t="shared" ref="G371:G380" si="81">(E371-F371)</f>
        <v>7100</v>
      </c>
      <c r="H371">
        <v>7.4</v>
      </c>
      <c r="I371">
        <f t="shared" ref="I371:I380" si="82">(G371*H371)</f>
        <v>52540</v>
      </c>
      <c r="BD371">
        <v>1742</v>
      </c>
      <c r="BG371">
        <v>8346</v>
      </c>
      <c r="BH371">
        <v>4519</v>
      </c>
      <c r="BK371">
        <v>17586</v>
      </c>
    </row>
    <row r="372" spans="1:69" x14ac:dyDescent="0.35">
      <c r="A372" s="2" t="s">
        <v>97</v>
      </c>
      <c r="B372" t="s">
        <v>23</v>
      </c>
      <c r="C372" t="s">
        <v>9</v>
      </c>
      <c r="D372">
        <v>465</v>
      </c>
      <c r="E372">
        <v>2620</v>
      </c>
      <c r="F372">
        <v>465</v>
      </c>
      <c r="G372">
        <f t="shared" si="81"/>
        <v>2155</v>
      </c>
      <c r="H372" s="14">
        <v>5.1100000000000003</v>
      </c>
      <c r="I372">
        <f t="shared" si="82"/>
        <v>11012.050000000001</v>
      </c>
    </row>
    <row r="373" spans="1:69" x14ac:dyDescent="0.35">
      <c r="A373" s="2" t="s">
        <v>97</v>
      </c>
      <c r="B373" t="s">
        <v>22</v>
      </c>
      <c r="C373" t="s">
        <v>9</v>
      </c>
      <c r="D373">
        <v>753</v>
      </c>
      <c r="E373">
        <v>3140</v>
      </c>
      <c r="F373">
        <v>390</v>
      </c>
      <c r="G373">
        <f t="shared" si="81"/>
        <v>2750</v>
      </c>
      <c r="H373">
        <v>7.5</v>
      </c>
      <c r="I373">
        <f t="shared" si="82"/>
        <v>20625</v>
      </c>
    </row>
    <row r="374" spans="1:69" x14ac:dyDescent="0.35">
      <c r="A374" s="2" t="s">
        <v>97</v>
      </c>
      <c r="B374" t="s">
        <v>8</v>
      </c>
      <c r="C374" t="s">
        <v>9</v>
      </c>
      <c r="D374">
        <v>220</v>
      </c>
      <c r="E374">
        <v>860</v>
      </c>
      <c r="F374">
        <v>90</v>
      </c>
      <c r="G374">
        <f t="shared" si="81"/>
        <v>770</v>
      </c>
      <c r="H374">
        <v>7.75</v>
      </c>
      <c r="I374">
        <f t="shared" si="82"/>
        <v>5967.5</v>
      </c>
    </row>
    <row r="375" spans="1:69" x14ac:dyDescent="0.35">
      <c r="A375" s="2" t="s">
        <v>97</v>
      </c>
      <c r="B375" t="s">
        <v>123</v>
      </c>
      <c r="C375" t="s">
        <v>9</v>
      </c>
      <c r="D375">
        <v>675</v>
      </c>
      <c r="E375">
        <v>2720</v>
      </c>
      <c r="F375">
        <v>337</v>
      </c>
      <c r="G375">
        <f t="shared" si="81"/>
        <v>2383</v>
      </c>
      <c r="H375">
        <v>7.5</v>
      </c>
      <c r="I375">
        <f t="shared" si="82"/>
        <v>17872.5</v>
      </c>
    </row>
    <row r="376" spans="1:69" x14ac:dyDescent="0.35">
      <c r="A376" s="2" t="s">
        <v>97</v>
      </c>
      <c r="B376" t="s">
        <v>15</v>
      </c>
      <c r="C376" t="s">
        <v>9</v>
      </c>
      <c r="D376">
        <v>628</v>
      </c>
      <c r="E376">
        <v>2906</v>
      </c>
      <c r="F376">
        <v>256</v>
      </c>
      <c r="G376">
        <f t="shared" si="81"/>
        <v>2650</v>
      </c>
      <c r="H376">
        <v>7.5</v>
      </c>
      <c r="I376">
        <f t="shared" si="82"/>
        <v>19875</v>
      </c>
    </row>
    <row r="377" spans="1:69" x14ac:dyDescent="0.35">
      <c r="A377" s="2" t="s">
        <v>97</v>
      </c>
      <c r="B377" t="s">
        <v>124</v>
      </c>
      <c r="C377" t="s">
        <v>9</v>
      </c>
      <c r="D377">
        <v>47</v>
      </c>
      <c r="E377">
        <v>160</v>
      </c>
      <c r="F377">
        <v>20</v>
      </c>
      <c r="G377">
        <f t="shared" si="81"/>
        <v>140</v>
      </c>
      <c r="H377">
        <v>5</v>
      </c>
      <c r="I377">
        <f t="shared" si="82"/>
        <v>700</v>
      </c>
    </row>
    <row r="378" spans="1:69" x14ac:dyDescent="0.35">
      <c r="A378" s="2" t="s">
        <v>97</v>
      </c>
      <c r="B378" t="s">
        <v>26</v>
      </c>
      <c r="C378" t="s">
        <v>9</v>
      </c>
      <c r="D378">
        <v>584</v>
      </c>
      <c r="E378">
        <v>2340</v>
      </c>
      <c r="F378">
        <v>250</v>
      </c>
      <c r="G378">
        <f t="shared" si="81"/>
        <v>2090</v>
      </c>
      <c r="H378">
        <v>6</v>
      </c>
      <c r="I378">
        <f t="shared" si="82"/>
        <v>12540</v>
      </c>
    </row>
    <row r="379" spans="1:69" x14ac:dyDescent="0.35">
      <c r="A379" s="2" t="s">
        <v>97</v>
      </c>
      <c r="B379" t="s">
        <v>21</v>
      </c>
      <c r="C379" t="s">
        <v>9</v>
      </c>
      <c r="D379">
        <v>224</v>
      </c>
      <c r="E379">
        <v>820</v>
      </c>
      <c r="F379">
        <v>120</v>
      </c>
      <c r="G379">
        <f t="shared" si="81"/>
        <v>700</v>
      </c>
      <c r="H379">
        <v>5.25</v>
      </c>
      <c r="I379">
        <f t="shared" si="82"/>
        <v>3675</v>
      </c>
    </row>
    <row r="380" spans="1:69" x14ac:dyDescent="0.35">
      <c r="A380" s="2" t="s">
        <v>97</v>
      </c>
      <c r="B380" t="s">
        <v>14</v>
      </c>
      <c r="C380" t="s">
        <v>9</v>
      </c>
      <c r="D380">
        <v>595</v>
      </c>
      <c r="E380">
        <v>4100</v>
      </c>
      <c r="F380">
        <v>600</v>
      </c>
      <c r="G380">
        <f t="shared" si="81"/>
        <v>3500</v>
      </c>
      <c r="H380">
        <v>5.5</v>
      </c>
      <c r="I380">
        <f t="shared" si="82"/>
        <v>19250</v>
      </c>
    </row>
    <row r="381" spans="1:69" x14ac:dyDescent="0.35">
      <c r="B381" s="2" t="s">
        <v>17</v>
      </c>
      <c r="D381" s="2">
        <f t="shared" ref="D381:I381" si="83">SUM(D371:D380)</f>
        <v>6202</v>
      </c>
      <c r="E381" s="2">
        <f t="shared" si="83"/>
        <v>27766</v>
      </c>
      <c r="F381" s="2">
        <f t="shared" si="83"/>
        <v>3528</v>
      </c>
      <c r="G381" s="2">
        <f t="shared" si="83"/>
        <v>24238</v>
      </c>
      <c r="H381" s="2"/>
      <c r="I381" s="2">
        <f t="shared" si="83"/>
        <v>164057.04999999999</v>
      </c>
      <c r="BD381" s="2">
        <v>1742</v>
      </c>
      <c r="BG381" s="2">
        <v>8346</v>
      </c>
      <c r="BH381" s="2">
        <v>4519</v>
      </c>
      <c r="BK381" s="2">
        <v>17586</v>
      </c>
      <c r="BP381" s="2">
        <f>(BD381+BH381)</f>
        <v>6261</v>
      </c>
      <c r="BQ381" s="2">
        <f>(BG381+BK381)</f>
        <v>25932</v>
      </c>
    </row>
    <row r="382" spans="1:69" x14ac:dyDescent="0.35">
      <c r="B382" s="2" t="s">
        <v>18</v>
      </c>
      <c r="H382" s="2">
        <f>AVERAGE($H$371:$H$380)</f>
        <v>6.4510000000000005</v>
      </c>
    </row>
    <row r="384" spans="1:69" x14ac:dyDescent="0.35">
      <c r="A384" s="2" t="s">
        <v>189</v>
      </c>
      <c r="B384" t="s">
        <v>8</v>
      </c>
      <c r="C384" t="s">
        <v>9</v>
      </c>
      <c r="D384">
        <v>180</v>
      </c>
      <c r="E384">
        <v>660</v>
      </c>
      <c r="F384">
        <v>80</v>
      </c>
      <c r="G384">
        <f t="shared" ref="G384:G395" si="84">(E384-F384)</f>
        <v>580</v>
      </c>
      <c r="H384">
        <v>5</v>
      </c>
      <c r="I384">
        <f t="shared" ref="I384:I395" si="85">(G384*H384)</f>
        <v>2900</v>
      </c>
      <c r="L384">
        <v>1752</v>
      </c>
      <c r="N384" t="s">
        <v>36</v>
      </c>
      <c r="O384">
        <v>3730</v>
      </c>
      <c r="P384">
        <v>648</v>
      </c>
      <c r="R384" t="s">
        <v>36</v>
      </c>
      <c r="S384">
        <v>2621</v>
      </c>
    </row>
    <row r="385" spans="1:19" x14ac:dyDescent="0.35">
      <c r="A385" s="2" t="s">
        <v>189</v>
      </c>
      <c r="B385" t="s">
        <v>227</v>
      </c>
      <c r="C385" t="s">
        <v>9</v>
      </c>
      <c r="D385">
        <v>881</v>
      </c>
      <c r="E385">
        <v>3460</v>
      </c>
      <c r="F385">
        <v>352</v>
      </c>
      <c r="G385">
        <f t="shared" si="84"/>
        <v>3108</v>
      </c>
      <c r="H385">
        <v>7.5</v>
      </c>
      <c r="I385">
        <f t="shared" si="85"/>
        <v>23310</v>
      </c>
      <c r="L385">
        <v>932</v>
      </c>
      <c r="N385" t="s">
        <v>9</v>
      </c>
      <c r="O385">
        <v>6660</v>
      </c>
      <c r="P385">
        <v>867</v>
      </c>
      <c r="R385" t="s">
        <v>9</v>
      </c>
      <c r="S385">
        <v>3400</v>
      </c>
    </row>
    <row r="386" spans="1:19" x14ac:dyDescent="0.35">
      <c r="A386" s="2" t="s">
        <v>189</v>
      </c>
      <c r="B386" t="s">
        <v>228</v>
      </c>
      <c r="C386" t="s">
        <v>9</v>
      </c>
      <c r="D386">
        <v>550</v>
      </c>
      <c r="E386">
        <v>2220</v>
      </c>
      <c r="F386">
        <v>220</v>
      </c>
      <c r="G386">
        <f t="shared" si="84"/>
        <v>2000</v>
      </c>
      <c r="H386">
        <v>7.75</v>
      </c>
      <c r="I386">
        <f t="shared" si="85"/>
        <v>15500</v>
      </c>
    </row>
    <row r="387" spans="1:19" x14ac:dyDescent="0.35">
      <c r="A387" s="2" t="s">
        <v>189</v>
      </c>
      <c r="B387" t="s">
        <v>229</v>
      </c>
      <c r="C387" t="s">
        <v>9</v>
      </c>
      <c r="D387">
        <v>422</v>
      </c>
      <c r="E387">
        <v>1620</v>
      </c>
      <c r="F387">
        <v>210</v>
      </c>
      <c r="G387">
        <f t="shared" si="84"/>
        <v>1410</v>
      </c>
      <c r="H387">
        <v>7.5</v>
      </c>
      <c r="I387">
        <f t="shared" si="85"/>
        <v>10575</v>
      </c>
    </row>
    <row r="388" spans="1:19" x14ac:dyDescent="0.35">
      <c r="A388" s="2" t="s">
        <v>189</v>
      </c>
      <c r="B388" t="s">
        <v>28</v>
      </c>
      <c r="C388" t="s">
        <v>9</v>
      </c>
      <c r="D388">
        <v>621</v>
      </c>
      <c r="E388">
        <v>2500</v>
      </c>
      <c r="F388">
        <v>250</v>
      </c>
      <c r="G388">
        <f t="shared" si="84"/>
        <v>2250</v>
      </c>
      <c r="H388">
        <v>7.5</v>
      </c>
      <c r="I388">
        <f t="shared" si="85"/>
        <v>16875</v>
      </c>
    </row>
    <row r="389" spans="1:19" x14ac:dyDescent="0.35">
      <c r="A389" s="2" t="s">
        <v>189</v>
      </c>
      <c r="B389" t="s">
        <v>230</v>
      </c>
      <c r="C389" t="s">
        <v>9</v>
      </c>
      <c r="D389">
        <v>360</v>
      </c>
      <c r="E389">
        <v>1420</v>
      </c>
      <c r="F389">
        <v>195</v>
      </c>
      <c r="G389">
        <f t="shared" si="84"/>
        <v>1225</v>
      </c>
      <c r="H389">
        <v>7.5</v>
      </c>
      <c r="I389">
        <f t="shared" si="85"/>
        <v>9187.5</v>
      </c>
    </row>
    <row r="390" spans="1:19" x14ac:dyDescent="0.35">
      <c r="A390" s="2" t="s">
        <v>189</v>
      </c>
      <c r="B390" t="s">
        <v>14</v>
      </c>
      <c r="C390" t="s">
        <v>9</v>
      </c>
      <c r="D390">
        <v>738</v>
      </c>
      <c r="E390">
        <v>4640</v>
      </c>
      <c r="F390">
        <v>680</v>
      </c>
      <c r="G390">
        <f t="shared" si="84"/>
        <v>3960</v>
      </c>
      <c r="H390">
        <v>7.2</v>
      </c>
      <c r="I390">
        <f t="shared" si="85"/>
        <v>28512</v>
      </c>
    </row>
    <row r="391" spans="1:19" x14ac:dyDescent="0.35">
      <c r="A391" s="2" t="s">
        <v>189</v>
      </c>
      <c r="B391" t="s">
        <v>231</v>
      </c>
      <c r="C391" t="s">
        <v>9</v>
      </c>
      <c r="D391">
        <v>636</v>
      </c>
      <c r="E391">
        <v>2480</v>
      </c>
      <c r="F391">
        <v>260</v>
      </c>
      <c r="G391">
        <f t="shared" si="84"/>
        <v>2220</v>
      </c>
      <c r="H391">
        <v>7</v>
      </c>
      <c r="I391">
        <f t="shared" si="85"/>
        <v>15540</v>
      </c>
    </row>
    <row r="392" spans="1:19" x14ac:dyDescent="0.35">
      <c r="A392" s="2" t="s">
        <v>189</v>
      </c>
      <c r="B392" t="s">
        <v>26</v>
      </c>
      <c r="C392" t="s">
        <v>9</v>
      </c>
      <c r="D392">
        <v>323</v>
      </c>
      <c r="E392">
        <v>1220</v>
      </c>
      <c r="F392">
        <v>130</v>
      </c>
      <c r="G392">
        <f t="shared" si="84"/>
        <v>1090</v>
      </c>
      <c r="H392">
        <v>6.5</v>
      </c>
      <c r="I392">
        <f t="shared" si="85"/>
        <v>7085</v>
      </c>
    </row>
    <row r="393" spans="1:19" x14ac:dyDescent="0.35">
      <c r="A393" s="2" t="s">
        <v>189</v>
      </c>
      <c r="B393" t="s">
        <v>124</v>
      </c>
      <c r="C393" t="s">
        <v>9</v>
      </c>
      <c r="D393">
        <v>453</v>
      </c>
      <c r="E393">
        <v>1760</v>
      </c>
      <c r="F393">
        <v>180</v>
      </c>
      <c r="G393">
        <f t="shared" si="84"/>
        <v>1580</v>
      </c>
      <c r="H393">
        <v>7.2</v>
      </c>
      <c r="I393">
        <f t="shared" si="85"/>
        <v>11376</v>
      </c>
    </row>
    <row r="394" spans="1:19" x14ac:dyDescent="0.35">
      <c r="A394" s="2" t="s">
        <v>189</v>
      </c>
      <c r="B394" t="s">
        <v>163</v>
      </c>
      <c r="C394" t="s">
        <v>36</v>
      </c>
      <c r="D394">
        <v>783</v>
      </c>
      <c r="E394">
        <v>3350</v>
      </c>
      <c r="F394">
        <v>390</v>
      </c>
      <c r="G394">
        <f t="shared" si="84"/>
        <v>2960</v>
      </c>
      <c r="H394">
        <v>10</v>
      </c>
      <c r="I394">
        <f t="shared" si="85"/>
        <v>29600</v>
      </c>
    </row>
    <row r="395" spans="1:19" x14ac:dyDescent="0.35">
      <c r="A395" s="2" t="s">
        <v>189</v>
      </c>
      <c r="B395" t="s">
        <v>238</v>
      </c>
      <c r="C395" t="s">
        <v>36</v>
      </c>
      <c r="D395">
        <v>648</v>
      </c>
      <c r="E395">
        <v>2712</v>
      </c>
      <c r="F395">
        <v>91</v>
      </c>
      <c r="G395">
        <f t="shared" si="84"/>
        <v>2621</v>
      </c>
      <c r="H395">
        <v>9.5</v>
      </c>
      <c r="I395">
        <f t="shared" si="85"/>
        <v>24899.5</v>
      </c>
    </row>
    <row r="396" spans="1:19" x14ac:dyDescent="0.35">
      <c r="A396" s="2" t="s">
        <v>189</v>
      </c>
      <c r="B396" t="s">
        <v>241</v>
      </c>
      <c r="C396" t="s">
        <v>36</v>
      </c>
      <c r="D396">
        <v>306</v>
      </c>
      <c r="G396">
        <v>1049</v>
      </c>
      <c r="H396">
        <v>7.73</v>
      </c>
      <c r="I396">
        <v>8110</v>
      </c>
    </row>
    <row r="397" spans="1:19" x14ac:dyDescent="0.35">
      <c r="B397" s="2" t="s">
        <v>17</v>
      </c>
      <c r="D397" s="2">
        <f>SUM(D384:D396)</f>
        <v>6901</v>
      </c>
      <c r="E397" s="2">
        <f>SUM(E384:E396)</f>
        <v>28042</v>
      </c>
      <c r="F397" s="2">
        <f>SUM(F384:F395)</f>
        <v>3038</v>
      </c>
      <c r="G397" s="2">
        <f>SUM(G384:G395)</f>
        <v>25004</v>
      </c>
      <c r="H397" s="2"/>
      <c r="I397" s="2">
        <f>SUM(I384:I395)</f>
        <v>195360</v>
      </c>
    </row>
    <row r="398" spans="1:19" x14ac:dyDescent="0.35">
      <c r="B398" s="2" t="s">
        <v>18</v>
      </c>
      <c r="H398" s="2">
        <f>AVERAGE(H384:H396)</f>
        <v>7.5292307692307698</v>
      </c>
    </row>
    <row r="400" spans="1:19" x14ac:dyDescent="0.35">
      <c r="A400" s="2" t="s">
        <v>233</v>
      </c>
      <c r="B400" t="s">
        <v>28</v>
      </c>
      <c r="D400">
        <v>708</v>
      </c>
      <c r="E400">
        <v>2800</v>
      </c>
      <c r="F400">
        <v>285</v>
      </c>
      <c r="G400">
        <f t="shared" ref="G400:G406" si="86">(E400-F400)</f>
        <v>2515</v>
      </c>
      <c r="H400">
        <v>7.5</v>
      </c>
      <c r="I400">
        <f>(G400*H400)</f>
        <v>18862.5</v>
      </c>
    </row>
    <row r="401" spans="1:60" x14ac:dyDescent="0.35">
      <c r="A401" s="2" t="s">
        <v>233</v>
      </c>
      <c r="B401" t="s">
        <v>26</v>
      </c>
      <c r="D401">
        <v>871</v>
      </c>
      <c r="E401">
        <v>3380</v>
      </c>
      <c r="F401">
        <v>350</v>
      </c>
      <c r="G401">
        <f t="shared" si="86"/>
        <v>3030</v>
      </c>
      <c r="H401">
        <v>7.26</v>
      </c>
      <c r="I401">
        <f>(G401*H401)</f>
        <v>21997.8</v>
      </c>
    </row>
    <row r="402" spans="1:60" x14ac:dyDescent="0.35">
      <c r="A402" s="2" t="s">
        <v>233</v>
      </c>
      <c r="B402" t="s">
        <v>14</v>
      </c>
      <c r="D402">
        <v>359</v>
      </c>
      <c r="E402">
        <v>1440</v>
      </c>
      <c r="F402">
        <v>180</v>
      </c>
      <c r="G402">
        <f t="shared" si="86"/>
        <v>1260</v>
      </c>
      <c r="H402">
        <v>6.5</v>
      </c>
      <c r="I402">
        <f>(G402*H402)</f>
        <v>8190</v>
      </c>
    </row>
    <row r="403" spans="1:60" x14ac:dyDescent="0.35">
      <c r="A403" s="2" t="s">
        <v>233</v>
      </c>
      <c r="B403" t="s">
        <v>14</v>
      </c>
      <c r="D403">
        <v>682</v>
      </c>
      <c r="E403">
        <v>2460</v>
      </c>
      <c r="F403">
        <v>340</v>
      </c>
      <c r="G403">
        <f t="shared" si="86"/>
        <v>2120</v>
      </c>
      <c r="H403">
        <v>5</v>
      </c>
      <c r="I403">
        <f t="shared" ref="I403:I406" si="87">(G403*H403)</f>
        <v>10600</v>
      </c>
    </row>
    <row r="404" spans="1:60" x14ac:dyDescent="0.35">
      <c r="A404" s="2" t="s">
        <v>233</v>
      </c>
      <c r="B404" t="s">
        <v>229</v>
      </c>
      <c r="C404" t="s">
        <v>36</v>
      </c>
      <c r="D404">
        <v>263</v>
      </c>
      <c r="E404">
        <v>1100</v>
      </c>
      <c r="F404">
        <v>100</v>
      </c>
      <c r="G404">
        <f t="shared" si="86"/>
        <v>1000</v>
      </c>
      <c r="H404">
        <v>9</v>
      </c>
      <c r="I404">
        <f t="shared" si="87"/>
        <v>9000</v>
      </c>
    </row>
    <row r="405" spans="1:60" x14ac:dyDescent="0.35">
      <c r="A405" s="2" t="s">
        <v>233</v>
      </c>
      <c r="B405" t="s">
        <v>8</v>
      </c>
      <c r="D405">
        <v>880</v>
      </c>
      <c r="E405">
        <v>3640</v>
      </c>
      <c r="F405">
        <v>400</v>
      </c>
      <c r="G405">
        <f t="shared" si="86"/>
        <v>3240</v>
      </c>
      <c r="H405">
        <v>7.65</v>
      </c>
      <c r="I405">
        <f t="shared" si="87"/>
        <v>24786</v>
      </c>
    </row>
    <row r="406" spans="1:60" x14ac:dyDescent="0.35">
      <c r="A406" s="2" t="s">
        <v>233</v>
      </c>
      <c r="B406" t="s">
        <v>8</v>
      </c>
      <c r="D406">
        <v>274</v>
      </c>
      <c r="E406">
        <v>1000</v>
      </c>
      <c r="F406">
        <v>80</v>
      </c>
      <c r="G406">
        <f t="shared" si="86"/>
        <v>920</v>
      </c>
      <c r="H406">
        <v>5</v>
      </c>
      <c r="I406">
        <f t="shared" si="87"/>
        <v>4600</v>
      </c>
    </row>
    <row r="407" spans="1:60" x14ac:dyDescent="0.35">
      <c r="B407" s="2" t="s">
        <v>17</v>
      </c>
      <c r="D407" s="2">
        <f t="shared" ref="D407:I407" si="88">SUM(D400:D406)</f>
        <v>4037</v>
      </c>
      <c r="E407" s="2">
        <f t="shared" si="88"/>
        <v>15820</v>
      </c>
      <c r="F407" s="2">
        <f t="shared" si="88"/>
        <v>1735</v>
      </c>
      <c r="G407" s="2">
        <f t="shared" si="88"/>
        <v>14085</v>
      </c>
      <c r="H407" s="2"/>
      <c r="I407" s="2">
        <f t="shared" si="88"/>
        <v>98036.3</v>
      </c>
    </row>
    <row r="408" spans="1:60" x14ac:dyDescent="0.35">
      <c r="B408" s="2" t="s">
        <v>18</v>
      </c>
      <c r="H408" s="2">
        <f>AVERAGE(H400:H406)</f>
        <v>6.8442857142857134</v>
      </c>
    </row>
    <row r="409" spans="1:60" s="9" customFormat="1" x14ac:dyDescent="0.35">
      <c r="A409" s="10"/>
    </row>
    <row r="411" spans="1:60" x14ac:dyDescent="0.35">
      <c r="A411" s="4" t="s">
        <v>264</v>
      </c>
      <c r="B411" t="s">
        <v>263</v>
      </c>
      <c r="D411">
        <v>486</v>
      </c>
      <c r="E411">
        <v>1860</v>
      </c>
      <c r="F411">
        <v>240</v>
      </c>
      <c r="G411">
        <f t="shared" ref="G411:G417" si="89">(E411-F411)</f>
        <v>1620</v>
      </c>
      <c r="H411">
        <v>7.22</v>
      </c>
      <c r="I411">
        <f t="shared" ref="I411:I417" si="90">(G411*H411)</f>
        <v>11696.4</v>
      </c>
      <c r="BD411">
        <v>481</v>
      </c>
      <c r="BH411">
        <v>1940</v>
      </c>
    </row>
    <row r="412" spans="1:60" x14ac:dyDescent="0.35">
      <c r="A412" s="4" t="s">
        <v>264</v>
      </c>
      <c r="B412" t="s">
        <v>265</v>
      </c>
      <c r="D412">
        <v>48</v>
      </c>
      <c r="E412">
        <v>280</v>
      </c>
      <c r="F412">
        <v>48</v>
      </c>
      <c r="G412">
        <f t="shared" si="89"/>
        <v>232</v>
      </c>
      <c r="H412">
        <v>7</v>
      </c>
      <c r="I412">
        <f t="shared" si="90"/>
        <v>1624</v>
      </c>
    </row>
    <row r="413" spans="1:60" x14ac:dyDescent="0.35">
      <c r="A413" s="4" t="s">
        <v>264</v>
      </c>
      <c r="B413" t="s">
        <v>14</v>
      </c>
      <c r="D413">
        <v>281</v>
      </c>
      <c r="E413">
        <v>1860</v>
      </c>
      <c r="F413">
        <v>281</v>
      </c>
      <c r="G413">
        <f t="shared" si="89"/>
        <v>1579</v>
      </c>
      <c r="H413">
        <v>7.5</v>
      </c>
      <c r="I413">
        <f t="shared" si="90"/>
        <v>11842.5</v>
      </c>
    </row>
    <row r="414" spans="1:60" x14ac:dyDescent="0.35">
      <c r="A414" s="4" t="s">
        <v>264</v>
      </c>
      <c r="B414" t="s">
        <v>266</v>
      </c>
      <c r="D414">
        <v>759</v>
      </c>
      <c r="E414">
        <v>3300</v>
      </c>
      <c r="F414">
        <v>300</v>
      </c>
      <c r="G414">
        <f t="shared" si="89"/>
        <v>3000</v>
      </c>
      <c r="H414">
        <v>7.3</v>
      </c>
      <c r="I414">
        <f t="shared" si="90"/>
        <v>21900</v>
      </c>
    </row>
    <row r="415" spans="1:60" x14ac:dyDescent="0.35">
      <c r="A415" s="4" t="s">
        <v>264</v>
      </c>
      <c r="B415" t="s">
        <v>124</v>
      </c>
      <c r="D415">
        <v>172</v>
      </c>
      <c r="E415">
        <v>800</v>
      </c>
      <c r="F415">
        <v>70</v>
      </c>
      <c r="G415">
        <f t="shared" si="89"/>
        <v>730</v>
      </c>
      <c r="H415">
        <v>7.5</v>
      </c>
      <c r="I415">
        <f t="shared" si="90"/>
        <v>5475</v>
      </c>
    </row>
    <row r="416" spans="1:60" x14ac:dyDescent="0.35">
      <c r="A416" s="4" t="s">
        <v>264</v>
      </c>
      <c r="B416" t="s">
        <v>124</v>
      </c>
      <c r="D416">
        <v>90</v>
      </c>
      <c r="E416">
        <v>600</v>
      </c>
      <c r="F416">
        <v>40</v>
      </c>
      <c r="G416">
        <f t="shared" si="89"/>
        <v>560</v>
      </c>
      <c r="H416">
        <v>6</v>
      </c>
      <c r="I416">
        <f t="shared" si="90"/>
        <v>3360</v>
      </c>
    </row>
    <row r="417" spans="1:68" x14ac:dyDescent="0.35">
      <c r="A417" s="4" t="s">
        <v>264</v>
      </c>
      <c r="B417" t="s">
        <v>8</v>
      </c>
      <c r="D417">
        <v>591</v>
      </c>
      <c r="E417">
        <v>2360</v>
      </c>
      <c r="F417">
        <v>240</v>
      </c>
      <c r="G417">
        <f t="shared" si="89"/>
        <v>2120</v>
      </c>
      <c r="H417" s="6">
        <v>7.27</v>
      </c>
      <c r="I417">
        <f t="shared" si="90"/>
        <v>15412.4</v>
      </c>
    </row>
    <row r="418" spans="1:68" x14ac:dyDescent="0.35">
      <c r="B418" s="2" t="s">
        <v>17</v>
      </c>
      <c r="D418" s="2">
        <f t="shared" ref="D418:I418" si="91">SUM(D411:D417)</f>
        <v>2427</v>
      </c>
      <c r="E418" s="2">
        <f t="shared" si="91"/>
        <v>11060</v>
      </c>
      <c r="F418" s="2">
        <f t="shared" si="91"/>
        <v>1219</v>
      </c>
      <c r="G418" s="2">
        <f t="shared" si="91"/>
        <v>9841</v>
      </c>
      <c r="H418" s="2"/>
      <c r="I418" s="2">
        <f t="shared" si="91"/>
        <v>71310.3</v>
      </c>
      <c r="BD418" s="2">
        <v>481</v>
      </c>
      <c r="BH418" s="2">
        <v>1940</v>
      </c>
      <c r="BP418" s="2">
        <f>(BD418+BH418)</f>
        <v>2421</v>
      </c>
    </row>
    <row r="419" spans="1:68" x14ac:dyDescent="0.35">
      <c r="B419" s="2" t="s">
        <v>18</v>
      </c>
      <c r="H419" s="2">
        <f>AVERAGE(H411:H417)</f>
        <v>7.1128571428571421</v>
      </c>
    </row>
    <row r="420" spans="1:68" s="9" customFormat="1" x14ac:dyDescent="0.35">
      <c r="A420" s="10"/>
    </row>
    <row r="422" spans="1:68" x14ac:dyDescent="0.35">
      <c r="A422" s="2" t="s">
        <v>271</v>
      </c>
      <c r="B422" t="s">
        <v>149</v>
      </c>
      <c r="C422" t="s">
        <v>9</v>
      </c>
      <c r="D422">
        <v>430</v>
      </c>
      <c r="E422">
        <v>1520</v>
      </c>
      <c r="F422">
        <v>180</v>
      </c>
      <c r="G422">
        <f t="shared" ref="G422:G433" si="92">(E422-F422)</f>
        <v>1340</v>
      </c>
      <c r="H422">
        <v>6.71</v>
      </c>
      <c r="I422">
        <f t="shared" ref="I422:I433" si="93">(G422*H422)</f>
        <v>8991.4</v>
      </c>
      <c r="BD422">
        <v>578</v>
      </c>
      <c r="BF422" t="s">
        <v>36</v>
      </c>
      <c r="BH422">
        <v>2784</v>
      </c>
      <c r="BJ422" t="s">
        <v>9</v>
      </c>
    </row>
    <row r="423" spans="1:68" x14ac:dyDescent="0.35">
      <c r="A423" s="2" t="s">
        <v>271</v>
      </c>
      <c r="B423" t="s">
        <v>28</v>
      </c>
      <c r="C423" t="s">
        <v>9</v>
      </c>
      <c r="D423">
        <v>1062</v>
      </c>
      <c r="E423">
        <v>4280</v>
      </c>
      <c r="F423">
        <v>430</v>
      </c>
      <c r="G423">
        <f t="shared" si="92"/>
        <v>3850</v>
      </c>
      <c r="H423">
        <v>7.3</v>
      </c>
      <c r="I423">
        <f t="shared" si="93"/>
        <v>28105</v>
      </c>
      <c r="BD423">
        <v>1048</v>
      </c>
      <c r="BF423" t="s">
        <v>9</v>
      </c>
      <c r="BH423">
        <v>288</v>
      </c>
      <c r="BJ423" t="s">
        <v>36</v>
      </c>
    </row>
    <row r="424" spans="1:68" x14ac:dyDescent="0.35">
      <c r="A424" s="2" t="s">
        <v>271</v>
      </c>
      <c r="B424" t="s">
        <v>8</v>
      </c>
      <c r="C424" t="s">
        <v>9</v>
      </c>
      <c r="D424">
        <v>40</v>
      </c>
      <c r="E424">
        <v>140</v>
      </c>
      <c r="F424">
        <v>20</v>
      </c>
      <c r="G424">
        <f t="shared" si="92"/>
        <v>120</v>
      </c>
      <c r="H424">
        <v>4</v>
      </c>
      <c r="I424">
        <f t="shared" si="93"/>
        <v>480</v>
      </c>
      <c r="BH424" s="2"/>
    </row>
    <row r="425" spans="1:68" x14ac:dyDescent="0.35">
      <c r="A425" s="2" t="s">
        <v>271</v>
      </c>
      <c r="B425" t="s">
        <v>26</v>
      </c>
      <c r="C425" t="s">
        <v>9</v>
      </c>
      <c r="D425">
        <v>345</v>
      </c>
      <c r="E425">
        <v>2220</v>
      </c>
      <c r="F425">
        <v>320</v>
      </c>
      <c r="G425">
        <f t="shared" si="92"/>
        <v>1900</v>
      </c>
      <c r="H425">
        <v>7.36</v>
      </c>
      <c r="I425">
        <f t="shared" si="93"/>
        <v>13984</v>
      </c>
    </row>
    <row r="426" spans="1:68" x14ac:dyDescent="0.35">
      <c r="A426" s="2" t="s">
        <v>271</v>
      </c>
      <c r="B426" t="s">
        <v>124</v>
      </c>
      <c r="C426" t="s">
        <v>9</v>
      </c>
      <c r="D426">
        <v>114</v>
      </c>
      <c r="E426">
        <v>440</v>
      </c>
      <c r="F426">
        <v>50</v>
      </c>
      <c r="G426">
        <f t="shared" si="92"/>
        <v>390</v>
      </c>
      <c r="H426">
        <v>5</v>
      </c>
      <c r="I426">
        <f t="shared" si="93"/>
        <v>1950</v>
      </c>
    </row>
    <row r="427" spans="1:68" x14ac:dyDescent="0.35">
      <c r="A427" s="2" t="s">
        <v>271</v>
      </c>
      <c r="B427" t="s">
        <v>229</v>
      </c>
      <c r="C427" t="s">
        <v>36</v>
      </c>
      <c r="D427">
        <v>640</v>
      </c>
      <c r="E427">
        <v>2680</v>
      </c>
      <c r="F427">
        <v>256</v>
      </c>
      <c r="G427">
        <f t="shared" si="92"/>
        <v>2424</v>
      </c>
      <c r="H427">
        <v>8.83</v>
      </c>
      <c r="I427">
        <f t="shared" si="93"/>
        <v>21403.920000000002</v>
      </c>
    </row>
    <row r="428" spans="1:68" x14ac:dyDescent="0.35">
      <c r="A428" s="2" t="s">
        <v>271</v>
      </c>
      <c r="B428" t="s">
        <v>272</v>
      </c>
      <c r="C428" t="s">
        <v>9</v>
      </c>
      <c r="D428">
        <v>440</v>
      </c>
      <c r="E428">
        <v>1620</v>
      </c>
      <c r="F428">
        <v>220</v>
      </c>
      <c r="G428">
        <f t="shared" si="92"/>
        <v>1400</v>
      </c>
      <c r="H428">
        <v>6.75</v>
      </c>
      <c r="I428">
        <f t="shared" si="93"/>
        <v>9450</v>
      </c>
    </row>
    <row r="429" spans="1:68" x14ac:dyDescent="0.35">
      <c r="A429" s="2" t="s">
        <v>271</v>
      </c>
      <c r="B429" t="s">
        <v>266</v>
      </c>
      <c r="C429" t="s">
        <v>9</v>
      </c>
      <c r="D429">
        <v>722</v>
      </c>
      <c r="E429">
        <v>2980</v>
      </c>
      <c r="F429">
        <v>290</v>
      </c>
      <c r="G429">
        <f t="shared" si="92"/>
        <v>2690</v>
      </c>
      <c r="H429">
        <v>7.35</v>
      </c>
      <c r="I429">
        <f t="shared" si="93"/>
        <v>19771.5</v>
      </c>
    </row>
    <row r="430" spans="1:68" x14ac:dyDescent="0.35">
      <c r="A430" s="2" t="s">
        <v>271</v>
      </c>
      <c r="B430" t="s">
        <v>14</v>
      </c>
      <c r="C430" t="s">
        <v>9</v>
      </c>
      <c r="D430">
        <v>112</v>
      </c>
      <c r="E430">
        <v>600</v>
      </c>
      <c r="F430">
        <v>112</v>
      </c>
      <c r="G430">
        <f t="shared" si="92"/>
        <v>488</v>
      </c>
      <c r="H430">
        <v>6.75</v>
      </c>
      <c r="I430">
        <f t="shared" si="93"/>
        <v>3294</v>
      </c>
    </row>
    <row r="431" spans="1:68" x14ac:dyDescent="0.35">
      <c r="A431" s="2" t="s">
        <v>271</v>
      </c>
      <c r="B431" t="s">
        <v>22</v>
      </c>
      <c r="C431" t="s">
        <v>9</v>
      </c>
      <c r="D431">
        <v>57</v>
      </c>
      <c r="E431">
        <v>240</v>
      </c>
      <c r="F431">
        <v>30</v>
      </c>
      <c r="G431">
        <f t="shared" si="92"/>
        <v>210</v>
      </c>
      <c r="H431">
        <v>5</v>
      </c>
      <c r="I431">
        <f t="shared" si="93"/>
        <v>1050</v>
      </c>
    </row>
    <row r="432" spans="1:68" x14ac:dyDescent="0.35">
      <c r="A432" s="2" t="s">
        <v>271</v>
      </c>
      <c r="B432" t="s">
        <v>15</v>
      </c>
      <c r="C432" t="s">
        <v>9</v>
      </c>
      <c r="D432">
        <v>510</v>
      </c>
      <c r="E432">
        <v>2522</v>
      </c>
      <c r="F432">
        <v>204</v>
      </c>
      <c r="G432">
        <f t="shared" si="92"/>
        <v>2318</v>
      </c>
      <c r="H432">
        <v>7.5</v>
      </c>
      <c r="I432">
        <f t="shared" si="93"/>
        <v>17385</v>
      </c>
    </row>
    <row r="433" spans="1:68" x14ac:dyDescent="0.35">
      <c r="A433" s="2" t="s">
        <v>271</v>
      </c>
      <c r="B433" t="s">
        <v>15</v>
      </c>
      <c r="C433" t="s">
        <v>36</v>
      </c>
      <c r="D433">
        <v>226</v>
      </c>
      <c r="E433">
        <v>1117</v>
      </c>
      <c r="F433">
        <v>90</v>
      </c>
      <c r="G433">
        <f t="shared" si="92"/>
        <v>1027</v>
      </c>
      <c r="H433">
        <v>9</v>
      </c>
      <c r="I433">
        <f t="shared" si="93"/>
        <v>9243</v>
      </c>
    </row>
    <row r="434" spans="1:68" x14ac:dyDescent="0.35">
      <c r="A434" s="2" t="s">
        <v>17</v>
      </c>
      <c r="B434" s="2" t="s">
        <v>17</v>
      </c>
      <c r="D434" s="2">
        <f t="shared" ref="D434:I434" si="94">SUM(D422:D433)</f>
        <v>4698</v>
      </c>
      <c r="E434" s="2">
        <f t="shared" si="94"/>
        <v>20359</v>
      </c>
      <c r="F434" s="2">
        <f t="shared" si="94"/>
        <v>2202</v>
      </c>
      <c r="G434" s="2">
        <f t="shared" si="94"/>
        <v>18157</v>
      </c>
      <c r="H434" s="2"/>
      <c r="I434" s="2">
        <f t="shared" si="94"/>
        <v>135107.82</v>
      </c>
      <c r="BD434" s="2">
        <f>SUM(BD422:BD433)</f>
        <v>1626</v>
      </c>
      <c r="BH434" s="2">
        <f>SUM(BH422:BH433)</f>
        <v>3072</v>
      </c>
      <c r="BP434">
        <f>(BD434+BH434)</f>
        <v>4698</v>
      </c>
    </row>
    <row r="435" spans="1:68" x14ac:dyDescent="0.35">
      <c r="B435" s="2" t="s">
        <v>18</v>
      </c>
      <c r="H435" s="2">
        <f>AVERAGE(H422:H433)</f>
        <v>6.7958333333333334</v>
      </c>
    </row>
  </sheetData>
  <mergeCells count="14">
    <mergeCell ref="BH1:BK1"/>
    <mergeCell ref="BL1:BO1"/>
    <mergeCell ref="AZ1:BC1"/>
    <mergeCell ref="AV1:AY1"/>
    <mergeCell ref="AR1:AU1"/>
    <mergeCell ref="P1:S1"/>
    <mergeCell ref="L1:O1"/>
    <mergeCell ref="X1:AA1"/>
    <mergeCell ref="T1:W1"/>
    <mergeCell ref="BD1:BG1"/>
    <mergeCell ref="AN1:AQ1"/>
    <mergeCell ref="AJ1:AM1"/>
    <mergeCell ref="AF1:AI1"/>
    <mergeCell ref="AB1:AE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E6509-1AE9-4C25-8320-0FF3A534E871}">
  <dimension ref="A1:B8"/>
  <sheetViews>
    <sheetView zoomScale="87" zoomScaleNormal="87" workbookViewId="0">
      <selection activeCell="B21" sqref="B21"/>
    </sheetView>
  </sheetViews>
  <sheetFormatPr defaultRowHeight="14.5" x14ac:dyDescent="0.35"/>
  <cols>
    <col min="2" max="2" width="60.90625" bestFit="1" customWidth="1"/>
  </cols>
  <sheetData>
    <row r="1" spans="1:2" x14ac:dyDescent="0.35">
      <c r="A1">
        <v>1</v>
      </c>
      <c r="B1" t="s">
        <v>83</v>
      </c>
    </row>
    <row r="2" spans="1:2" x14ac:dyDescent="0.35">
      <c r="A2">
        <v>2</v>
      </c>
      <c r="B2" t="s">
        <v>84</v>
      </c>
    </row>
    <row r="3" spans="1:2" x14ac:dyDescent="0.35">
      <c r="A3">
        <v>3</v>
      </c>
      <c r="B3" t="s">
        <v>85</v>
      </c>
    </row>
    <row r="4" spans="1:2" x14ac:dyDescent="0.35">
      <c r="A4">
        <v>4</v>
      </c>
      <c r="B4" t="s">
        <v>86</v>
      </c>
    </row>
    <row r="6" spans="1:2" x14ac:dyDescent="0.35">
      <c r="A6">
        <v>5</v>
      </c>
      <c r="B6" t="s">
        <v>87</v>
      </c>
    </row>
    <row r="7" spans="1:2" x14ac:dyDescent="0.35">
      <c r="A7">
        <v>6</v>
      </c>
      <c r="B7" t="s">
        <v>88</v>
      </c>
    </row>
    <row r="8" spans="1:2" x14ac:dyDescent="0.35">
      <c r="A8">
        <v>7</v>
      </c>
      <c r="B8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1A8C-99DF-4166-8097-144C71FF7489}">
  <dimension ref="A1:CF8"/>
  <sheetViews>
    <sheetView topLeftCell="AE1" zoomScale="66" zoomScaleNormal="66" workbookViewId="0">
      <selection activeCell="AM8" sqref="AM8"/>
    </sheetView>
  </sheetViews>
  <sheetFormatPr defaultRowHeight="14.5" x14ac:dyDescent="0.35"/>
  <cols>
    <col min="1" max="1" width="8.90625" bestFit="1" customWidth="1"/>
    <col min="6" max="6" width="9.1796875" bestFit="1" customWidth="1"/>
    <col min="11" max="11" width="9.1796875" bestFit="1" customWidth="1"/>
    <col min="16" max="16" width="9.1796875" bestFit="1" customWidth="1"/>
    <col min="21" max="21" width="9.1796875" bestFit="1" customWidth="1"/>
    <col min="26" max="26" width="8.90625" bestFit="1" customWidth="1"/>
    <col min="36" max="36" width="8.90625" bestFit="1" customWidth="1"/>
    <col min="41" max="41" width="9.1796875" bestFit="1" customWidth="1"/>
    <col min="46" max="46" width="15.08984375" bestFit="1" customWidth="1"/>
    <col min="51" max="51" width="9.1796875" bestFit="1" customWidth="1"/>
    <col min="56" max="56" width="5.90625" bestFit="1" customWidth="1"/>
    <col min="61" max="61" width="8.90625" bestFit="1" customWidth="1"/>
    <col min="66" max="66" width="8.90625" bestFit="1" customWidth="1"/>
    <col min="71" max="71" width="8.90625" bestFit="1" customWidth="1"/>
    <col min="76" max="76" width="8.90625" bestFit="1" customWidth="1"/>
    <col min="81" max="81" width="8.90625" bestFit="1" customWidth="1"/>
  </cols>
  <sheetData>
    <row r="1" spans="1:84" s="2" customFormat="1" x14ac:dyDescent="0.35">
      <c r="A1" s="38" t="s">
        <v>235</v>
      </c>
      <c r="B1" s="38"/>
      <c r="C1" s="38"/>
      <c r="D1" s="38"/>
      <c r="E1" s="28"/>
      <c r="F1" s="37" t="s">
        <v>236</v>
      </c>
      <c r="G1" s="37"/>
      <c r="H1" s="37"/>
      <c r="I1" s="37"/>
      <c r="J1" s="30"/>
      <c r="K1" s="42" t="s">
        <v>237</v>
      </c>
      <c r="L1" s="42"/>
      <c r="M1" s="42"/>
      <c r="N1" s="42"/>
      <c r="O1" s="27"/>
      <c r="P1" s="45" t="s">
        <v>253</v>
      </c>
      <c r="Q1" s="45"/>
      <c r="R1" s="45"/>
      <c r="S1" s="45"/>
      <c r="U1" s="38" t="s">
        <v>254</v>
      </c>
      <c r="V1" s="38"/>
      <c r="W1" s="38"/>
      <c r="X1" s="38"/>
      <c r="Z1" s="40" t="s">
        <v>255</v>
      </c>
      <c r="AA1" s="40"/>
      <c r="AB1" s="40"/>
      <c r="AC1" s="40"/>
      <c r="AE1" s="42" t="s">
        <v>270</v>
      </c>
      <c r="AF1" s="42"/>
      <c r="AG1" s="42"/>
      <c r="AH1" s="42"/>
      <c r="AJ1" s="35" t="s">
        <v>256</v>
      </c>
      <c r="AK1" s="35"/>
      <c r="AL1" s="35"/>
      <c r="AM1" s="35"/>
      <c r="AO1" s="44" t="s">
        <v>257</v>
      </c>
      <c r="AP1" s="44"/>
      <c r="AQ1" s="44"/>
      <c r="AR1" s="44"/>
      <c r="AT1" s="41" t="s">
        <v>258</v>
      </c>
      <c r="AU1" s="41"/>
      <c r="AV1" s="41"/>
      <c r="AW1" s="41"/>
      <c r="AY1" s="46" t="s">
        <v>259</v>
      </c>
      <c r="AZ1" s="46"/>
      <c r="BA1" s="46"/>
      <c r="BB1" s="46"/>
      <c r="BD1" s="43" t="s">
        <v>260</v>
      </c>
      <c r="BE1" s="43"/>
      <c r="BF1" s="43"/>
      <c r="BG1" s="43"/>
      <c r="BI1" s="32" t="s">
        <v>267</v>
      </c>
      <c r="BJ1" s="32"/>
      <c r="BK1" s="32"/>
      <c r="BL1" s="32"/>
      <c r="BN1" s="31" t="s">
        <v>268</v>
      </c>
      <c r="BO1" s="31"/>
      <c r="BP1" s="31"/>
      <c r="BQ1" s="31"/>
      <c r="BS1" s="41" t="s">
        <v>273</v>
      </c>
      <c r="BT1" s="41"/>
      <c r="BU1" s="41"/>
      <c r="BV1" s="41"/>
      <c r="BX1" s="42" t="s">
        <v>274</v>
      </c>
      <c r="BY1" s="42"/>
      <c r="BZ1" s="42"/>
      <c r="CA1" s="42"/>
      <c r="CC1" s="43" t="s">
        <v>275</v>
      </c>
      <c r="CD1" s="43"/>
      <c r="CE1" s="43"/>
      <c r="CF1" s="43"/>
    </row>
    <row r="2" spans="1:84" s="2" customFormat="1" x14ac:dyDescent="0.35">
      <c r="A2" s="2" t="s">
        <v>59</v>
      </c>
      <c r="B2" s="2" t="s">
        <v>261</v>
      </c>
      <c r="C2" s="2" t="s">
        <v>262</v>
      </c>
      <c r="D2" s="2" t="s">
        <v>234</v>
      </c>
      <c r="F2" s="2" t="s">
        <v>59</v>
      </c>
      <c r="G2" s="2" t="s">
        <v>261</v>
      </c>
      <c r="H2" s="2" t="s">
        <v>262</v>
      </c>
      <c r="I2" s="2" t="s">
        <v>234</v>
      </c>
      <c r="K2" s="2" t="s">
        <v>59</v>
      </c>
      <c r="L2" s="2" t="s">
        <v>261</v>
      </c>
      <c r="M2" s="2" t="s">
        <v>262</v>
      </c>
      <c r="N2" s="2" t="s">
        <v>234</v>
      </c>
      <c r="P2" s="2" t="s">
        <v>59</v>
      </c>
      <c r="Q2" s="2" t="s">
        <v>261</v>
      </c>
      <c r="R2" s="2" t="s">
        <v>262</v>
      </c>
      <c r="S2" s="2" t="s">
        <v>234</v>
      </c>
      <c r="U2" s="2" t="s">
        <v>59</v>
      </c>
      <c r="V2" s="2" t="s">
        <v>261</v>
      </c>
      <c r="W2" s="2" t="s">
        <v>262</v>
      </c>
      <c r="X2" s="2" t="s">
        <v>234</v>
      </c>
      <c r="Z2" s="2" t="s">
        <v>59</v>
      </c>
      <c r="AA2" s="2" t="s">
        <v>261</v>
      </c>
      <c r="AB2" s="2" t="s">
        <v>262</v>
      </c>
      <c r="AC2" s="2" t="s">
        <v>234</v>
      </c>
      <c r="AE2" s="2" t="s">
        <v>59</v>
      </c>
      <c r="AF2" s="2" t="s">
        <v>261</v>
      </c>
      <c r="AG2" s="2" t="s">
        <v>262</v>
      </c>
      <c r="AH2" s="2" t="s">
        <v>234</v>
      </c>
      <c r="AJ2" s="2" t="s">
        <v>59</v>
      </c>
      <c r="AK2" s="2" t="s">
        <v>261</v>
      </c>
      <c r="AL2" s="2" t="s">
        <v>262</v>
      </c>
      <c r="AM2" s="2" t="s">
        <v>234</v>
      </c>
      <c r="AO2" s="2" t="s">
        <v>59</v>
      </c>
      <c r="AP2" s="2" t="s">
        <v>261</v>
      </c>
      <c r="AQ2" s="2" t="s">
        <v>262</v>
      </c>
      <c r="AR2" s="2" t="s">
        <v>234</v>
      </c>
      <c r="AT2" s="2" t="s">
        <v>59</v>
      </c>
      <c r="AU2" s="2" t="s">
        <v>261</v>
      </c>
      <c r="AV2" s="2" t="s">
        <v>262</v>
      </c>
      <c r="AW2" s="2" t="s">
        <v>234</v>
      </c>
      <c r="AY2" s="2" t="s">
        <v>59</v>
      </c>
      <c r="AZ2" s="2" t="s">
        <v>261</v>
      </c>
      <c r="BA2" s="2" t="s">
        <v>262</v>
      </c>
      <c r="BB2" s="2" t="s">
        <v>234</v>
      </c>
      <c r="BD2" s="2" t="s">
        <v>59</v>
      </c>
      <c r="BE2" s="2" t="s">
        <v>261</v>
      </c>
      <c r="BF2" s="2" t="s">
        <v>262</v>
      </c>
      <c r="BG2" s="2" t="s">
        <v>234</v>
      </c>
      <c r="BI2" s="2" t="s">
        <v>59</v>
      </c>
      <c r="BJ2" s="2" t="s">
        <v>261</v>
      </c>
      <c r="BK2" s="2" t="s">
        <v>262</v>
      </c>
      <c r="BL2" s="2" t="s">
        <v>234</v>
      </c>
      <c r="BN2" s="2" t="s">
        <v>59</v>
      </c>
      <c r="BO2" s="2" t="s">
        <v>261</v>
      </c>
      <c r="BP2" s="2" t="s">
        <v>262</v>
      </c>
      <c r="BQ2" s="2" t="s">
        <v>234</v>
      </c>
      <c r="BS2" s="2" t="s">
        <v>59</v>
      </c>
      <c r="BT2" s="2" t="s">
        <v>261</v>
      </c>
      <c r="BU2" s="2" t="s">
        <v>262</v>
      </c>
      <c r="BV2" s="2" t="s">
        <v>234</v>
      </c>
      <c r="BX2" s="2" t="s">
        <v>59</v>
      </c>
      <c r="BY2" s="2" t="s">
        <v>261</v>
      </c>
      <c r="BZ2" s="2" t="s">
        <v>262</v>
      </c>
      <c r="CA2" s="2" t="s">
        <v>234</v>
      </c>
      <c r="CC2" s="2" t="s">
        <v>59</v>
      </c>
      <c r="CD2" s="2" t="s">
        <v>261</v>
      </c>
      <c r="CE2" s="2" t="s">
        <v>262</v>
      </c>
      <c r="CF2" s="2" t="s">
        <v>234</v>
      </c>
    </row>
    <row r="3" spans="1:84" x14ac:dyDescent="0.35">
      <c r="B3">
        <v>38000</v>
      </c>
      <c r="D3">
        <f>(B3-C3)</f>
        <v>38000</v>
      </c>
      <c r="F3" s="1">
        <v>44395</v>
      </c>
      <c r="G3">
        <v>33650</v>
      </c>
      <c r="H3">
        <v>5000</v>
      </c>
      <c r="I3">
        <f>(G3-H3)</f>
        <v>28650</v>
      </c>
      <c r="K3" s="1">
        <v>44395</v>
      </c>
      <c r="L3" s="6">
        <v>16297</v>
      </c>
      <c r="N3">
        <f>(L3-M3)</f>
        <v>16297</v>
      </c>
      <c r="P3" s="1">
        <v>44401</v>
      </c>
      <c r="Q3">
        <v>72000</v>
      </c>
      <c r="R3">
        <v>25000</v>
      </c>
      <c r="S3">
        <f>(Q3-R3)</f>
        <v>47000</v>
      </c>
      <c r="U3" s="1">
        <v>44395</v>
      </c>
      <c r="V3">
        <v>11000</v>
      </c>
      <c r="W3">
        <v>5000</v>
      </c>
      <c r="X3">
        <f>(V3-W3)</f>
        <v>6000</v>
      </c>
      <c r="Z3" s="1"/>
      <c r="AA3">
        <v>10650</v>
      </c>
      <c r="AB3">
        <v>5000</v>
      </c>
      <c r="AC3">
        <f>(AA3-AB3)</f>
        <v>5650</v>
      </c>
      <c r="AF3">
        <v>17872</v>
      </c>
      <c r="AH3">
        <f>(AF3-AG3)</f>
        <v>17872</v>
      </c>
      <c r="AK3">
        <v>28947</v>
      </c>
      <c r="AM3">
        <f>(AK3-AL3)</f>
        <v>28947</v>
      </c>
      <c r="AO3" s="1">
        <v>44400</v>
      </c>
      <c r="AP3">
        <v>35499</v>
      </c>
      <c r="AQ3">
        <v>30000</v>
      </c>
      <c r="AR3">
        <f>(AP3-AQ3)</f>
        <v>5499</v>
      </c>
      <c r="AU3">
        <v>35737</v>
      </c>
      <c r="AV3">
        <v>10000</v>
      </c>
      <c r="AW3">
        <f>(AU3-AV3)</f>
        <v>25737</v>
      </c>
      <c r="AY3" s="1">
        <v>44399</v>
      </c>
      <c r="AZ3">
        <v>23310</v>
      </c>
      <c r="BB3">
        <f>(AZ3-BA3)</f>
        <v>23310</v>
      </c>
      <c r="BE3">
        <v>8110</v>
      </c>
      <c r="BF3">
        <v>1000</v>
      </c>
      <c r="BG3">
        <f>(BE3-BF3)</f>
        <v>7110</v>
      </c>
      <c r="BI3" s="1">
        <v>44402</v>
      </c>
      <c r="BJ3">
        <v>1624</v>
      </c>
      <c r="BL3">
        <f>(BJ3-BK3)</f>
        <v>1624</v>
      </c>
      <c r="BN3" s="1">
        <v>44402</v>
      </c>
      <c r="BO3">
        <v>21925</v>
      </c>
      <c r="BQ3">
        <f>(BO3-BP3)</f>
        <v>21925</v>
      </c>
      <c r="BS3" s="1">
        <v>44403</v>
      </c>
      <c r="BT3">
        <v>1050</v>
      </c>
      <c r="BV3">
        <f>(BT3-BU3)</f>
        <v>1050</v>
      </c>
      <c r="BX3" s="1">
        <v>44403</v>
      </c>
      <c r="BY3">
        <v>21396</v>
      </c>
      <c r="CA3">
        <f>(BY3-BZ3)</f>
        <v>21396</v>
      </c>
      <c r="CC3" s="1">
        <v>44403</v>
      </c>
      <c r="CD3">
        <v>9000</v>
      </c>
      <c r="CF3">
        <f>(CD3-CE3)</f>
        <v>9000</v>
      </c>
    </row>
    <row r="4" spans="1:84" x14ac:dyDescent="0.35">
      <c r="A4" s="1">
        <v>44402</v>
      </c>
      <c r="B4">
        <v>15400</v>
      </c>
      <c r="C4">
        <v>33000</v>
      </c>
      <c r="D4">
        <f>(B4-C4+D3)</f>
        <v>20400</v>
      </c>
      <c r="F4" s="1">
        <v>44399</v>
      </c>
      <c r="G4">
        <v>28512</v>
      </c>
      <c r="I4">
        <f>(G4-H4+I3)</f>
        <v>57162</v>
      </c>
      <c r="K4" s="1">
        <v>44399</v>
      </c>
      <c r="L4">
        <v>18461</v>
      </c>
      <c r="N4">
        <f>(L4-M4+N3)</f>
        <v>34758</v>
      </c>
      <c r="AJ4" s="1">
        <v>44403</v>
      </c>
      <c r="AK4">
        <v>26628</v>
      </c>
      <c r="AM4">
        <f>(AK4-AL4+AM3)</f>
        <v>55575</v>
      </c>
      <c r="AV4">
        <v>10000</v>
      </c>
      <c r="AW4">
        <f>(AW3+AU4-AV4)</f>
        <v>15737</v>
      </c>
      <c r="AY4" s="1"/>
      <c r="BN4" s="1">
        <v>44403</v>
      </c>
      <c r="BO4">
        <v>19775</v>
      </c>
      <c r="BP4">
        <v>18500</v>
      </c>
      <c r="BQ4">
        <f>(BO4-BP4+BQ3)</f>
        <v>23200</v>
      </c>
    </row>
    <row r="5" spans="1:84" x14ac:dyDescent="0.35">
      <c r="A5" s="1">
        <v>44403</v>
      </c>
      <c r="B5">
        <v>480</v>
      </c>
      <c r="D5">
        <f>(B5-C5+D4)</f>
        <v>20880</v>
      </c>
      <c r="F5" s="1">
        <v>44400</v>
      </c>
      <c r="G5">
        <v>18790</v>
      </c>
      <c r="I5">
        <f>(G5-H5+I4)</f>
        <v>75952</v>
      </c>
      <c r="K5" s="1">
        <v>44400</v>
      </c>
      <c r="L5">
        <v>22000</v>
      </c>
      <c r="M5">
        <v>15000</v>
      </c>
      <c r="N5">
        <f>(L5-M5+N4)</f>
        <v>41758</v>
      </c>
      <c r="P5" s="1"/>
      <c r="AT5" s="1">
        <v>44403</v>
      </c>
      <c r="AU5">
        <v>28100</v>
      </c>
      <c r="AW5">
        <f>(AW4+AU5-AV5)</f>
        <v>43837</v>
      </c>
    </row>
    <row r="6" spans="1:84" x14ac:dyDescent="0.35">
      <c r="F6" s="1">
        <v>44402</v>
      </c>
      <c r="G6">
        <v>11840</v>
      </c>
      <c r="I6">
        <f>(G6-H6+I5)</f>
        <v>87792</v>
      </c>
      <c r="K6" s="1">
        <v>44402</v>
      </c>
      <c r="L6">
        <v>8835</v>
      </c>
      <c r="M6">
        <v>19500</v>
      </c>
      <c r="N6">
        <f>(L6-M6+N5)</f>
        <v>31093</v>
      </c>
    </row>
    <row r="7" spans="1:84" x14ac:dyDescent="0.35">
      <c r="F7" s="1">
        <v>44403</v>
      </c>
      <c r="G7">
        <v>3290</v>
      </c>
      <c r="H7">
        <v>1400</v>
      </c>
      <c r="I7">
        <f>(G7-H7+I6)</f>
        <v>89682</v>
      </c>
      <c r="K7" s="1">
        <v>44403</v>
      </c>
      <c r="L7">
        <v>14000</v>
      </c>
      <c r="N7">
        <f>(L7-M7+N6)</f>
        <v>45093</v>
      </c>
    </row>
    <row r="8" spans="1:84" x14ac:dyDescent="0.35">
      <c r="K8" s="1">
        <v>44403</v>
      </c>
      <c r="L8">
        <v>1950</v>
      </c>
      <c r="N8">
        <f>(L8-M8+N7)</f>
        <v>47043</v>
      </c>
    </row>
  </sheetData>
  <mergeCells count="17">
    <mergeCell ref="BD1:BG1"/>
    <mergeCell ref="BS1:BV1"/>
    <mergeCell ref="BX1:CA1"/>
    <mergeCell ref="CC1:CF1"/>
    <mergeCell ref="A1:D1"/>
    <mergeCell ref="K1:N1"/>
    <mergeCell ref="U1:X1"/>
    <mergeCell ref="AT1:AW1"/>
    <mergeCell ref="F1:I1"/>
    <mergeCell ref="Z1:AC1"/>
    <mergeCell ref="AE1:AH1"/>
    <mergeCell ref="AJ1:AM1"/>
    <mergeCell ref="AO1:AR1"/>
    <mergeCell ref="BI1:BL1"/>
    <mergeCell ref="BN1:BQ1"/>
    <mergeCell ref="P1:S1"/>
    <mergeCell ref="AY1:B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1AA57-6247-4A4F-9752-70CC607DC978}">
  <dimension ref="A1:AK99"/>
  <sheetViews>
    <sheetView topLeftCell="A67" zoomScale="50" zoomScaleNormal="50" workbookViewId="0">
      <selection activeCell="E100" sqref="E100"/>
    </sheetView>
  </sheetViews>
  <sheetFormatPr defaultRowHeight="14.5" x14ac:dyDescent="0.35"/>
  <cols>
    <col min="1" max="1" width="21.6328125" bestFit="1" customWidth="1"/>
    <col min="2" max="2" width="12.08984375" bestFit="1" customWidth="1"/>
    <col min="3" max="3" width="13.1796875" bestFit="1" customWidth="1"/>
    <col min="4" max="4" width="11.453125" bestFit="1" customWidth="1"/>
    <col min="5" max="5" width="12.7265625" bestFit="1" customWidth="1"/>
    <col min="7" max="7" width="15.81640625" bestFit="1" customWidth="1"/>
    <col min="14" max="14" width="12.7265625" bestFit="1" customWidth="1"/>
    <col min="15" max="15" width="12" bestFit="1" customWidth="1"/>
    <col min="16" max="16" width="13.26953125" bestFit="1" customWidth="1"/>
    <col min="17" max="17" width="12.7265625" bestFit="1" customWidth="1"/>
    <col min="18" max="18" width="12" bestFit="1" customWidth="1"/>
    <col min="19" max="19" width="13.26953125" bestFit="1" customWidth="1"/>
    <col min="20" max="20" width="12.08984375" bestFit="1" customWidth="1"/>
    <col min="21" max="21" width="11.54296875" bestFit="1" customWidth="1"/>
    <col min="22" max="22" width="12.453125" bestFit="1" customWidth="1"/>
    <col min="26" max="26" width="12.7265625" bestFit="1" customWidth="1"/>
    <col min="27" max="27" width="11.54296875" bestFit="1" customWidth="1"/>
    <col min="28" max="28" width="13.26953125" bestFit="1" customWidth="1"/>
    <col min="35" max="35" width="12.7265625" bestFit="1" customWidth="1"/>
    <col min="36" max="36" width="12" bestFit="1" customWidth="1"/>
    <col min="37" max="37" width="13.26953125" bestFit="1" customWidth="1"/>
  </cols>
  <sheetData>
    <row r="1" spans="1:28" s="2" customFormat="1" x14ac:dyDescent="0.35">
      <c r="A1" s="47" t="s">
        <v>102</v>
      </c>
      <c r="B1" s="47"/>
      <c r="C1" s="47"/>
      <c r="D1" s="47"/>
      <c r="E1" s="47"/>
      <c r="F1" s="21"/>
    </row>
    <row r="2" spans="1:28" s="2" customFormat="1" x14ac:dyDescent="0.35">
      <c r="A2" s="47"/>
      <c r="B2" s="47"/>
      <c r="C2" s="47"/>
      <c r="D2" s="47"/>
      <c r="E2" s="47"/>
      <c r="F2" s="21"/>
    </row>
    <row r="3" spans="1:28" s="2" customFormat="1" x14ac:dyDescent="0.35">
      <c r="A3" s="2" t="s">
        <v>46</v>
      </c>
      <c r="B3" s="2" t="s">
        <v>82</v>
      </c>
      <c r="C3" s="2" t="s">
        <v>100</v>
      </c>
      <c r="D3" s="2" t="s">
        <v>98</v>
      </c>
      <c r="E3" s="2" t="s">
        <v>99</v>
      </c>
      <c r="H3" s="25" t="s">
        <v>40</v>
      </c>
      <c r="I3" s="25" t="s">
        <v>94</v>
      </c>
      <c r="J3" s="25" t="s">
        <v>42</v>
      </c>
      <c r="K3" s="25" t="s">
        <v>40</v>
      </c>
      <c r="L3" s="25" t="s">
        <v>94</v>
      </c>
      <c r="M3" s="25" t="s">
        <v>42</v>
      </c>
      <c r="N3" s="25" t="s">
        <v>40</v>
      </c>
      <c r="O3" s="25" t="s">
        <v>94</v>
      </c>
      <c r="P3" s="25" t="s">
        <v>42</v>
      </c>
      <c r="Q3" s="25" t="s">
        <v>40</v>
      </c>
      <c r="R3" s="25" t="s">
        <v>94</v>
      </c>
      <c r="S3" s="25" t="s">
        <v>42</v>
      </c>
      <c r="T3" s="25" t="s">
        <v>40</v>
      </c>
      <c r="U3" s="25" t="s">
        <v>94</v>
      </c>
      <c r="V3" s="25" t="s">
        <v>42</v>
      </c>
      <c r="W3" s="25" t="s">
        <v>40</v>
      </c>
      <c r="X3" s="25" t="s">
        <v>94</v>
      </c>
      <c r="Y3" s="25" t="s">
        <v>42</v>
      </c>
      <c r="Z3" s="25" t="s">
        <v>82</v>
      </c>
      <c r="AA3" s="25" t="s">
        <v>127</v>
      </c>
      <c r="AB3" s="25" t="s">
        <v>99</v>
      </c>
    </row>
    <row r="4" spans="1:28" x14ac:dyDescent="0.35">
      <c r="A4" s="3" t="s">
        <v>114</v>
      </c>
      <c r="B4" s="6">
        <v>511</v>
      </c>
      <c r="C4" s="6">
        <v>1800</v>
      </c>
      <c r="D4" s="6">
        <v>1618</v>
      </c>
      <c r="E4" s="6">
        <v>12944</v>
      </c>
      <c r="F4" s="6"/>
    </row>
    <row r="5" spans="1:28" x14ac:dyDescent="0.35">
      <c r="A5" s="3" t="s">
        <v>115</v>
      </c>
      <c r="B5" s="6">
        <v>304</v>
      </c>
      <c r="C5" s="6">
        <v>2871</v>
      </c>
      <c r="D5" s="6">
        <v>2871</v>
      </c>
      <c r="E5" s="6">
        <v>21262.05</v>
      </c>
      <c r="F5" s="6"/>
    </row>
    <row r="6" spans="1:28" x14ac:dyDescent="0.35">
      <c r="A6" s="3" t="s">
        <v>120</v>
      </c>
      <c r="B6" s="6">
        <v>685</v>
      </c>
      <c r="C6" s="6">
        <v>3123</v>
      </c>
      <c r="D6" s="6">
        <v>2915</v>
      </c>
      <c r="E6" s="6">
        <v>29440</v>
      </c>
      <c r="F6" s="6"/>
    </row>
    <row r="7" spans="1:28" x14ac:dyDescent="0.35">
      <c r="A7" s="3" t="s">
        <v>140</v>
      </c>
      <c r="B7" s="6">
        <v>1892</v>
      </c>
      <c r="C7" s="6">
        <v>6248</v>
      </c>
      <c r="D7" s="6">
        <v>5963</v>
      </c>
      <c r="E7" s="6">
        <v>39766</v>
      </c>
      <c r="F7" s="6"/>
    </row>
    <row r="8" spans="1:28" x14ac:dyDescent="0.35">
      <c r="A8" s="3" t="s">
        <v>143</v>
      </c>
      <c r="B8" s="6">
        <v>1264</v>
      </c>
      <c r="C8" s="6">
        <v>4560</v>
      </c>
      <c r="D8" s="6">
        <v>3907</v>
      </c>
      <c r="E8" s="6">
        <v>27710.5</v>
      </c>
      <c r="F8" s="6"/>
      <c r="G8" t="s">
        <v>93</v>
      </c>
    </row>
    <row r="9" spans="1:28" x14ac:dyDescent="0.35">
      <c r="A9" s="3" t="s">
        <v>101</v>
      </c>
      <c r="B9" s="2">
        <f t="shared" ref="B9:E9" si="0">SUM(B4:B8)</f>
        <v>4656</v>
      </c>
      <c r="C9" s="2">
        <f t="shared" si="0"/>
        <v>18602</v>
      </c>
      <c r="D9" s="2">
        <f t="shared" si="0"/>
        <v>17274</v>
      </c>
      <c r="E9" s="2">
        <f t="shared" si="0"/>
        <v>131122.54999999999</v>
      </c>
      <c r="F9" s="2"/>
      <c r="G9" t="s">
        <v>95</v>
      </c>
    </row>
    <row r="10" spans="1:28" x14ac:dyDescent="0.35">
      <c r="A10" s="3"/>
      <c r="B10" s="2"/>
      <c r="C10" s="2"/>
      <c r="D10" s="2"/>
      <c r="E10" s="2"/>
      <c r="F10" s="2"/>
      <c r="G10" t="s">
        <v>96</v>
      </c>
    </row>
    <row r="11" spans="1:28" s="26" customFormat="1" x14ac:dyDescent="0.35"/>
    <row r="12" spans="1:28" s="7" customFormat="1" x14ac:dyDescent="0.35">
      <c r="H12" s="47" t="s">
        <v>215</v>
      </c>
      <c r="I12" s="47"/>
      <c r="J12" s="47"/>
      <c r="K12" s="47" t="s">
        <v>134</v>
      </c>
      <c r="L12" s="47"/>
      <c r="M12" s="47"/>
      <c r="N12" s="47" t="s">
        <v>224</v>
      </c>
      <c r="O12" s="47"/>
      <c r="P12" s="47"/>
      <c r="Q12" s="47" t="s">
        <v>216</v>
      </c>
      <c r="R12" s="47"/>
      <c r="S12" s="47"/>
      <c r="T12" s="47" t="s">
        <v>226</v>
      </c>
      <c r="U12" s="47"/>
      <c r="V12" s="47"/>
      <c r="W12" s="47" t="s">
        <v>135</v>
      </c>
      <c r="X12" s="47"/>
      <c r="Y12" s="47"/>
      <c r="Z12" s="25" t="s">
        <v>82</v>
      </c>
      <c r="AA12" s="25" t="s">
        <v>127</v>
      </c>
      <c r="AB12" s="25" t="s">
        <v>99</v>
      </c>
    </row>
    <row r="13" spans="1:28" x14ac:dyDescent="0.35">
      <c r="H13" s="25" t="s">
        <v>40</v>
      </c>
      <c r="I13" s="25" t="s">
        <v>94</v>
      </c>
      <c r="J13" s="25" t="s">
        <v>42</v>
      </c>
      <c r="K13" s="25" t="s">
        <v>40</v>
      </c>
      <c r="L13" s="25" t="s">
        <v>94</v>
      </c>
      <c r="M13" s="25" t="s">
        <v>42</v>
      </c>
      <c r="N13" s="25" t="s">
        <v>40</v>
      </c>
      <c r="O13" s="25" t="s">
        <v>94</v>
      </c>
      <c r="P13" s="25" t="s">
        <v>42</v>
      </c>
      <c r="Q13" s="25" t="s">
        <v>40</v>
      </c>
      <c r="R13" s="25" t="s">
        <v>94</v>
      </c>
      <c r="S13" s="25" t="s">
        <v>42</v>
      </c>
      <c r="T13" s="25" t="s">
        <v>40</v>
      </c>
      <c r="U13" s="25" t="s">
        <v>94</v>
      </c>
      <c r="V13" s="25" t="s">
        <v>42</v>
      </c>
      <c r="W13" s="25" t="s">
        <v>40</v>
      </c>
      <c r="X13" s="25" t="s">
        <v>94</v>
      </c>
      <c r="Y13" s="25" t="s">
        <v>42</v>
      </c>
    </row>
    <row r="14" spans="1:28" x14ac:dyDescent="0.35">
      <c r="A14" s="3" t="s">
        <v>147</v>
      </c>
      <c r="B14" s="6">
        <v>2808</v>
      </c>
      <c r="C14" s="6">
        <v>10051</v>
      </c>
      <c r="D14" s="6">
        <v>8712</v>
      </c>
      <c r="E14" s="6">
        <v>43928.4</v>
      </c>
      <c r="F14" s="6"/>
      <c r="H14">
        <v>730</v>
      </c>
      <c r="K14">
        <v>2192</v>
      </c>
    </row>
    <row r="15" spans="1:28" x14ac:dyDescent="0.35">
      <c r="A15" s="3" t="s">
        <v>151</v>
      </c>
      <c r="B15" s="6">
        <v>2264</v>
      </c>
      <c r="C15" s="6">
        <v>8218</v>
      </c>
      <c r="D15" s="6">
        <v>7127</v>
      </c>
      <c r="E15" s="6">
        <v>43884</v>
      </c>
      <c r="F15" s="6"/>
      <c r="H15">
        <v>100</v>
      </c>
      <c r="K15">
        <v>1087</v>
      </c>
    </row>
    <row r="16" spans="1:28" x14ac:dyDescent="0.35">
      <c r="A16" s="3" t="s">
        <v>154</v>
      </c>
      <c r="B16" s="6">
        <v>3201</v>
      </c>
      <c r="C16" s="6">
        <v>11420</v>
      </c>
      <c r="D16" s="6">
        <v>9835</v>
      </c>
      <c r="E16" s="6">
        <v>58047.5</v>
      </c>
      <c r="F16" s="6"/>
      <c r="K16">
        <v>2443</v>
      </c>
      <c r="N16">
        <v>837</v>
      </c>
      <c r="T16">
        <v>1896</v>
      </c>
    </row>
    <row r="17" spans="1:37" x14ac:dyDescent="0.35">
      <c r="A17" s="3" t="s">
        <v>159</v>
      </c>
      <c r="B17" s="6">
        <v>4823</v>
      </c>
      <c r="C17" s="6">
        <v>17600</v>
      </c>
      <c r="D17" s="6">
        <v>15434</v>
      </c>
      <c r="E17" s="6">
        <v>82975.55</v>
      </c>
      <c r="F17" s="6"/>
      <c r="H17">
        <v>250</v>
      </c>
      <c r="K17">
        <v>2760</v>
      </c>
      <c r="Q17">
        <v>864</v>
      </c>
      <c r="T17">
        <v>950</v>
      </c>
    </row>
    <row r="18" spans="1:37" x14ac:dyDescent="0.35">
      <c r="A18" s="3" t="s">
        <v>164</v>
      </c>
      <c r="B18" s="6">
        <v>4813</v>
      </c>
      <c r="C18" s="6">
        <v>19260</v>
      </c>
      <c r="D18" s="6">
        <v>16962</v>
      </c>
      <c r="E18" s="6">
        <v>86709.8</v>
      </c>
      <c r="F18" s="6"/>
      <c r="K18">
        <v>2897</v>
      </c>
      <c r="T18">
        <v>1460</v>
      </c>
      <c r="W18">
        <v>436</v>
      </c>
    </row>
    <row r="19" spans="1:37" x14ac:dyDescent="0.35">
      <c r="A19" s="3" t="s">
        <v>167</v>
      </c>
      <c r="B19" s="6">
        <v>2606</v>
      </c>
      <c r="C19" s="6">
        <v>9260</v>
      </c>
      <c r="D19" s="6">
        <v>8027</v>
      </c>
      <c r="E19" s="6">
        <v>32142</v>
      </c>
      <c r="F19" s="6"/>
      <c r="W19">
        <v>1585</v>
      </c>
    </row>
    <row r="20" spans="1:37" x14ac:dyDescent="0.35">
      <c r="A20" s="3" t="s">
        <v>101</v>
      </c>
      <c r="B20" s="2">
        <f t="shared" ref="B20:E20" si="1">SUM(B14:B19)</f>
        <v>20515</v>
      </c>
      <c r="C20" s="2">
        <f t="shared" si="1"/>
        <v>75809</v>
      </c>
      <c r="D20" s="2">
        <f t="shared" si="1"/>
        <v>66097</v>
      </c>
      <c r="E20" s="2">
        <f t="shared" si="1"/>
        <v>347687.25</v>
      </c>
      <c r="F20" s="2"/>
      <c r="G20" t="s">
        <v>93</v>
      </c>
      <c r="H20" s="2">
        <f>SUM(H14:H19)</f>
        <v>1080</v>
      </c>
      <c r="K20" s="2">
        <f>SUM(K14:K19)</f>
        <v>11379</v>
      </c>
      <c r="N20" s="2">
        <v>837</v>
      </c>
      <c r="Q20" s="2">
        <v>864</v>
      </c>
      <c r="T20" s="2">
        <f>SUM(T15:T19)</f>
        <v>4306</v>
      </c>
      <c r="W20" s="2">
        <f>SUM(W15:W19)</f>
        <v>2021</v>
      </c>
      <c r="Z20" s="2">
        <f>($H$20+$K$20+$N$20+$Q$20+$T$20+$W$20)</f>
        <v>20487</v>
      </c>
    </row>
    <row r="21" spans="1:37" x14ac:dyDescent="0.35">
      <c r="G21" t="s">
        <v>95</v>
      </c>
    </row>
    <row r="22" spans="1:37" x14ac:dyDescent="0.35">
      <c r="G22" t="s">
        <v>96</v>
      </c>
    </row>
    <row r="23" spans="1:37" s="26" customFormat="1" x14ac:dyDescent="0.35"/>
    <row r="24" spans="1:37" s="7" customFormat="1" x14ac:dyDescent="0.35">
      <c r="H24" s="48" t="s">
        <v>215</v>
      </c>
      <c r="I24" s="48"/>
      <c r="J24" s="48"/>
      <c r="K24" s="48" t="s">
        <v>134</v>
      </c>
      <c r="L24" s="48"/>
      <c r="M24" s="48"/>
      <c r="N24" s="48" t="s">
        <v>226</v>
      </c>
      <c r="O24" s="48"/>
      <c r="P24" s="48"/>
      <c r="Q24" s="48" t="s">
        <v>135</v>
      </c>
      <c r="R24" s="48"/>
      <c r="S24" s="48"/>
      <c r="T24" s="48" t="s">
        <v>223</v>
      </c>
      <c r="U24" s="48"/>
      <c r="V24" s="48"/>
      <c r="W24" s="48" t="s">
        <v>224</v>
      </c>
      <c r="X24" s="48"/>
      <c r="Y24" s="48"/>
      <c r="Z24" s="48" t="s">
        <v>220</v>
      </c>
      <c r="AA24" s="48"/>
      <c r="AB24" s="48"/>
      <c r="AC24" s="48" t="s">
        <v>219</v>
      </c>
      <c r="AD24" s="48"/>
      <c r="AE24" s="48"/>
      <c r="AF24" s="48" t="s">
        <v>222</v>
      </c>
      <c r="AG24" s="48"/>
      <c r="AH24" s="48"/>
    </row>
    <row r="25" spans="1:37" s="13" customFormat="1" x14ac:dyDescent="0.35">
      <c r="H25" s="13" t="s">
        <v>40</v>
      </c>
      <c r="I25" s="13" t="s">
        <v>94</v>
      </c>
      <c r="J25" s="13" t="s">
        <v>42</v>
      </c>
      <c r="K25" s="13" t="s">
        <v>40</v>
      </c>
      <c r="L25" s="13" t="s">
        <v>94</v>
      </c>
      <c r="M25" s="13" t="s">
        <v>42</v>
      </c>
      <c r="N25" s="13" t="s">
        <v>40</v>
      </c>
      <c r="O25" s="13" t="s">
        <v>94</v>
      </c>
      <c r="P25" s="13" t="s">
        <v>42</v>
      </c>
      <c r="Q25" s="13" t="s">
        <v>40</v>
      </c>
      <c r="R25" s="13" t="s">
        <v>94</v>
      </c>
      <c r="S25" s="13" t="s">
        <v>42</v>
      </c>
      <c r="T25" s="13" t="s">
        <v>40</v>
      </c>
      <c r="U25" s="13" t="s">
        <v>94</v>
      </c>
      <c r="V25" s="13" t="s">
        <v>42</v>
      </c>
      <c r="W25" s="13" t="s">
        <v>40</v>
      </c>
      <c r="X25" s="13" t="s">
        <v>94</v>
      </c>
      <c r="Y25" s="13" t="s">
        <v>42</v>
      </c>
      <c r="Z25" s="13" t="s">
        <v>40</v>
      </c>
      <c r="AA25" s="13" t="s">
        <v>94</v>
      </c>
      <c r="AB25" s="13" t="s">
        <v>42</v>
      </c>
      <c r="AC25" s="13" t="s">
        <v>40</v>
      </c>
      <c r="AD25" s="13" t="s">
        <v>94</v>
      </c>
      <c r="AE25" s="13" t="s">
        <v>42</v>
      </c>
      <c r="AF25" s="13" t="s">
        <v>40</v>
      </c>
      <c r="AG25" s="13" t="s">
        <v>94</v>
      </c>
      <c r="AH25" s="13" t="s">
        <v>42</v>
      </c>
      <c r="AI25" s="13" t="s">
        <v>82</v>
      </c>
      <c r="AJ25" s="13" t="s">
        <v>127</v>
      </c>
      <c r="AK25" s="13" t="s">
        <v>99</v>
      </c>
    </row>
    <row r="26" spans="1:37" x14ac:dyDescent="0.35">
      <c r="A26" s="3" t="s">
        <v>170</v>
      </c>
      <c r="B26" s="6">
        <v>4494</v>
      </c>
      <c r="C26" s="6">
        <v>16480</v>
      </c>
      <c r="D26" s="6">
        <v>14283</v>
      </c>
      <c r="E26" s="6">
        <v>56582.5</v>
      </c>
      <c r="F26" s="6"/>
      <c r="H26">
        <v>275</v>
      </c>
      <c r="K26">
        <v>2362</v>
      </c>
      <c r="N26">
        <v>1404</v>
      </c>
      <c r="Q26">
        <v>455</v>
      </c>
    </row>
    <row r="27" spans="1:37" x14ac:dyDescent="0.35">
      <c r="A27" s="3" t="s">
        <v>172</v>
      </c>
      <c r="B27" s="6">
        <v>2446</v>
      </c>
      <c r="C27" s="6">
        <v>9425</v>
      </c>
      <c r="D27" s="6">
        <v>8266</v>
      </c>
      <c r="E27" s="6">
        <v>32792.75</v>
      </c>
      <c r="F27" s="6"/>
      <c r="K27">
        <v>1459</v>
      </c>
      <c r="N27">
        <v>953</v>
      </c>
      <c r="T27">
        <v>96</v>
      </c>
    </row>
    <row r="28" spans="1:37" x14ac:dyDescent="0.35">
      <c r="A28" s="3" t="s">
        <v>174</v>
      </c>
      <c r="B28" s="6">
        <v>2109</v>
      </c>
      <c r="C28" s="6">
        <v>8543</v>
      </c>
      <c r="D28" s="6">
        <v>7597</v>
      </c>
      <c r="E28" s="6">
        <v>28540.85</v>
      </c>
      <c r="F28" s="6"/>
      <c r="K28">
        <v>813</v>
      </c>
      <c r="N28">
        <v>860</v>
      </c>
      <c r="W28">
        <v>430</v>
      </c>
    </row>
    <row r="29" spans="1:37" x14ac:dyDescent="0.35">
      <c r="A29" s="3" t="s">
        <v>175</v>
      </c>
      <c r="B29" s="6">
        <v>1900</v>
      </c>
      <c r="C29" s="6">
        <v>6810</v>
      </c>
      <c r="D29" s="6">
        <v>6012</v>
      </c>
      <c r="E29" s="6">
        <v>23343.5</v>
      </c>
      <c r="F29" s="6"/>
      <c r="K29">
        <v>1400</v>
      </c>
      <c r="L29">
        <v>4980</v>
      </c>
      <c r="Q29">
        <v>508</v>
      </c>
      <c r="R29">
        <v>1830</v>
      </c>
    </row>
    <row r="30" spans="1:37" x14ac:dyDescent="0.35">
      <c r="A30" s="3" t="s">
        <v>177</v>
      </c>
      <c r="B30" s="6">
        <v>2804</v>
      </c>
      <c r="C30" s="6">
        <v>10336</v>
      </c>
      <c r="D30" s="6">
        <v>8989</v>
      </c>
      <c r="E30" s="6">
        <v>35747.199999999997</v>
      </c>
      <c r="F30" s="6"/>
      <c r="K30">
        <v>2271</v>
      </c>
      <c r="L30">
        <v>7496</v>
      </c>
      <c r="AA30">
        <v>1676</v>
      </c>
      <c r="AC30">
        <v>277</v>
      </c>
      <c r="AD30">
        <v>874</v>
      </c>
    </row>
    <row r="31" spans="1:37" x14ac:dyDescent="0.35">
      <c r="A31" s="3" t="s">
        <v>179</v>
      </c>
      <c r="B31" s="6">
        <v>3193</v>
      </c>
      <c r="C31" s="6">
        <v>12790</v>
      </c>
      <c r="D31" s="6">
        <v>11239</v>
      </c>
      <c r="E31" s="6">
        <v>42215.75</v>
      </c>
      <c r="F31" s="6"/>
      <c r="K31">
        <v>2289</v>
      </c>
      <c r="Q31">
        <v>534</v>
      </c>
      <c r="R31">
        <v>1940</v>
      </c>
      <c r="AF31">
        <v>370</v>
      </c>
      <c r="AG31">
        <v>1100</v>
      </c>
    </row>
    <row r="32" spans="1:37" x14ac:dyDescent="0.35">
      <c r="A32" s="3" t="s">
        <v>101</v>
      </c>
      <c r="B32" s="2">
        <f t="shared" ref="B32:E32" si="2">SUM(B26:B31)</f>
        <v>16946</v>
      </c>
      <c r="C32" s="2">
        <f t="shared" si="2"/>
        <v>64384</v>
      </c>
      <c r="D32" s="2">
        <f t="shared" si="2"/>
        <v>56386</v>
      </c>
      <c r="E32" s="2">
        <f t="shared" si="2"/>
        <v>219222.55</v>
      </c>
      <c r="F32" s="2"/>
      <c r="G32" t="s">
        <v>93</v>
      </c>
      <c r="H32" s="2">
        <v>275</v>
      </c>
      <c r="K32" s="2">
        <f>SUM(K26:K31)</f>
        <v>10594</v>
      </c>
      <c r="N32" s="2">
        <f>SUM(N26:N31)</f>
        <v>3217</v>
      </c>
      <c r="Q32" s="2">
        <f>SUM(Q26:Q31)</f>
        <v>1497</v>
      </c>
      <c r="T32" s="2">
        <v>96</v>
      </c>
      <c r="W32" s="2">
        <v>430</v>
      </c>
      <c r="AA32" s="2">
        <v>1676</v>
      </c>
      <c r="AC32" s="2">
        <v>277</v>
      </c>
      <c r="AF32" s="2">
        <v>370</v>
      </c>
      <c r="AI32" s="2">
        <f>(H32+K32+N32+Q32+T32+W32+AC32+AF32)</f>
        <v>16756</v>
      </c>
    </row>
    <row r="33" spans="1:28" x14ac:dyDescent="0.35">
      <c r="G33" t="s">
        <v>95</v>
      </c>
    </row>
    <row r="34" spans="1:28" x14ac:dyDescent="0.35">
      <c r="G34" t="s">
        <v>96</v>
      </c>
    </row>
    <row r="35" spans="1:28" s="26" customFormat="1" x14ac:dyDescent="0.35"/>
    <row r="36" spans="1:28" s="13" customFormat="1" x14ac:dyDescent="0.35">
      <c r="H36" s="48" t="s">
        <v>215</v>
      </c>
      <c r="I36" s="48"/>
      <c r="J36" s="48"/>
      <c r="K36" s="48" t="s">
        <v>134</v>
      </c>
      <c r="L36" s="48"/>
      <c r="M36" s="48"/>
      <c r="N36" s="48" t="s">
        <v>135</v>
      </c>
      <c r="O36" s="48"/>
      <c r="P36" s="48"/>
      <c r="Q36" s="48" t="s">
        <v>226</v>
      </c>
      <c r="R36" s="48"/>
      <c r="S36" s="48"/>
      <c r="T36" s="48" t="s">
        <v>216</v>
      </c>
      <c r="U36" s="48"/>
      <c r="V36" s="48"/>
      <c r="W36" s="48" t="s">
        <v>225</v>
      </c>
      <c r="X36" s="48"/>
      <c r="Y36" s="48"/>
    </row>
    <row r="37" spans="1:28" s="13" customFormat="1" x14ac:dyDescent="0.35">
      <c r="H37" s="13" t="s">
        <v>40</v>
      </c>
      <c r="I37" s="13" t="s">
        <v>94</v>
      </c>
      <c r="J37" s="13" t="s">
        <v>42</v>
      </c>
      <c r="K37" s="13" t="s">
        <v>40</v>
      </c>
      <c r="L37" s="13" t="s">
        <v>94</v>
      </c>
      <c r="M37" s="13" t="s">
        <v>42</v>
      </c>
      <c r="N37" s="13" t="s">
        <v>40</v>
      </c>
      <c r="O37" s="13" t="s">
        <v>94</v>
      </c>
      <c r="P37" s="13" t="s">
        <v>42</v>
      </c>
      <c r="Q37" s="13" t="s">
        <v>40</v>
      </c>
      <c r="R37" s="13" t="s">
        <v>94</v>
      </c>
      <c r="S37" s="13" t="s">
        <v>42</v>
      </c>
      <c r="T37" s="13" t="s">
        <v>40</v>
      </c>
      <c r="U37" s="13" t="s">
        <v>94</v>
      </c>
      <c r="V37" s="13" t="s">
        <v>42</v>
      </c>
      <c r="W37" s="13" t="s">
        <v>40</v>
      </c>
      <c r="X37" s="13" t="s">
        <v>94</v>
      </c>
      <c r="Y37" s="13" t="s">
        <v>42</v>
      </c>
      <c r="Z37" s="13" t="s">
        <v>82</v>
      </c>
      <c r="AA37" s="13" t="s">
        <v>127</v>
      </c>
      <c r="AB37" s="13" t="s">
        <v>99</v>
      </c>
    </row>
    <row r="38" spans="1:28" x14ac:dyDescent="0.35">
      <c r="A38" s="3" t="s">
        <v>181</v>
      </c>
      <c r="B38" s="6">
        <v>3121</v>
      </c>
      <c r="C38" s="6">
        <v>10720</v>
      </c>
      <c r="D38" s="6">
        <v>9362</v>
      </c>
      <c r="E38" s="6">
        <v>42856.75</v>
      </c>
      <c r="F38" s="6"/>
      <c r="H38">
        <v>375</v>
      </c>
      <c r="K38">
        <v>1517</v>
      </c>
      <c r="N38">
        <v>1430</v>
      </c>
    </row>
    <row r="39" spans="1:28" x14ac:dyDescent="0.35">
      <c r="A39" s="3" t="s">
        <v>182</v>
      </c>
      <c r="B39" s="6">
        <v>2291</v>
      </c>
      <c r="C39" s="6">
        <v>8625</v>
      </c>
      <c r="D39" s="6">
        <v>7476</v>
      </c>
      <c r="E39" s="6">
        <v>33256.25</v>
      </c>
      <c r="F39" s="6"/>
      <c r="K39">
        <v>1543</v>
      </c>
      <c r="Q39">
        <v>748</v>
      </c>
    </row>
    <row r="40" spans="1:28" x14ac:dyDescent="0.35">
      <c r="A40" s="3" t="s">
        <v>183</v>
      </c>
      <c r="B40" s="6">
        <v>5027</v>
      </c>
      <c r="C40" s="6">
        <v>19195</v>
      </c>
      <c r="D40" s="6">
        <v>17134</v>
      </c>
      <c r="E40" s="6">
        <v>86660.7</v>
      </c>
      <c r="F40" s="6"/>
      <c r="K40">
        <v>2963</v>
      </c>
      <c r="N40">
        <v>2000</v>
      </c>
      <c r="T40">
        <v>144</v>
      </c>
    </row>
    <row r="41" spans="1:28" x14ac:dyDescent="0.35">
      <c r="A41" s="3" t="s">
        <v>187</v>
      </c>
      <c r="B41" s="6">
        <v>834</v>
      </c>
      <c r="C41" s="6">
        <v>9110</v>
      </c>
      <c r="D41" s="6">
        <v>8699</v>
      </c>
      <c r="E41" s="6">
        <v>27873</v>
      </c>
      <c r="F41" s="6"/>
      <c r="N41">
        <v>861</v>
      </c>
      <c r="W41">
        <v>680</v>
      </c>
      <c r="X41">
        <v>5520</v>
      </c>
    </row>
    <row r="42" spans="1:28" x14ac:dyDescent="0.35">
      <c r="A42" s="3" t="s">
        <v>192</v>
      </c>
      <c r="B42" s="6">
        <v>1544</v>
      </c>
      <c r="C42" s="6">
        <v>5925</v>
      </c>
      <c r="D42" s="6">
        <v>5152</v>
      </c>
      <c r="E42" s="6">
        <v>31301</v>
      </c>
      <c r="F42" s="6"/>
      <c r="K42">
        <v>1544</v>
      </c>
      <c r="L42">
        <v>5925</v>
      </c>
    </row>
    <row r="43" spans="1:28" x14ac:dyDescent="0.35">
      <c r="A43" s="3" t="s">
        <v>193</v>
      </c>
      <c r="B43" s="6">
        <v>1827</v>
      </c>
      <c r="C43" s="6">
        <v>7220</v>
      </c>
      <c r="D43" s="6">
        <v>6375</v>
      </c>
      <c r="E43" s="6">
        <v>37181.25</v>
      </c>
      <c r="F43" s="6"/>
      <c r="N43">
        <v>1827</v>
      </c>
      <c r="O43">
        <v>7180</v>
      </c>
    </row>
    <row r="44" spans="1:28" x14ac:dyDescent="0.35">
      <c r="A44" s="3" t="s">
        <v>101</v>
      </c>
      <c r="B44" s="2">
        <f t="shared" ref="B44:E44" si="3">SUM(B38:B43)</f>
        <v>14644</v>
      </c>
      <c r="C44" s="2">
        <f t="shared" si="3"/>
        <v>60795</v>
      </c>
      <c r="D44" s="2">
        <f t="shared" si="3"/>
        <v>54198</v>
      </c>
      <c r="E44" s="2">
        <f t="shared" si="3"/>
        <v>259128.95</v>
      </c>
      <c r="F44" s="2"/>
      <c r="G44" t="s">
        <v>93</v>
      </c>
      <c r="H44" s="2">
        <v>375</v>
      </c>
      <c r="K44" s="2">
        <f>SUM(K38:K43)</f>
        <v>7567</v>
      </c>
      <c r="N44" s="2">
        <f>SUM(N38:N43)</f>
        <v>6118</v>
      </c>
      <c r="Q44" s="2">
        <v>748</v>
      </c>
      <c r="T44" s="2">
        <v>144</v>
      </c>
      <c r="W44" s="2">
        <v>680</v>
      </c>
      <c r="Z44" s="2">
        <f>(H44+K44+N44+Q44+T44+W44)</f>
        <v>15632</v>
      </c>
    </row>
    <row r="45" spans="1:28" x14ac:dyDescent="0.35">
      <c r="G45" t="s">
        <v>95</v>
      </c>
    </row>
    <row r="46" spans="1:28" x14ac:dyDescent="0.35">
      <c r="G46" t="s">
        <v>96</v>
      </c>
    </row>
    <row r="47" spans="1:28" s="26" customFormat="1" x14ac:dyDescent="0.35"/>
    <row r="48" spans="1:28" s="2" customFormat="1" x14ac:dyDescent="0.35">
      <c r="H48" s="47" t="s">
        <v>134</v>
      </c>
      <c r="I48" s="47"/>
      <c r="J48" s="47"/>
      <c r="K48" s="47" t="s">
        <v>135</v>
      </c>
      <c r="L48" s="47"/>
      <c r="M48" s="47"/>
    </row>
    <row r="49" spans="1:19" s="2" customFormat="1" x14ac:dyDescent="0.35">
      <c r="H49" s="2" t="s">
        <v>40</v>
      </c>
      <c r="I49" s="2" t="s">
        <v>94</v>
      </c>
      <c r="J49" s="2" t="s">
        <v>42</v>
      </c>
      <c r="K49" s="2" t="s">
        <v>40</v>
      </c>
      <c r="L49" s="2" t="s">
        <v>94</v>
      </c>
      <c r="M49" s="2" t="s">
        <v>42</v>
      </c>
      <c r="N49" s="2" t="s">
        <v>82</v>
      </c>
      <c r="O49" s="2" t="s">
        <v>127</v>
      </c>
      <c r="P49" s="2" t="s">
        <v>99</v>
      </c>
    </row>
    <row r="50" spans="1:19" x14ac:dyDescent="0.35">
      <c r="A50" s="3" t="s">
        <v>195</v>
      </c>
      <c r="B50" s="6">
        <v>3859</v>
      </c>
      <c r="C50" s="6">
        <v>13680</v>
      </c>
      <c r="D50" s="6">
        <v>12005</v>
      </c>
      <c r="E50" s="6">
        <v>66336.25</v>
      </c>
      <c r="F50" s="6"/>
      <c r="H50">
        <v>2540</v>
      </c>
      <c r="K50">
        <v>1320</v>
      </c>
    </row>
    <row r="51" spans="1:19" x14ac:dyDescent="0.35">
      <c r="A51" s="3" t="s">
        <v>197</v>
      </c>
      <c r="B51" s="6">
        <v>1909</v>
      </c>
      <c r="C51" s="6">
        <v>7480</v>
      </c>
      <c r="D51" s="6">
        <v>6568</v>
      </c>
      <c r="E51" s="6">
        <v>37760</v>
      </c>
      <c r="F51" s="6"/>
      <c r="H51">
        <v>779</v>
      </c>
      <c r="K51">
        <v>1128</v>
      </c>
    </row>
    <row r="52" spans="1:19" x14ac:dyDescent="0.35">
      <c r="A52" s="3" t="s">
        <v>198</v>
      </c>
      <c r="B52" s="6">
        <v>2981</v>
      </c>
      <c r="C52" s="6">
        <v>11820</v>
      </c>
      <c r="D52" s="6">
        <v>10342</v>
      </c>
      <c r="E52" s="6">
        <v>57291</v>
      </c>
      <c r="F52" s="6"/>
      <c r="H52">
        <v>1711</v>
      </c>
      <c r="K52">
        <v>1268</v>
      </c>
    </row>
    <row r="53" spans="1:19" x14ac:dyDescent="0.35">
      <c r="A53" s="3" t="s">
        <v>199</v>
      </c>
      <c r="B53" s="6">
        <v>1829</v>
      </c>
      <c r="C53" s="6">
        <v>7360</v>
      </c>
      <c r="D53" s="6">
        <v>6463</v>
      </c>
      <c r="E53" s="6">
        <v>39774.5</v>
      </c>
      <c r="F53" s="6"/>
      <c r="H53">
        <v>510</v>
      </c>
      <c r="K53">
        <v>1320</v>
      </c>
    </row>
    <row r="54" spans="1:19" x14ac:dyDescent="0.35">
      <c r="A54" s="3" t="s">
        <v>200</v>
      </c>
      <c r="B54" s="6">
        <v>2560</v>
      </c>
      <c r="C54" s="6">
        <v>9762</v>
      </c>
      <c r="D54" s="6">
        <v>8479</v>
      </c>
      <c r="E54" s="6">
        <v>51469.5</v>
      </c>
      <c r="F54" s="6"/>
      <c r="H54">
        <v>1242</v>
      </c>
      <c r="K54">
        <v>1318</v>
      </c>
    </row>
    <row r="55" spans="1:19" x14ac:dyDescent="0.35">
      <c r="A55" s="3" t="s">
        <v>202</v>
      </c>
      <c r="B55" s="6">
        <v>902</v>
      </c>
      <c r="C55" s="6">
        <v>3140</v>
      </c>
      <c r="D55" s="6">
        <v>2690</v>
      </c>
      <c r="E55" s="6">
        <v>14086</v>
      </c>
      <c r="F55" s="6"/>
      <c r="H55">
        <v>402</v>
      </c>
      <c r="K55">
        <v>500</v>
      </c>
    </row>
    <row r="56" spans="1:19" x14ac:dyDescent="0.35">
      <c r="A56" s="3" t="s">
        <v>101</v>
      </c>
      <c r="B56" s="2">
        <f t="shared" ref="B56:E56" si="4">SUM(B50:B55)</f>
        <v>14040</v>
      </c>
      <c r="C56" s="2">
        <f t="shared" si="4"/>
        <v>53242</v>
      </c>
      <c r="D56" s="2">
        <f t="shared" si="4"/>
        <v>46547</v>
      </c>
      <c r="E56" s="2">
        <f t="shared" si="4"/>
        <v>266717.25</v>
      </c>
      <c r="F56" s="2"/>
      <c r="G56" t="s">
        <v>93</v>
      </c>
      <c r="H56" s="2">
        <f>SUM(H50:H55)</f>
        <v>7184</v>
      </c>
      <c r="K56" s="2">
        <f>SUM(K50:K55)</f>
        <v>6854</v>
      </c>
      <c r="N56" s="2">
        <f>($H$56+$K$56)</f>
        <v>14038</v>
      </c>
    </row>
    <row r="57" spans="1:19" x14ac:dyDescent="0.35">
      <c r="G57" t="s">
        <v>95</v>
      </c>
    </row>
    <row r="58" spans="1:19" x14ac:dyDescent="0.35">
      <c r="G58" t="s">
        <v>96</v>
      </c>
    </row>
    <row r="59" spans="1:19" s="26" customFormat="1" x14ac:dyDescent="0.35"/>
    <row r="60" spans="1:19" s="13" customFormat="1" x14ac:dyDescent="0.35">
      <c r="H60" s="48" t="s">
        <v>134</v>
      </c>
      <c r="I60" s="48"/>
      <c r="J60" s="48"/>
      <c r="K60" s="48" t="s">
        <v>135</v>
      </c>
      <c r="L60" s="48"/>
      <c r="M60" s="48"/>
      <c r="N60" s="48" t="s">
        <v>136</v>
      </c>
      <c r="O60" s="48"/>
      <c r="P60" s="48"/>
    </row>
    <row r="61" spans="1:19" s="2" customFormat="1" x14ac:dyDescent="0.35">
      <c r="H61" s="2" t="s">
        <v>40</v>
      </c>
      <c r="I61" s="2" t="s">
        <v>94</v>
      </c>
      <c r="J61" s="2" t="s">
        <v>42</v>
      </c>
      <c r="K61" s="2" t="s">
        <v>40</v>
      </c>
      <c r="L61" s="2" t="s">
        <v>94</v>
      </c>
      <c r="M61" s="2" t="s">
        <v>42</v>
      </c>
      <c r="N61" s="2" t="s">
        <v>40</v>
      </c>
      <c r="O61" s="2" t="s">
        <v>94</v>
      </c>
      <c r="P61" s="2" t="s">
        <v>42</v>
      </c>
      <c r="Q61" s="2" t="s">
        <v>82</v>
      </c>
      <c r="R61" s="2" t="s">
        <v>127</v>
      </c>
      <c r="S61" s="2" t="s">
        <v>99</v>
      </c>
    </row>
    <row r="62" spans="1:19" x14ac:dyDescent="0.35">
      <c r="A62" s="3" t="s">
        <v>203</v>
      </c>
      <c r="B62" s="6">
        <v>4038</v>
      </c>
      <c r="C62" s="6">
        <v>15240</v>
      </c>
      <c r="D62" s="6">
        <v>13449</v>
      </c>
      <c r="E62" s="6">
        <v>92809.5</v>
      </c>
      <c r="F62" s="6"/>
      <c r="H62">
        <v>1654</v>
      </c>
      <c r="K62">
        <v>2384</v>
      </c>
    </row>
    <row r="63" spans="1:19" x14ac:dyDescent="0.35">
      <c r="A63" s="3" t="s">
        <v>204</v>
      </c>
      <c r="B63" s="6">
        <v>2394</v>
      </c>
      <c r="C63" s="6">
        <v>9180</v>
      </c>
      <c r="D63" s="6">
        <v>7972</v>
      </c>
      <c r="E63" s="6">
        <v>53028.600000000006</v>
      </c>
      <c r="F63" s="6"/>
      <c r="H63">
        <v>1075</v>
      </c>
      <c r="K63">
        <v>1048</v>
      </c>
    </row>
    <row r="64" spans="1:19" x14ac:dyDescent="0.35">
      <c r="A64" s="3" t="s">
        <v>205</v>
      </c>
      <c r="B64" s="6">
        <v>2329</v>
      </c>
      <c r="C64" s="6">
        <v>9720</v>
      </c>
      <c r="D64" s="6">
        <v>8442</v>
      </c>
      <c r="E64" s="6">
        <v>58727.5</v>
      </c>
      <c r="F64" s="6"/>
      <c r="H64">
        <v>1013</v>
      </c>
      <c r="K64">
        <v>1318</v>
      </c>
    </row>
    <row r="65" spans="1:19" x14ac:dyDescent="0.35">
      <c r="A65" s="3" t="s">
        <v>206</v>
      </c>
      <c r="B65" s="6">
        <v>2979</v>
      </c>
      <c r="C65" s="6">
        <v>12971</v>
      </c>
      <c r="D65" s="6">
        <v>10341</v>
      </c>
      <c r="E65" s="6">
        <v>57998.25</v>
      </c>
      <c r="F65" s="6"/>
      <c r="H65">
        <v>907</v>
      </c>
      <c r="K65">
        <v>1315</v>
      </c>
      <c r="O65">
        <v>770</v>
      </c>
    </row>
    <row r="66" spans="1:19" x14ac:dyDescent="0.35">
      <c r="A66" s="3" t="s">
        <v>207</v>
      </c>
      <c r="B66" s="6">
        <v>3283</v>
      </c>
      <c r="C66" s="6">
        <v>14980</v>
      </c>
      <c r="D66" s="6">
        <v>13276</v>
      </c>
      <c r="E66" s="6">
        <v>80914</v>
      </c>
      <c r="F66" s="6"/>
      <c r="H66">
        <v>1896</v>
      </c>
      <c r="K66">
        <v>1378</v>
      </c>
    </row>
    <row r="67" spans="1:19" x14ac:dyDescent="0.35">
      <c r="A67" s="3" t="s">
        <v>211</v>
      </c>
      <c r="B67" s="6">
        <v>1253</v>
      </c>
      <c r="C67" s="6">
        <v>5701</v>
      </c>
      <c r="D67" s="6">
        <v>4875</v>
      </c>
      <c r="E67" s="6">
        <v>29387</v>
      </c>
      <c r="F67" s="6"/>
      <c r="H67">
        <v>531</v>
      </c>
      <c r="K67">
        <v>722</v>
      </c>
    </row>
    <row r="68" spans="1:19" x14ac:dyDescent="0.35">
      <c r="A68" s="3" t="s">
        <v>101</v>
      </c>
      <c r="B68" s="2">
        <f t="shared" ref="B68:E68" si="5">SUM(B62:B67)</f>
        <v>16276</v>
      </c>
      <c r="C68" s="2">
        <f t="shared" si="5"/>
        <v>67792</v>
      </c>
      <c r="D68" s="2">
        <f t="shared" si="5"/>
        <v>58355</v>
      </c>
      <c r="E68" s="2">
        <f t="shared" si="5"/>
        <v>372864.85</v>
      </c>
      <c r="F68" s="2"/>
      <c r="G68" t="s">
        <v>93</v>
      </c>
      <c r="H68" s="2">
        <f>SUM(H62:H67)</f>
        <v>7076</v>
      </c>
      <c r="K68" s="2">
        <f>SUM(K62:K67)</f>
        <v>8165</v>
      </c>
      <c r="O68" s="2">
        <v>770</v>
      </c>
      <c r="Q68">
        <f>(H68+K68+O68)</f>
        <v>16011</v>
      </c>
    </row>
    <row r="69" spans="1:19" x14ac:dyDescent="0.35">
      <c r="G69" t="s">
        <v>95</v>
      </c>
    </row>
    <row r="70" spans="1:19" x14ac:dyDescent="0.35">
      <c r="G70" t="s">
        <v>96</v>
      </c>
    </row>
    <row r="71" spans="1:19" s="26" customFormat="1" x14ac:dyDescent="0.35"/>
    <row r="72" spans="1:19" x14ac:dyDescent="0.35">
      <c r="H72" s="47" t="s">
        <v>134</v>
      </c>
      <c r="I72" s="47"/>
      <c r="J72" s="47"/>
      <c r="K72" s="47" t="s">
        <v>135</v>
      </c>
      <c r="L72" s="47"/>
      <c r="M72" s="47"/>
      <c r="N72" s="47" t="s">
        <v>136</v>
      </c>
      <c r="O72" s="47"/>
      <c r="P72" s="47"/>
    </row>
    <row r="73" spans="1:19" s="2" customFormat="1" x14ac:dyDescent="0.35">
      <c r="H73" s="2" t="s">
        <v>40</v>
      </c>
      <c r="I73" s="2" t="s">
        <v>94</v>
      </c>
      <c r="J73" s="2" t="s">
        <v>42</v>
      </c>
      <c r="K73" s="2" t="s">
        <v>40</v>
      </c>
      <c r="L73" s="2" t="s">
        <v>94</v>
      </c>
      <c r="M73" s="2" t="s">
        <v>42</v>
      </c>
      <c r="N73" s="2" t="s">
        <v>40</v>
      </c>
      <c r="O73" s="2" t="s">
        <v>94</v>
      </c>
      <c r="P73" s="2" t="s">
        <v>42</v>
      </c>
      <c r="Q73" s="2" t="s">
        <v>82</v>
      </c>
      <c r="R73" s="2" t="s">
        <v>127</v>
      </c>
      <c r="S73" s="2" t="s">
        <v>99</v>
      </c>
    </row>
    <row r="74" spans="1:19" x14ac:dyDescent="0.35">
      <c r="A74" s="3" t="s">
        <v>19</v>
      </c>
      <c r="B74" s="6">
        <v>2755</v>
      </c>
      <c r="C74" s="6">
        <v>11360</v>
      </c>
      <c r="D74" s="6">
        <v>9762</v>
      </c>
      <c r="E74" s="6">
        <v>63851.5</v>
      </c>
      <c r="F74" s="6"/>
      <c r="H74" s="6">
        <v>605</v>
      </c>
      <c r="I74" s="6"/>
      <c r="J74" s="6"/>
      <c r="K74" s="6">
        <v>1918</v>
      </c>
      <c r="N74">
        <v>230</v>
      </c>
    </row>
    <row r="75" spans="1:19" x14ac:dyDescent="0.35">
      <c r="A75" s="3" t="s">
        <v>20</v>
      </c>
      <c r="B75" s="6">
        <v>2192</v>
      </c>
      <c r="C75" s="6">
        <v>9067</v>
      </c>
      <c r="D75" s="6">
        <v>7750</v>
      </c>
      <c r="E75" s="6">
        <v>48226.5</v>
      </c>
      <c r="F75" s="6"/>
      <c r="H75" s="6">
        <v>455</v>
      </c>
      <c r="I75" s="6"/>
      <c r="J75" s="6"/>
      <c r="K75" s="6">
        <v>1455</v>
      </c>
      <c r="N75">
        <v>288</v>
      </c>
    </row>
    <row r="76" spans="1:19" x14ac:dyDescent="0.35">
      <c r="A76" s="3" t="s">
        <v>24</v>
      </c>
      <c r="B76" s="6">
        <v>3325</v>
      </c>
      <c r="C76" s="6">
        <v>14480</v>
      </c>
      <c r="D76" s="6">
        <v>12631</v>
      </c>
      <c r="E76" s="6">
        <v>84508.3</v>
      </c>
      <c r="F76" s="6"/>
      <c r="H76" s="6">
        <v>489</v>
      </c>
      <c r="I76" s="6"/>
      <c r="J76" s="6"/>
      <c r="K76" s="6">
        <v>2524</v>
      </c>
      <c r="N76">
        <v>312</v>
      </c>
    </row>
    <row r="77" spans="1:19" x14ac:dyDescent="0.35">
      <c r="A77" s="3" t="s">
        <v>27</v>
      </c>
      <c r="B77" s="6">
        <v>1558</v>
      </c>
      <c r="C77" s="6">
        <v>5160</v>
      </c>
      <c r="D77" s="6">
        <v>4465</v>
      </c>
      <c r="E77" s="6">
        <v>27477.5</v>
      </c>
      <c r="F77" s="6"/>
      <c r="H77" s="6">
        <v>994</v>
      </c>
      <c r="I77" s="6"/>
      <c r="J77" s="6"/>
      <c r="K77" s="6">
        <v>564</v>
      </c>
    </row>
    <row r="78" spans="1:19" x14ac:dyDescent="0.35">
      <c r="A78" s="3" t="s">
        <v>29</v>
      </c>
      <c r="B78" s="6">
        <v>2907</v>
      </c>
      <c r="C78" s="6">
        <v>11940</v>
      </c>
      <c r="D78" s="6">
        <v>10276</v>
      </c>
      <c r="E78" s="6">
        <v>64623.15</v>
      </c>
      <c r="F78" s="6"/>
      <c r="H78" s="6">
        <v>423</v>
      </c>
      <c r="I78" s="6"/>
      <c r="J78" s="6"/>
      <c r="K78" s="6">
        <v>2244</v>
      </c>
      <c r="N78">
        <v>240</v>
      </c>
    </row>
    <row r="79" spans="1:19" x14ac:dyDescent="0.35">
      <c r="A79" s="3" t="s">
        <v>38</v>
      </c>
      <c r="B79" s="6">
        <v>2578</v>
      </c>
      <c r="C79" s="6">
        <v>10664</v>
      </c>
      <c r="D79" s="6">
        <v>9216</v>
      </c>
      <c r="E79" s="6">
        <v>56907.65</v>
      </c>
      <c r="F79" s="6"/>
      <c r="H79" s="6">
        <v>466</v>
      </c>
      <c r="I79" s="6"/>
      <c r="J79" s="6"/>
      <c r="K79" s="6">
        <v>1889</v>
      </c>
      <c r="N79">
        <v>284</v>
      </c>
    </row>
    <row r="80" spans="1:19" x14ac:dyDescent="0.35">
      <c r="A80" s="3" t="s">
        <v>101</v>
      </c>
      <c r="B80" s="2">
        <f t="shared" ref="B80:E80" si="6">SUM(B74:B79)</f>
        <v>15315</v>
      </c>
      <c r="C80" s="2">
        <f t="shared" si="6"/>
        <v>62671</v>
      </c>
      <c r="D80" s="2">
        <f t="shared" si="6"/>
        <v>54100</v>
      </c>
      <c r="E80" s="2">
        <f t="shared" si="6"/>
        <v>345594.60000000003</v>
      </c>
      <c r="F80" s="2"/>
      <c r="G80" t="s">
        <v>93</v>
      </c>
      <c r="H80" s="2">
        <f>SUM(H74:H79)</f>
        <v>3432</v>
      </c>
      <c r="K80" s="2">
        <f>SUM(K74:K79)</f>
        <v>10594</v>
      </c>
      <c r="N80" s="2">
        <f>SUM(N74:N79)</f>
        <v>1354</v>
      </c>
      <c r="Q80">
        <f>($H$80+$K$80+$N$80)</f>
        <v>15380</v>
      </c>
      <c r="R80">
        <v>62671</v>
      </c>
      <c r="S80">
        <v>345594</v>
      </c>
    </row>
    <row r="81" spans="1:22" x14ac:dyDescent="0.35">
      <c r="G81" t="s">
        <v>95</v>
      </c>
      <c r="H81" s="6">
        <v>3340</v>
      </c>
      <c r="I81">
        <v>18856</v>
      </c>
      <c r="J81">
        <v>83720</v>
      </c>
      <c r="K81" s="6">
        <v>10702</v>
      </c>
      <c r="L81" s="6">
        <v>40747</v>
      </c>
      <c r="M81" s="6">
        <v>293890</v>
      </c>
      <c r="N81">
        <v>1974</v>
      </c>
      <c r="O81">
        <v>5030</v>
      </c>
      <c r="P81">
        <v>30180</v>
      </c>
      <c r="Q81">
        <f>(H81+K81+N81)</f>
        <v>16016</v>
      </c>
      <c r="R81">
        <f>(I81+L81+O81)</f>
        <v>64633</v>
      </c>
      <c r="S81">
        <f>(J81+M81+P81)</f>
        <v>407790</v>
      </c>
    </row>
    <row r="82" spans="1:22" x14ac:dyDescent="0.35">
      <c r="G82" t="s">
        <v>96</v>
      </c>
      <c r="H82">
        <f>($H$80-$H$81)</f>
        <v>92</v>
      </c>
      <c r="K82">
        <f>($K$80-$K$81)</f>
        <v>-108</v>
      </c>
      <c r="N82">
        <f>($N$80-$N$81)</f>
        <v>-620</v>
      </c>
      <c r="Q82">
        <f>($H$82+$K$82)</f>
        <v>-16</v>
      </c>
      <c r="R82">
        <f>($R$80-$R$81)</f>
        <v>-1962</v>
      </c>
      <c r="S82">
        <f>($S$80-$S$81)</f>
        <v>-62196</v>
      </c>
    </row>
    <row r="83" spans="1:22" s="26" customFormat="1" x14ac:dyDescent="0.35"/>
    <row r="84" spans="1:22" s="2" customFormat="1" x14ac:dyDescent="0.35">
      <c r="H84" s="47" t="s">
        <v>134</v>
      </c>
      <c r="I84" s="47"/>
      <c r="J84" s="47"/>
      <c r="K84" s="47" t="s">
        <v>135</v>
      </c>
      <c r="L84" s="47"/>
      <c r="M84" s="47"/>
      <c r="N84" s="47" t="s">
        <v>239</v>
      </c>
      <c r="O84" s="47"/>
      <c r="P84" s="47"/>
      <c r="Q84" s="47" t="s">
        <v>240</v>
      </c>
      <c r="R84" s="47"/>
      <c r="S84" s="47"/>
    </row>
    <row r="85" spans="1:22" s="2" customFormat="1" x14ac:dyDescent="0.35">
      <c r="H85" s="2" t="s">
        <v>40</v>
      </c>
      <c r="I85" s="2" t="s">
        <v>94</v>
      </c>
      <c r="J85" s="2" t="s">
        <v>42</v>
      </c>
      <c r="K85" s="2" t="s">
        <v>40</v>
      </c>
      <c r="L85" s="2" t="s">
        <v>94</v>
      </c>
      <c r="M85" s="2" t="s">
        <v>42</v>
      </c>
      <c r="N85" s="2" t="s">
        <v>40</v>
      </c>
      <c r="O85" s="2" t="s">
        <v>94</v>
      </c>
      <c r="P85" s="2" t="s">
        <v>42</v>
      </c>
      <c r="Q85" s="2" t="s">
        <v>40</v>
      </c>
      <c r="R85" s="2" t="s">
        <v>94</v>
      </c>
      <c r="S85" s="2" t="s">
        <v>42</v>
      </c>
      <c r="T85" s="2" t="s">
        <v>82</v>
      </c>
      <c r="U85" s="2" t="s">
        <v>127</v>
      </c>
      <c r="V85" s="2" t="s">
        <v>99</v>
      </c>
    </row>
    <row r="86" spans="1:22" x14ac:dyDescent="0.35">
      <c r="A86" t="s">
        <v>188</v>
      </c>
      <c r="B86" s="8">
        <v>6202</v>
      </c>
      <c r="C86">
        <v>27766</v>
      </c>
      <c r="D86">
        <v>24238</v>
      </c>
      <c r="E86">
        <v>164057.1</v>
      </c>
    </row>
    <row r="87" spans="1:22" x14ac:dyDescent="0.35">
      <c r="A87" t="s">
        <v>189</v>
      </c>
      <c r="B87">
        <v>6901</v>
      </c>
      <c r="C87">
        <v>28042</v>
      </c>
      <c r="D87">
        <v>25004</v>
      </c>
      <c r="E87">
        <v>195360</v>
      </c>
      <c r="N87">
        <v>648</v>
      </c>
      <c r="O87">
        <v>2621</v>
      </c>
      <c r="P87">
        <v>27520</v>
      </c>
      <c r="Q87">
        <v>1752</v>
      </c>
      <c r="R87">
        <v>6660</v>
      </c>
      <c r="S87">
        <v>56610</v>
      </c>
    </row>
    <row r="88" spans="1:22" x14ac:dyDescent="0.35">
      <c r="A88" t="s">
        <v>189</v>
      </c>
      <c r="N88">
        <v>867</v>
      </c>
      <c r="O88">
        <v>3400</v>
      </c>
      <c r="P88">
        <v>28900</v>
      </c>
      <c r="Q88">
        <v>932</v>
      </c>
      <c r="R88">
        <v>3730</v>
      </c>
      <c r="S88">
        <v>39165</v>
      </c>
    </row>
    <row r="89" spans="1:22" x14ac:dyDescent="0.35">
      <c r="A89" s="1" t="s">
        <v>233</v>
      </c>
      <c r="B89">
        <v>4037</v>
      </c>
      <c r="C89">
        <v>15820</v>
      </c>
      <c r="D89">
        <v>14085</v>
      </c>
      <c r="E89">
        <v>98036.3</v>
      </c>
    </row>
    <row r="90" spans="1:22" x14ac:dyDescent="0.35">
      <c r="G90" t="s">
        <v>93</v>
      </c>
    </row>
    <row r="91" spans="1:22" x14ac:dyDescent="0.35">
      <c r="G91" t="s">
        <v>9</v>
      </c>
      <c r="H91">
        <v>4897</v>
      </c>
      <c r="I91">
        <v>21752</v>
      </c>
      <c r="J91">
        <v>128380</v>
      </c>
      <c r="K91">
        <v>7686</v>
      </c>
      <c r="L91">
        <v>29738</v>
      </c>
      <c r="M91">
        <v>219394</v>
      </c>
    </row>
    <row r="92" spans="1:22" x14ac:dyDescent="0.35">
      <c r="G92" t="s">
        <v>36</v>
      </c>
      <c r="K92">
        <v>456</v>
      </c>
      <c r="L92">
        <v>1931</v>
      </c>
      <c r="M92">
        <v>19750</v>
      </c>
    </row>
    <row r="93" spans="1:22" x14ac:dyDescent="0.35">
      <c r="A93" t="s">
        <v>242</v>
      </c>
      <c r="B93" s="2">
        <f>SUM(B86:B89)</f>
        <v>17140</v>
      </c>
      <c r="C93" s="2">
        <f>SUM(C86:C89)</f>
        <v>71628</v>
      </c>
      <c r="D93" s="2">
        <f>SUM(D86:D89)</f>
        <v>63327</v>
      </c>
      <c r="E93" s="2">
        <f>SUM(E86:E89)</f>
        <v>457453.39999999997</v>
      </c>
      <c r="F93" s="2">
        <f>(E93/D93)</f>
        <v>7.2236707881314439</v>
      </c>
      <c r="H93" s="2">
        <v>4897</v>
      </c>
      <c r="I93" s="2">
        <v>21752</v>
      </c>
      <c r="J93" s="2">
        <v>128380</v>
      </c>
      <c r="K93" s="2">
        <f>SUM(K91:K92)</f>
        <v>8142</v>
      </c>
      <c r="L93" s="2">
        <f t="shared" ref="L93:M93" si="7">SUM(L91:L92)</f>
        <v>31669</v>
      </c>
      <c r="M93" s="2">
        <f t="shared" si="7"/>
        <v>239144</v>
      </c>
      <c r="N93" s="2">
        <f t="shared" ref="N93:S93" si="8">SUM(N87:N92)</f>
        <v>1515</v>
      </c>
      <c r="O93" s="2">
        <f t="shared" si="8"/>
        <v>6021</v>
      </c>
      <c r="P93" s="2">
        <f t="shared" si="8"/>
        <v>56420</v>
      </c>
      <c r="Q93" s="2">
        <f t="shared" si="8"/>
        <v>2684</v>
      </c>
      <c r="R93" s="2">
        <f t="shared" si="8"/>
        <v>10390</v>
      </c>
      <c r="S93" s="2">
        <f t="shared" si="8"/>
        <v>95775</v>
      </c>
      <c r="T93" s="2">
        <f>(H93+K93+N93+Q93)</f>
        <v>17238</v>
      </c>
      <c r="U93" s="2">
        <f>(I93+L93+O93+R93)</f>
        <v>69832</v>
      </c>
      <c r="V93" s="2">
        <f>(J93+M93+P93+S93)</f>
        <v>519719</v>
      </c>
    </row>
    <row r="94" spans="1:22" x14ac:dyDescent="0.35"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s="26" customFormat="1" x14ac:dyDescent="0.35"/>
    <row r="96" spans="1:22" s="2" customFormat="1" x14ac:dyDescent="0.35">
      <c r="H96" s="47" t="s">
        <v>134</v>
      </c>
      <c r="I96" s="47"/>
      <c r="J96" s="47"/>
      <c r="K96" s="47" t="s">
        <v>135</v>
      </c>
      <c r="L96" s="47"/>
      <c r="M96" s="47"/>
    </row>
    <row r="97" spans="1:13" s="2" customFormat="1" x14ac:dyDescent="0.35">
      <c r="H97" s="2" t="s">
        <v>40</v>
      </c>
      <c r="I97" s="2" t="s">
        <v>94</v>
      </c>
      <c r="J97" s="2" t="s">
        <v>42</v>
      </c>
      <c r="K97" s="2" t="s">
        <v>40</v>
      </c>
      <c r="L97" s="2" t="s">
        <v>94</v>
      </c>
      <c r="M97" s="2" t="s">
        <v>42</v>
      </c>
    </row>
    <row r="98" spans="1:13" x14ac:dyDescent="0.35">
      <c r="A98" s="1" t="s">
        <v>264</v>
      </c>
      <c r="B98">
        <v>2427</v>
      </c>
      <c r="C98">
        <v>11060</v>
      </c>
      <c r="D98">
        <v>9841</v>
      </c>
      <c r="E98">
        <v>71310.3</v>
      </c>
      <c r="H98">
        <v>481</v>
      </c>
      <c r="K98">
        <v>1940</v>
      </c>
    </row>
    <row r="99" spans="1:13" x14ac:dyDescent="0.35">
      <c r="A99" t="s">
        <v>271</v>
      </c>
      <c r="B99">
        <v>4698</v>
      </c>
      <c r="C99">
        <v>20359</v>
      </c>
      <c r="D99">
        <v>18157</v>
      </c>
      <c r="E99">
        <v>135107.79999999999</v>
      </c>
      <c r="H99">
        <v>1626</v>
      </c>
      <c r="K99">
        <v>6144</v>
      </c>
    </row>
  </sheetData>
  <mergeCells count="37">
    <mergeCell ref="H84:J84"/>
    <mergeCell ref="K84:M84"/>
    <mergeCell ref="Q12:S12"/>
    <mergeCell ref="T12:V12"/>
    <mergeCell ref="W12:Y12"/>
    <mergeCell ref="W24:Y24"/>
    <mergeCell ref="H72:J72"/>
    <mergeCell ref="K72:M72"/>
    <mergeCell ref="N72:P72"/>
    <mergeCell ref="H48:J48"/>
    <mergeCell ref="K48:M48"/>
    <mergeCell ref="H60:J60"/>
    <mergeCell ref="K60:M60"/>
    <mergeCell ref="N60:P60"/>
    <mergeCell ref="N84:P84"/>
    <mergeCell ref="Q84:S84"/>
    <mergeCell ref="A2:E2"/>
    <mergeCell ref="A1:E1"/>
    <mergeCell ref="H12:J12"/>
    <mergeCell ref="K12:M12"/>
    <mergeCell ref="N12:P12"/>
    <mergeCell ref="H96:J96"/>
    <mergeCell ref="K96:M96"/>
    <mergeCell ref="Z24:AB24"/>
    <mergeCell ref="AC24:AE24"/>
    <mergeCell ref="AF24:AH24"/>
    <mergeCell ref="H36:J36"/>
    <mergeCell ref="K36:M36"/>
    <mergeCell ref="N36:P36"/>
    <mergeCell ref="Q36:S36"/>
    <mergeCell ref="T36:V36"/>
    <mergeCell ref="W36:Y36"/>
    <mergeCell ref="H24:J24"/>
    <mergeCell ref="K24:M24"/>
    <mergeCell ref="N24:P24"/>
    <mergeCell ref="Q24:S24"/>
    <mergeCell ref="T24:V2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BFE3A-5538-4FC4-A07C-C660CA12141D}">
  <dimension ref="A1:J43"/>
  <sheetViews>
    <sheetView zoomScale="80" zoomScaleNormal="80" workbookViewId="0">
      <pane ySplit="1" topLeftCell="A31" activePane="bottomLeft" state="frozen"/>
      <selection pane="bottomLeft" activeCell="B46" sqref="B46"/>
    </sheetView>
  </sheetViews>
  <sheetFormatPr defaultRowHeight="14.5" x14ac:dyDescent="0.35"/>
  <cols>
    <col min="1" max="1" width="20.453125" style="2" bestFit="1" customWidth="1"/>
    <col min="2" max="2" width="15.1796875" bestFit="1" customWidth="1"/>
    <col min="5" max="5" width="9" bestFit="1" customWidth="1"/>
    <col min="8" max="8" width="15.08984375" bestFit="1" customWidth="1"/>
    <col min="9" max="9" width="28.36328125" bestFit="1" customWidth="1"/>
    <col min="10" max="10" width="18.08984375" bestFit="1" customWidth="1"/>
  </cols>
  <sheetData>
    <row r="1" spans="1:10" x14ac:dyDescent="0.35">
      <c r="A1" s="2" t="s">
        <v>59</v>
      </c>
      <c r="B1" s="2" t="s">
        <v>128</v>
      </c>
      <c r="C1" s="2" t="s">
        <v>7</v>
      </c>
      <c r="D1" s="2"/>
      <c r="E1" s="2" t="s">
        <v>131</v>
      </c>
      <c r="F1" s="2" t="s">
        <v>7</v>
      </c>
    </row>
    <row r="2" spans="1:10" x14ac:dyDescent="0.35">
      <c r="A2" s="4" t="s">
        <v>245</v>
      </c>
      <c r="B2" t="s">
        <v>129</v>
      </c>
      <c r="H2" s="4">
        <v>44393</v>
      </c>
    </row>
    <row r="3" spans="1:10" x14ac:dyDescent="0.35">
      <c r="A3" s="4" t="s">
        <v>245</v>
      </c>
      <c r="B3" t="s">
        <v>137</v>
      </c>
      <c r="C3">
        <v>1200</v>
      </c>
      <c r="E3" t="s">
        <v>132</v>
      </c>
      <c r="F3">
        <v>4500</v>
      </c>
      <c r="H3" s="2" t="s">
        <v>138</v>
      </c>
      <c r="I3" s="2" t="s">
        <v>247</v>
      </c>
      <c r="J3" s="2" t="s">
        <v>269</v>
      </c>
    </row>
    <row r="4" spans="1:10" x14ac:dyDescent="0.35">
      <c r="A4" s="4" t="s">
        <v>245</v>
      </c>
      <c r="B4" t="s">
        <v>73</v>
      </c>
      <c r="C4">
        <v>1200</v>
      </c>
      <c r="E4" t="s">
        <v>133</v>
      </c>
      <c r="F4">
        <v>4500</v>
      </c>
      <c r="H4" t="s">
        <v>134</v>
      </c>
      <c r="I4">
        <v>9350</v>
      </c>
    </row>
    <row r="5" spans="1:10" x14ac:dyDescent="0.35">
      <c r="A5" s="4" t="s">
        <v>245</v>
      </c>
      <c r="B5" t="s">
        <v>130</v>
      </c>
      <c r="C5">
        <v>1200</v>
      </c>
      <c r="H5" t="s">
        <v>135</v>
      </c>
      <c r="I5">
        <v>14407</v>
      </c>
    </row>
    <row r="6" spans="1:10" x14ac:dyDescent="0.35">
      <c r="A6" s="4" t="s">
        <v>245</v>
      </c>
      <c r="B6" t="s">
        <v>244</v>
      </c>
      <c r="C6">
        <v>1200</v>
      </c>
      <c r="H6" t="s">
        <v>136</v>
      </c>
      <c r="I6">
        <v>4405</v>
      </c>
    </row>
    <row r="7" spans="1:10" x14ac:dyDescent="0.35">
      <c r="A7" s="4"/>
      <c r="C7" s="2">
        <f>SUM(C3:C6)</f>
        <v>4800</v>
      </c>
      <c r="F7" s="2">
        <f>SUM(F3:F6)</f>
        <v>9000</v>
      </c>
      <c r="I7" s="2">
        <f>SUM(I4:I6)</f>
        <v>28162</v>
      </c>
      <c r="J7" s="2">
        <f>(C7+F7+I7)</f>
        <v>41962</v>
      </c>
    </row>
    <row r="8" spans="1:10" s="26" customFormat="1" x14ac:dyDescent="0.35">
      <c r="A8" s="29"/>
    </row>
    <row r="9" spans="1:10" s="2" customFormat="1" x14ac:dyDescent="0.35">
      <c r="H9" s="4">
        <v>44400</v>
      </c>
      <c r="I9" s="2" t="s">
        <v>246</v>
      </c>
      <c r="J9" s="2" t="s">
        <v>252</v>
      </c>
    </row>
    <row r="10" spans="1:10" x14ac:dyDescent="0.35">
      <c r="A10" s="4" t="s">
        <v>188</v>
      </c>
      <c r="B10" t="s">
        <v>129</v>
      </c>
      <c r="C10">
        <v>200</v>
      </c>
      <c r="E10" t="s">
        <v>132</v>
      </c>
      <c r="F10">
        <v>750</v>
      </c>
      <c r="H10" t="s">
        <v>80</v>
      </c>
      <c r="I10">
        <v>14260</v>
      </c>
    </row>
    <row r="11" spans="1:10" x14ac:dyDescent="0.35">
      <c r="A11" s="4" t="s">
        <v>188</v>
      </c>
      <c r="B11" t="s">
        <v>137</v>
      </c>
      <c r="C11">
        <v>200</v>
      </c>
      <c r="E11" t="s">
        <v>133</v>
      </c>
      <c r="F11">
        <v>750</v>
      </c>
      <c r="H11" t="s">
        <v>62</v>
      </c>
      <c r="I11">
        <v>11723</v>
      </c>
    </row>
    <row r="12" spans="1:10" x14ac:dyDescent="0.35">
      <c r="A12" s="4" t="s">
        <v>188</v>
      </c>
      <c r="B12" t="s">
        <v>73</v>
      </c>
      <c r="C12">
        <v>200</v>
      </c>
      <c r="E12" t="s">
        <v>45</v>
      </c>
      <c r="F12">
        <v>1000</v>
      </c>
    </row>
    <row r="13" spans="1:10" x14ac:dyDescent="0.35">
      <c r="A13" s="4" t="s">
        <v>188</v>
      </c>
      <c r="B13" t="s">
        <v>130</v>
      </c>
      <c r="C13">
        <v>200</v>
      </c>
      <c r="E13" t="s">
        <v>45</v>
      </c>
      <c r="F13">
        <v>700</v>
      </c>
      <c r="I13" s="2"/>
    </row>
    <row r="14" spans="1:10" x14ac:dyDescent="0.35">
      <c r="B14" t="s">
        <v>244</v>
      </c>
      <c r="C14" s="8">
        <v>950</v>
      </c>
      <c r="F14" s="2"/>
    </row>
    <row r="15" spans="1:10" x14ac:dyDescent="0.35">
      <c r="C15" s="2"/>
      <c r="F15" s="2"/>
    </row>
    <row r="16" spans="1:10" x14ac:dyDescent="0.35">
      <c r="A16" s="4" t="s">
        <v>248</v>
      </c>
      <c r="B16" t="s">
        <v>250</v>
      </c>
      <c r="C16" s="8">
        <v>200</v>
      </c>
      <c r="F16" s="2"/>
    </row>
    <row r="17" spans="1:10" x14ac:dyDescent="0.35">
      <c r="A17" s="4" t="s">
        <v>248</v>
      </c>
      <c r="B17" t="s">
        <v>251</v>
      </c>
      <c r="C17" s="8">
        <v>200</v>
      </c>
      <c r="F17" s="2"/>
    </row>
    <row r="18" spans="1:10" x14ac:dyDescent="0.35">
      <c r="C18" s="2"/>
      <c r="F18" s="2"/>
    </row>
    <row r="19" spans="1:10" x14ac:dyDescent="0.35">
      <c r="C19" s="2"/>
      <c r="F19" s="2"/>
    </row>
    <row r="20" spans="1:10" x14ac:dyDescent="0.35">
      <c r="A20" s="4" t="s">
        <v>189</v>
      </c>
      <c r="B20" t="s">
        <v>129</v>
      </c>
      <c r="C20">
        <v>250</v>
      </c>
      <c r="E20" t="s">
        <v>132</v>
      </c>
      <c r="F20">
        <v>750</v>
      </c>
    </row>
    <row r="21" spans="1:10" x14ac:dyDescent="0.35">
      <c r="A21" s="4" t="s">
        <v>189</v>
      </c>
      <c r="B21" t="s">
        <v>243</v>
      </c>
      <c r="C21">
        <v>250</v>
      </c>
      <c r="E21" t="s">
        <v>133</v>
      </c>
      <c r="F21">
        <v>750</v>
      </c>
    </row>
    <row r="22" spans="1:10" x14ac:dyDescent="0.35">
      <c r="A22" s="4" t="s">
        <v>189</v>
      </c>
      <c r="B22" t="s">
        <v>73</v>
      </c>
      <c r="C22">
        <v>250</v>
      </c>
    </row>
    <row r="23" spans="1:10" x14ac:dyDescent="0.35">
      <c r="A23" s="4" t="s">
        <v>189</v>
      </c>
      <c r="B23" t="s">
        <v>130</v>
      </c>
      <c r="C23">
        <v>250</v>
      </c>
    </row>
    <row r="24" spans="1:10" x14ac:dyDescent="0.35">
      <c r="A24" s="4" t="s">
        <v>189</v>
      </c>
      <c r="B24" t="s">
        <v>250</v>
      </c>
      <c r="C24">
        <v>250</v>
      </c>
    </row>
    <row r="25" spans="1:10" x14ac:dyDescent="0.35">
      <c r="A25" s="4" t="s">
        <v>189</v>
      </c>
      <c r="B25" t="s">
        <v>251</v>
      </c>
      <c r="C25">
        <v>250</v>
      </c>
    </row>
    <row r="26" spans="1:10" x14ac:dyDescent="0.35">
      <c r="A26" s="4"/>
    </row>
    <row r="27" spans="1:10" x14ac:dyDescent="0.35">
      <c r="A27" s="2" t="s">
        <v>233</v>
      </c>
      <c r="B27" t="s">
        <v>73</v>
      </c>
      <c r="C27">
        <v>200</v>
      </c>
      <c r="E27" t="s">
        <v>132</v>
      </c>
      <c r="F27">
        <v>750</v>
      </c>
    </row>
    <row r="28" spans="1:10" x14ac:dyDescent="0.35">
      <c r="A28" s="2" t="s">
        <v>233</v>
      </c>
      <c r="B28" t="s">
        <v>130</v>
      </c>
      <c r="C28">
        <v>200</v>
      </c>
      <c r="E28" t="s">
        <v>133</v>
      </c>
      <c r="F28">
        <v>750</v>
      </c>
    </row>
    <row r="29" spans="1:10" x14ac:dyDescent="0.35">
      <c r="A29" s="2" t="s">
        <v>233</v>
      </c>
      <c r="B29" t="s">
        <v>249</v>
      </c>
      <c r="C29">
        <v>200</v>
      </c>
    </row>
    <row r="30" spans="1:10" x14ac:dyDescent="0.35">
      <c r="A30" s="2" t="s">
        <v>233</v>
      </c>
      <c r="B30" t="s">
        <v>251</v>
      </c>
      <c r="C30">
        <v>200</v>
      </c>
    </row>
    <row r="31" spans="1:10" x14ac:dyDescent="0.35">
      <c r="C31" s="2">
        <f>SUM(C10:C30)</f>
        <v>4450</v>
      </c>
      <c r="F31" s="2">
        <f>SUM(F10:F30)</f>
        <v>6200</v>
      </c>
      <c r="I31" s="2">
        <f>SUM(I10:I30)</f>
        <v>25983</v>
      </c>
      <c r="J31" s="2">
        <f>(C31+F31+I31)</f>
        <v>36633</v>
      </c>
    </row>
    <row r="32" spans="1:10" s="26" customFormat="1" x14ac:dyDescent="0.35">
      <c r="A32" s="29"/>
    </row>
    <row r="33" spans="1:6" x14ac:dyDescent="0.35">
      <c r="A33" s="2" t="s">
        <v>264</v>
      </c>
      <c r="B33" t="s">
        <v>73</v>
      </c>
      <c r="C33">
        <v>250</v>
      </c>
      <c r="E33" t="s">
        <v>45</v>
      </c>
      <c r="F33">
        <v>1000</v>
      </c>
    </row>
    <row r="34" spans="1:6" x14ac:dyDescent="0.35">
      <c r="A34" s="2" t="s">
        <v>264</v>
      </c>
      <c r="B34" t="s">
        <v>130</v>
      </c>
      <c r="C34">
        <v>250</v>
      </c>
    </row>
    <row r="35" spans="1:6" x14ac:dyDescent="0.35">
      <c r="A35" s="2" t="s">
        <v>264</v>
      </c>
      <c r="B35" t="s">
        <v>249</v>
      </c>
      <c r="C35">
        <v>250</v>
      </c>
    </row>
    <row r="36" spans="1:6" x14ac:dyDescent="0.35">
      <c r="A36" s="2" t="s">
        <v>264</v>
      </c>
      <c r="B36" t="s">
        <v>251</v>
      </c>
      <c r="C36">
        <v>250</v>
      </c>
    </row>
    <row r="38" spans="1:6" x14ac:dyDescent="0.35">
      <c r="A38" s="2" t="s">
        <v>271</v>
      </c>
      <c r="B38" t="s">
        <v>73</v>
      </c>
      <c r="C38">
        <v>250</v>
      </c>
      <c r="E38" t="s">
        <v>45</v>
      </c>
      <c r="F38">
        <v>1000</v>
      </c>
    </row>
    <row r="39" spans="1:6" x14ac:dyDescent="0.35">
      <c r="A39" s="2" t="s">
        <v>271</v>
      </c>
      <c r="B39" t="s">
        <v>130</v>
      </c>
      <c r="C39">
        <v>250</v>
      </c>
      <c r="E39" t="s">
        <v>132</v>
      </c>
      <c r="F39">
        <v>750</v>
      </c>
    </row>
    <row r="40" spans="1:6" x14ac:dyDescent="0.35">
      <c r="A40" s="2" t="s">
        <v>271</v>
      </c>
      <c r="B40" t="s">
        <v>249</v>
      </c>
      <c r="C40">
        <v>250</v>
      </c>
    </row>
    <row r="41" spans="1:6" x14ac:dyDescent="0.35">
      <c r="A41" s="2" t="s">
        <v>271</v>
      </c>
      <c r="B41" t="s">
        <v>251</v>
      </c>
      <c r="C41">
        <v>250</v>
      </c>
    </row>
    <row r="43" spans="1:6" x14ac:dyDescent="0.35">
      <c r="A43" s="2" t="s">
        <v>276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0D6F7-0D6A-4A75-AA4F-0021C3FDDED5}">
  <dimension ref="A1:J36"/>
  <sheetViews>
    <sheetView zoomScale="84" zoomScaleNormal="84" workbookViewId="0">
      <pane ySplit="1" topLeftCell="A19" activePane="bottomLeft" state="frozen"/>
      <selection pane="bottomLeft" activeCell="L35" sqref="L35"/>
    </sheetView>
  </sheetViews>
  <sheetFormatPr defaultRowHeight="14.5" x14ac:dyDescent="0.35"/>
  <cols>
    <col min="1" max="1" width="11.453125" style="2" bestFit="1" customWidth="1"/>
    <col min="3" max="3" width="19.26953125" bestFit="1" customWidth="1"/>
    <col min="9" max="9" width="11.36328125" bestFit="1" customWidth="1"/>
  </cols>
  <sheetData>
    <row r="1" spans="1:10" s="2" customFormat="1" x14ac:dyDescent="0.35">
      <c r="A1" s="2" t="s">
        <v>46</v>
      </c>
      <c r="B1" s="2" t="s">
        <v>43</v>
      </c>
      <c r="C1" s="2" t="s">
        <v>39</v>
      </c>
      <c r="D1" s="2" t="s">
        <v>40</v>
      </c>
      <c r="E1" s="2" t="s">
        <v>41</v>
      </c>
      <c r="F1" s="2" t="s">
        <v>45</v>
      </c>
      <c r="G1" s="2" t="s">
        <v>42</v>
      </c>
      <c r="H1" s="2" t="s">
        <v>53</v>
      </c>
      <c r="I1" s="2" t="s">
        <v>54</v>
      </c>
      <c r="J1" s="2" t="s">
        <v>56</v>
      </c>
    </row>
    <row r="2" spans="1:10" x14ac:dyDescent="0.35">
      <c r="B2" t="s">
        <v>44</v>
      </c>
      <c r="C2" t="s">
        <v>35</v>
      </c>
      <c r="D2">
        <v>731</v>
      </c>
      <c r="E2">
        <v>2.4</v>
      </c>
      <c r="F2">
        <v>0</v>
      </c>
      <c r="G2">
        <f>(D2*E2)+F2</f>
        <v>1754.3999999999999</v>
      </c>
      <c r="H2">
        <v>1754.4</v>
      </c>
    </row>
    <row r="3" spans="1:10" x14ac:dyDescent="0.35">
      <c r="B3" t="s">
        <v>44</v>
      </c>
      <c r="C3" t="s">
        <v>47</v>
      </c>
      <c r="D3">
        <v>2720</v>
      </c>
      <c r="E3">
        <v>2.75</v>
      </c>
      <c r="F3">
        <v>0</v>
      </c>
      <c r="G3">
        <f>(D3*E3)+F3</f>
        <v>7480</v>
      </c>
      <c r="H3">
        <v>7480</v>
      </c>
    </row>
    <row r="4" spans="1:10" x14ac:dyDescent="0.35">
      <c r="A4" s="4">
        <v>44350</v>
      </c>
      <c r="B4" t="s">
        <v>44</v>
      </c>
      <c r="C4" t="s">
        <v>47</v>
      </c>
      <c r="D4">
        <v>2720</v>
      </c>
      <c r="E4">
        <v>2.75</v>
      </c>
      <c r="F4">
        <v>0</v>
      </c>
      <c r="G4">
        <f>(D4*E4)+F4</f>
        <v>7480</v>
      </c>
      <c r="H4">
        <v>7480</v>
      </c>
    </row>
    <row r="5" spans="1:10" x14ac:dyDescent="0.35">
      <c r="A5" s="4"/>
    </row>
    <row r="6" spans="1:10" x14ac:dyDescent="0.35">
      <c r="A6" s="4">
        <v>44352</v>
      </c>
      <c r="B6" t="s">
        <v>48</v>
      </c>
      <c r="C6" t="s">
        <v>49</v>
      </c>
      <c r="D6">
        <v>5880</v>
      </c>
      <c r="E6">
        <v>2.75</v>
      </c>
      <c r="F6">
        <v>900</v>
      </c>
      <c r="G6">
        <f t="shared" ref="G6:G12" si="0">(D6*E6)+F6</f>
        <v>17070</v>
      </c>
      <c r="H6">
        <v>0</v>
      </c>
    </row>
    <row r="7" spans="1:10" x14ac:dyDescent="0.35">
      <c r="A7" s="4">
        <v>44353</v>
      </c>
      <c r="B7" t="s">
        <v>48</v>
      </c>
      <c r="C7" t="s">
        <v>50</v>
      </c>
      <c r="D7">
        <v>6240</v>
      </c>
      <c r="E7">
        <v>2.1</v>
      </c>
      <c r="F7">
        <v>900</v>
      </c>
      <c r="G7">
        <f t="shared" si="0"/>
        <v>14004</v>
      </c>
      <c r="H7">
        <v>0</v>
      </c>
    </row>
    <row r="8" spans="1:10" x14ac:dyDescent="0.35">
      <c r="A8" s="4">
        <v>44355</v>
      </c>
      <c r="B8" t="s">
        <v>48</v>
      </c>
      <c r="C8" t="s">
        <v>50</v>
      </c>
      <c r="D8">
        <v>5520</v>
      </c>
      <c r="E8">
        <v>2.2000000000000002</v>
      </c>
      <c r="F8">
        <v>900</v>
      </c>
      <c r="G8">
        <f t="shared" si="0"/>
        <v>13044.000000000002</v>
      </c>
      <c r="H8">
        <v>0</v>
      </c>
    </row>
    <row r="9" spans="1:10" x14ac:dyDescent="0.35">
      <c r="A9" s="4">
        <v>44355</v>
      </c>
      <c r="B9" t="s">
        <v>48</v>
      </c>
      <c r="C9" t="s">
        <v>51</v>
      </c>
      <c r="D9">
        <v>960</v>
      </c>
      <c r="E9">
        <v>2.7</v>
      </c>
      <c r="F9" s="7">
        <v>900</v>
      </c>
      <c r="G9">
        <f t="shared" si="0"/>
        <v>3492</v>
      </c>
      <c r="H9">
        <v>0</v>
      </c>
    </row>
    <row r="10" spans="1:10" x14ac:dyDescent="0.35">
      <c r="A10" s="4">
        <v>44356</v>
      </c>
      <c r="B10" t="s">
        <v>48</v>
      </c>
      <c r="C10" t="s">
        <v>52</v>
      </c>
      <c r="D10">
        <v>6180</v>
      </c>
      <c r="E10">
        <v>2.2000000000000002</v>
      </c>
      <c r="F10">
        <v>900</v>
      </c>
      <c r="G10">
        <f t="shared" si="0"/>
        <v>14496.000000000002</v>
      </c>
      <c r="H10">
        <v>0</v>
      </c>
    </row>
    <row r="11" spans="1:10" x14ac:dyDescent="0.35">
      <c r="A11" s="4">
        <v>44358</v>
      </c>
      <c r="B11" t="s">
        <v>48</v>
      </c>
      <c r="C11" t="s">
        <v>52</v>
      </c>
      <c r="D11">
        <v>6200</v>
      </c>
      <c r="E11">
        <v>2.2000000000000002</v>
      </c>
      <c r="F11">
        <v>900</v>
      </c>
      <c r="G11">
        <f t="shared" si="0"/>
        <v>14540.000000000002</v>
      </c>
      <c r="H11">
        <v>0</v>
      </c>
    </row>
    <row r="12" spans="1:10" x14ac:dyDescent="0.35">
      <c r="A12" s="4">
        <v>44360</v>
      </c>
      <c r="B12" t="s">
        <v>48</v>
      </c>
      <c r="C12" t="s">
        <v>52</v>
      </c>
      <c r="D12">
        <v>6240</v>
      </c>
      <c r="E12">
        <v>2.2000000000000002</v>
      </c>
      <c r="F12" s="7">
        <v>900</v>
      </c>
      <c r="G12">
        <f t="shared" si="0"/>
        <v>14628.000000000002</v>
      </c>
      <c r="H12">
        <v>0</v>
      </c>
    </row>
    <row r="13" spans="1:10" x14ac:dyDescent="0.35">
      <c r="B13" s="2"/>
      <c r="C13" s="2"/>
      <c r="D13" s="2">
        <f t="shared" ref="D13:G13" si="1">SUM(D6:D12)</f>
        <v>37220</v>
      </c>
      <c r="E13" s="2"/>
      <c r="F13" s="2">
        <f t="shared" si="1"/>
        <v>6300</v>
      </c>
      <c r="G13" s="2">
        <f t="shared" si="1"/>
        <v>91274</v>
      </c>
      <c r="H13">
        <v>0</v>
      </c>
    </row>
    <row r="15" spans="1:10" x14ac:dyDescent="0.35">
      <c r="A15" s="4">
        <v>44361</v>
      </c>
      <c r="B15" t="s">
        <v>48</v>
      </c>
      <c r="G15">
        <v>91274</v>
      </c>
      <c r="H15">
        <v>140000</v>
      </c>
      <c r="I15" t="s">
        <v>55</v>
      </c>
      <c r="J15">
        <f>(H15-G15)</f>
        <v>48726</v>
      </c>
    </row>
    <row r="16" spans="1:10" x14ac:dyDescent="0.35">
      <c r="A16" s="4"/>
    </row>
    <row r="17" spans="1:10" x14ac:dyDescent="0.35">
      <c r="A17" s="4">
        <v>44362</v>
      </c>
      <c r="B17" t="s">
        <v>48</v>
      </c>
      <c r="C17" t="s">
        <v>52</v>
      </c>
      <c r="D17">
        <v>6240</v>
      </c>
      <c r="E17">
        <v>2.25</v>
      </c>
      <c r="F17">
        <v>900</v>
      </c>
      <c r="G17">
        <f t="shared" ref="G17:G22" si="2">(D17*E17)+F17</f>
        <v>14940</v>
      </c>
    </row>
    <row r="18" spans="1:10" x14ac:dyDescent="0.35">
      <c r="A18" s="4">
        <v>44366</v>
      </c>
      <c r="B18" t="s">
        <v>48</v>
      </c>
      <c r="C18" t="s">
        <v>52</v>
      </c>
      <c r="D18">
        <v>6240</v>
      </c>
      <c r="E18">
        <v>2.25</v>
      </c>
      <c r="F18">
        <v>900</v>
      </c>
      <c r="G18">
        <f t="shared" si="2"/>
        <v>14940</v>
      </c>
    </row>
    <row r="19" spans="1:10" x14ac:dyDescent="0.35">
      <c r="A19" s="4">
        <v>44369</v>
      </c>
      <c r="B19" t="s">
        <v>48</v>
      </c>
      <c r="C19" t="s">
        <v>52</v>
      </c>
      <c r="D19">
        <v>6500</v>
      </c>
      <c r="E19">
        <v>2.25</v>
      </c>
      <c r="F19">
        <v>900</v>
      </c>
      <c r="G19">
        <f t="shared" si="2"/>
        <v>15525</v>
      </c>
    </row>
    <row r="20" spans="1:10" x14ac:dyDescent="0.35">
      <c r="A20" s="4">
        <v>44373</v>
      </c>
      <c r="B20" t="s">
        <v>48</v>
      </c>
      <c r="C20" t="s">
        <v>52</v>
      </c>
      <c r="D20">
        <v>6000</v>
      </c>
      <c r="E20">
        <v>2.25</v>
      </c>
      <c r="F20">
        <v>900</v>
      </c>
      <c r="G20">
        <f t="shared" si="2"/>
        <v>14400</v>
      </c>
    </row>
    <row r="21" spans="1:10" x14ac:dyDescent="0.35">
      <c r="A21" s="4">
        <v>44376</v>
      </c>
      <c r="B21" t="s">
        <v>48</v>
      </c>
      <c r="C21" t="s">
        <v>52</v>
      </c>
      <c r="D21">
        <v>6120</v>
      </c>
      <c r="E21">
        <v>2.25</v>
      </c>
      <c r="F21">
        <v>900</v>
      </c>
      <c r="G21">
        <f t="shared" si="2"/>
        <v>14670</v>
      </c>
    </row>
    <row r="22" spans="1:10" x14ac:dyDescent="0.35">
      <c r="A22" s="4">
        <v>44379</v>
      </c>
      <c r="B22" t="s">
        <v>48</v>
      </c>
      <c r="C22" t="s">
        <v>52</v>
      </c>
      <c r="D22">
        <v>6240</v>
      </c>
      <c r="E22">
        <v>2.25</v>
      </c>
      <c r="F22">
        <v>900</v>
      </c>
      <c r="G22">
        <f t="shared" si="2"/>
        <v>14940</v>
      </c>
    </row>
    <row r="23" spans="1:10" x14ac:dyDescent="0.35">
      <c r="D23" s="2">
        <f>SUM(D17:D22)</f>
        <v>37340</v>
      </c>
      <c r="E23" s="2"/>
      <c r="F23" s="2">
        <f>SUM(F17:F22)</f>
        <v>5400</v>
      </c>
      <c r="G23" s="2">
        <f>SUM(G17:G22)</f>
        <v>89415</v>
      </c>
    </row>
    <row r="25" spans="1:10" x14ac:dyDescent="0.35">
      <c r="A25" s="5">
        <v>44469</v>
      </c>
      <c r="B25" t="s">
        <v>48</v>
      </c>
      <c r="G25">
        <v>89415</v>
      </c>
      <c r="H25">
        <v>20000</v>
      </c>
      <c r="I25" t="s">
        <v>57</v>
      </c>
      <c r="J25">
        <f>(H25-G25)</f>
        <v>-69415</v>
      </c>
    </row>
    <row r="26" spans="1:10" x14ac:dyDescent="0.35">
      <c r="J26" s="2"/>
    </row>
    <row r="27" spans="1:10" x14ac:dyDescent="0.35">
      <c r="A27" s="4">
        <v>44383</v>
      </c>
      <c r="B27" t="s">
        <v>44</v>
      </c>
      <c r="C27" t="s">
        <v>58</v>
      </c>
      <c r="D27">
        <v>2720</v>
      </c>
      <c r="E27">
        <v>2.4</v>
      </c>
      <c r="F27">
        <v>0</v>
      </c>
      <c r="G27">
        <f>(D27*E27)</f>
        <v>6528</v>
      </c>
      <c r="H27">
        <v>6528</v>
      </c>
    </row>
    <row r="28" spans="1:10" x14ac:dyDescent="0.35">
      <c r="A28" s="4">
        <v>44385</v>
      </c>
      <c r="B28" t="s">
        <v>44</v>
      </c>
      <c r="C28" t="s">
        <v>58</v>
      </c>
      <c r="D28">
        <v>4270</v>
      </c>
      <c r="E28">
        <v>2.35</v>
      </c>
      <c r="F28">
        <v>0</v>
      </c>
      <c r="G28">
        <f>(D28*E28)</f>
        <v>10034.5</v>
      </c>
      <c r="H28">
        <v>10034.5</v>
      </c>
    </row>
    <row r="29" spans="1:10" x14ac:dyDescent="0.35">
      <c r="A29" s="4">
        <v>44388</v>
      </c>
      <c r="B29" t="s">
        <v>44</v>
      </c>
      <c r="C29" t="s">
        <v>58</v>
      </c>
      <c r="D29">
        <v>2720</v>
      </c>
      <c r="E29">
        <v>2.35</v>
      </c>
      <c r="F29">
        <v>0</v>
      </c>
      <c r="G29">
        <f>(D29*E29)</f>
        <v>6392</v>
      </c>
      <c r="H29">
        <v>6392</v>
      </c>
    </row>
    <row r="30" spans="1:10" x14ac:dyDescent="0.35">
      <c r="A30" s="4">
        <v>44389</v>
      </c>
      <c r="B30" t="s">
        <v>44</v>
      </c>
      <c r="C30" t="s">
        <v>58</v>
      </c>
      <c r="D30">
        <v>1003</v>
      </c>
      <c r="E30">
        <v>2.35</v>
      </c>
      <c r="F30">
        <v>0</v>
      </c>
      <c r="G30">
        <f>(D30*E30)</f>
        <v>2357.0500000000002</v>
      </c>
      <c r="H30">
        <v>2357.0500000000002</v>
      </c>
    </row>
    <row r="31" spans="1:10" x14ac:dyDescent="0.35">
      <c r="A31" s="4">
        <v>44391</v>
      </c>
      <c r="B31" t="s">
        <v>44</v>
      </c>
      <c r="C31" t="s">
        <v>58</v>
      </c>
      <c r="D31">
        <v>3349</v>
      </c>
      <c r="E31">
        <v>2.35</v>
      </c>
      <c r="F31">
        <v>0</v>
      </c>
      <c r="G31">
        <f>(D31*E31)</f>
        <v>7870.1500000000005</v>
      </c>
      <c r="H31">
        <v>6870.15</v>
      </c>
    </row>
    <row r="32" spans="1:10" x14ac:dyDescent="0.35">
      <c r="G32" s="2">
        <f>SUM(G27:G31)</f>
        <v>33181.699999999997</v>
      </c>
      <c r="H32" s="2">
        <f>SUM(H27:H31)</f>
        <v>32181.699999999997</v>
      </c>
      <c r="J32" s="2">
        <f>(H32-G32)</f>
        <v>-1000</v>
      </c>
    </row>
    <row r="34" spans="1:10" x14ac:dyDescent="0.35">
      <c r="G34">
        <v>0</v>
      </c>
      <c r="H34">
        <v>20000</v>
      </c>
      <c r="I34" t="s">
        <v>57</v>
      </c>
      <c r="J34">
        <f>(H34-G34)</f>
        <v>20000</v>
      </c>
    </row>
    <row r="35" spans="1:10" x14ac:dyDescent="0.35">
      <c r="G35">
        <v>0</v>
      </c>
      <c r="H35">
        <v>5500</v>
      </c>
      <c r="I35" t="s">
        <v>63</v>
      </c>
      <c r="J35">
        <f>(H35-G35)</f>
        <v>5500</v>
      </c>
    </row>
    <row r="36" spans="1:10" x14ac:dyDescent="0.35">
      <c r="A36" s="4">
        <v>44395</v>
      </c>
      <c r="B36" t="s">
        <v>44</v>
      </c>
    </row>
  </sheetData>
  <pageMargins left="0.7" right="0.7" top="0.75" bottom="0.75" header="0.3" footer="0.3"/>
  <ignoredErrors>
    <ignoredError sqref="D13 F13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C8AC-A6EE-446F-B4F8-1534444C3A46}">
  <dimension ref="A1:C1"/>
  <sheetViews>
    <sheetView workbookViewId="0">
      <selection activeCell="C1" sqref="C1"/>
    </sheetView>
  </sheetViews>
  <sheetFormatPr defaultRowHeight="14.5" x14ac:dyDescent="0.35"/>
  <cols>
    <col min="1" max="1" width="11" bestFit="1" customWidth="1"/>
    <col min="2" max="2" width="18.1796875" bestFit="1" customWidth="1"/>
  </cols>
  <sheetData>
    <row r="1" spans="1:3" x14ac:dyDescent="0.35">
      <c r="A1" t="s">
        <v>14</v>
      </c>
      <c r="B1" t="s">
        <v>126</v>
      </c>
      <c r="C1" t="s">
        <v>232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3A4D-AFBD-4AD5-B2DB-741DA471BB89}">
  <dimension ref="A1:E48"/>
  <sheetViews>
    <sheetView zoomScale="76" zoomScaleNormal="76" workbookViewId="0">
      <pane ySplit="1" topLeftCell="A25" activePane="bottomLeft" state="frozen"/>
      <selection pane="bottomLeft" activeCell="I39" sqref="I39"/>
    </sheetView>
  </sheetViews>
  <sheetFormatPr defaultRowHeight="14.5" x14ac:dyDescent="0.35"/>
  <cols>
    <col min="1" max="1" width="9.54296875" bestFit="1" customWidth="1"/>
    <col min="2" max="2" width="20.54296875" bestFit="1" customWidth="1"/>
    <col min="3" max="3" width="20.1796875" bestFit="1" customWidth="1"/>
    <col min="4" max="4" width="8.90625" bestFit="1" customWidth="1"/>
  </cols>
  <sheetData>
    <row r="1" spans="1:5" s="2" customFormat="1" x14ac:dyDescent="0.35">
      <c r="A1" s="2" t="s">
        <v>59</v>
      </c>
      <c r="B1" s="2" t="s">
        <v>60</v>
      </c>
      <c r="C1" s="2" t="s">
        <v>61</v>
      </c>
      <c r="D1" s="2" t="s">
        <v>65</v>
      </c>
      <c r="E1" s="2" t="s">
        <v>42</v>
      </c>
    </row>
    <row r="2" spans="1:5" x14ac:dyDescent="0.35">
      <c r="A2" s="1">
        <v>44348</v>
      </c>
      <c r="B2" t="s">
        <v>62</v>
      </c>
      <c r="C2" t="s">
        <v>63</v>
      </c>
      <c r="D2" t="s">
        <v>66</v>
      </c>
      <c r="E2">
        <v>10000</v>
      </c>
    </row>
    <row r="3" spans="1:5" x14ac:dyDescent="0.35">
      <c r="A3" s="1">
        <v>44354</v>
      </c>
      <c r="B3" t="s">
        <v>64</v>
      </c>
      <c r="C3" t="s">
        <v>63</v>
      </c>
      <c r="D3" t="s">
        <v>66</v>
      </c>
      <c r="E3">
        <v>3600</v>
      </c>
    </row>
    <row r="4" spans="1:5" x14ac:dyDescent="0.35">
      <c r="A4" s="1">
        <v>44355</v>
      </c>
      <c r="B4" t="s">
        <v>67</v>
      </c>
      <c r="C4" t="s">
        <v>63</v>
      </c>
      <c r="D4" t="s">
        <v>66</v>
      </c>
      <c r="E4">
        <v>24996</v>
      </c>
    </row>
    <row r="5" spans="1:5" x14ac:dyDescent="0.35">
      <c r="A5" s="1">
        <v>44356</v>
      </c>
      <c r="B5" t="s">
        <v>68</v>
      </c>
      <c r="C5" t="s">
        <v>69</v>
      </c>
      <c r="E5">
        <v>20000</v>
      </c>
    </row>
    <row r="6" spans="1:5" x14ac:dyDescent="0.35">
      <c r="A6" s="1">
        <v>44359</v>
      </c>
      <c r="B6" t="s">
        <v>70</v>
      </c>
      <c r="C6" t="s">
        <v>69</v>
      </c>
      <c r="E6">
        <v>10000</v>
      </c>
    </row>
    <row r="7" spans="1:5" x14ac:dyDescent="0.35">
      <c r="A7" s="1">
        <v>44361</v>
      </c>
      <c r="B7" t="s">
        <v>64</v>
      </c>
      <c r="C7" t="s">
        <v>63</v>
      </c>
      <c r="E7">
        <v>5000</v>
      </c>
    </row>
    <row r="8" spans="1:5" x14ac:dyDescent="0.35">
      <c r="A8" s="1">
        <v>44363</v>
      </c>
      <c r="B8" t="s">
        <v>71</v>
      </c>
      <c r="C8" t="s">
        <v>63</v>
      </c>
      <c r="E8">
        <v>10000</v>
      </c>
    </row>
    <row r="9" spans="1:5" x14ac:dyDescent="0.35">
      <c r="A9" s="1">
        <v>44364</v>
      </c>
      <c r="B9" t="s">
        <v>72</v>
      </c>
      <c r="C9" t="s">
        <v>63</v>
      </c>
      <c r="D9" t="s">
        <v>73</v>
      </c>
      <c r="E9">
        <v>8380</v>
      </c>
    </row>
    <row r="10" spans="1:5" x14ac:dyDescent="0.35">
      <c r="A10" s="1">
        <v>44365</v>
      </c>
      <c r="B10" t="s">
        <v>64</v>
      </c>
      <c r="C10" t="s">
        <v>63</v>
      </c>
      <c r="E10">
        <v>5000</v>
      </c>
    </row>
    <row r="11" spans="1:5" x14ac:dyDescent="0.35">
      <c r="A11" s="1">
        <v>44369</v>
      </c>
      <c r="B11" t="s">
        <v>62</v>
      </c>
      <c r="C11" t="s">
        <v>63</v>
      </c>
      <c r="E11">
        <v>10000</v>
      </c>
    </row>
    <row r="12" spans="1:5" x14ac:dyDescent="0.35">
      <c r="A12" s="1">
        <v>44369</v>
      </c>
      <c r="B12" t="s">
        <v>74</v>
      </c>
      <c r="C12" t="s">
        <v>69</v>
      </c>
      <c r="E12">
        <v>2500</v>
      </c>
    </row>
    <row r="13" spans="1:5" x14ac:dyDescent="0.35">
      <c r="A13" s="1">
        <v>44369</v>
      </c>
      <c r="B13" t="s">
        <v>75</v>
      </c>
      <c r="C13" t="s">
        <v>63</v>
      </c>
      <c r="D13" t="s">
        <v>73</v>
      </c>
      <c r="E13">
        <v>4600</v>
      </c>
    </row>
    <row r="14" spans="1:5" x14ac:dyDescent="0.35">
      <c r="A14" s="1">
        <v>44369</v>
      </c>
      <c r="B14" t="s">
        <v>67</v>
      </c>
      <c r="C14" t="s">
        <v>63</v>
      </c>
      <c r="E14">
        <v>10000</v>
      </c>
    </row>
    <row r="15" spans="1:5" x14ac:dyDescent="0.35">
      <c r="A15" s="1">
        <v>44370</v>
      </c>
      <c r="B15" t="s">
        <v>62</v>
      </c>
      <c r="C15" t="s">
        <v>63</v>
      </c>
      <c r="E15">
        <v>25000</v>
      </c>
    </row>
    <row r="16" spans="1:5" x14ac:dyDescent="0.35">
      <c r="A16" s="1">
        <v>44372</v>
      </c>
      <c r="B16" t="s">
        <v>67</v>
      </c>
      <c r="C16" t="s">
        <v>63</v>
      </c>
      <c r="E16">
        <v>6000</v>
      </c>
    </row>
    <row r="17" spans="1:5" x14ac:dyDescent="0.35">
      <c r="A17" s="1">
        <v>44372</v>
      </c>
      <c r="B17" t="s">
        <v>64</v>
      </c>
      <c r="C17" t="s">
        <v>63</v>
      </c>
      <c r="E17">
        <v>7760</v>
      </c>
    </row>
    <row r="18" spans="1:5" x14ac:dyDescent="0.35">
      <c r="A18" s="1">
        <v>44375</v>
      </c>
      <c r="B18" t="s">
        <v>62</v>
      </c>
      <c r="C18" t="s">
        <v>63</v>
      </c>
      <c r="E18">
        <v>20000</v>
      </c>
    </row>
    <row r="19" spans="1:5" x14ac:dyDescent="0.35">
      <c r="A19" s="1">
        <v>44376</v>
      </c>
      <c r="B19" t="s">
        <v>62</v>
      </c>
      <c r="C19" t="s">
        <v>69</v>
      </c>
      <c r="D19" t="s">
        <v>76</v>
      </c>
      <c r="E19">
        <v>5000</v>
      </c>
    </row>
    <row r="20" spans="1:5" x14ac:dyDescent="0.35">
      <c r="A20" s="1">
        <v>44376</v>
      </c>
      <c r="B20" t="s">
        <v>62</v>
      </c>
      <c r="C20" t="s">
        <v>63</v>
      </c>
      <c r="E20">
        <v>25000</v>
      </c>
    </row>
    <row r="21" spans="1:5" x14ac:dyDescent="0.35">
      <c r="A21" s="1">
        <v>44377</v>
      </c>
      <c r="B21" t="s">
        <v>62</v>
      </c>
      <c r="C21" t="s">
        <v>69</v>
      </c>
      <c r="D21" t="s">
        <v>76</v>
      </c>
      <c r="E21">
        <v>5000</v>
      </c>
    </row>
    <row r="22" spans="1:5" x14ac:dyDescent="0.35">
      <c r="A22" s="1">
        <v>44378</v>
      </c>
      <c r="B22" t="s">
        <v>62</v>
      </c>
      <c r="C22" t="s">
        <v>63</v>
      </c>
      <c r="E22">
        <v>30000</v>
      </c>
    </row>
    <row r="23" spans="1:5" x14ac:dyDescent="0.35">
      <c r="A23" s="1">
        <v>44379</v>
      </c>
      <c r="B23" t="s">
        <v>62</v>
      </c>
      <c r="C23" t="s">
        <v>69</v>
      </c>
      <c r="E23">
        <v>1000</v>
      </c>
    </row>
    <row r="24" spans="1:5" x14ac:dyDescent="0.35">
      <c r="A24" s="1">
        <v>44380</v>
      </c>
      <c r="B24" t="s">
        <v>62</v>
      </c>
      <c r="C24" t="s">
        <v>77</v>
      </c>
      <c r="E24">
        <v>16000</v>
      </c>
    </row>
    <row r="25" spans="1:5" x14ac:dyDescent="0.35">
      <c r="A25" s="1">
        <v>44380</v>
      </c>
      <c r="B25" t="s">
        <v>62</v>
      </c>
      <c r="C25" t="s">
        <v>57</v>
      </c>
      <c r="E25">
        <v>20000</v>
      </c>
    </row>
    <row r="26" spans="1:5" x14ac:dyDescent="0.35">
      <c r="A26" s="1">
        <v>44382</v>
      </c>
      <c r="B26" t="s">
        <v>62</v>
      </c>
      <c r="C26" t="s">
        <v>77</v>
      </c>
      <c r="E26">
        <v>19000</v>
      </c>
    </row>
    <row r="27" spans="1:5" x14ac:dyDescent="0.35">
      <c r="A27" s="1">
        <v>44383</v>
      </c>
      <c r="B27" t="s">
        <v>62</v>
      </c>
      <c r="C27" t="s">
        <v>63</v>
      </c>
      <c r="E27">
        <v>20000</v>
      </c>
    </row>
    <row r="28" spans="1:5" x14ac:dyDescent="0.35">
      <c r="A28" s="1">
        <v>44384</v>
      </c>
      <c r="B28" t="s">
        <v>62</v>
      </c>
      <c r="C28" t="s">
        <v>77</v>
      </c>
      <c r="E28">
        <v>10000</v>
      </c>
    </row>
    <row r="29" spans="1:5" x14ac:dyDescent="0.35">
      <c r="A29" s="1">
        <v>44384</v>
      </c>
      <c r="B29" t="s">
        <v>62</v>
      </c>
      <c r="C29" t="s">
        <v>63</v>
      </c>
      <c r="E29">
        <v>15000</v>
      </c>
    </row>
    <row r="30" spans="1:5" x14ac:dyDescent="0.35">
      <c r="A30" s="1">
        <v>44384</v>
      </c>
      <c r="B30" t="s">
        <v>104</v>
      </c>
      <c r="C30" t="s">
        <v>63</v>
      </c>
      <c r="E30">
        <v>25088</v>
      </c>
    </row>
    <row r="31" spans="1:5" x14ac:dyDescent="0.35">
      <c r="A31" s="1">
        <v>44385</v>
      </c>
      <c r="B31" t="s">
        <v>62</v>
      </c>
      <c r="C31" t="s">
        <v>77</v>
      </c>
      <c r="E31">
        <v>20000</v>
      </c>
    </row>
    <row r="32" spans="1:5" x14ac:dyDescent="0.35">
      <c r="A32" s="1">
        <v>44385</v>
      </c>
      <c r="B32" t="s">
        <v>62</v>
      </c>
      <c r="C32" t="s">
        <v>63</v>
      </c>
      <c r="D32" t="s">
        <v>79</v>
      </c>
      <c r="E32">
        <v>10000</v>
      </c>
    </row>
    <row r="33" spans="1:5" x14ac:dyDescent="0.35">
      <c r="A33" s="1">
        <v>44386</v>
      </c>
      <c r="B33" t="s">
        <v>62</v>
      </c>
      <c r="C33" t="s">
        <v>63</v>
      </c>
      <c r="E33">
        <v>25000</v>
      </c>
    </row>
    <row r="34" spans="1:5" x14ac:dyDescent="0.35">
      <c r="A34" s="1">
        <v>44387</v>
      </c>
      <c r="B34" t="s">
        <v>62</v>
      </c>
      <c r="C34" t="s">
        <v>57</v>
      </c>
      <c r="D34" t="s">
        <v>78</v>
      </c>
      <c r="E34">
        <v>25000</v>
      </c>
    </row>
    <row r="35" spans="1:5" x14ac:dyDescent="0.35">
      <c r="A35" s="1">
        <v>44387</v>
      </c>
      <c r="B35" t="s">
        <v>62</v>
      </c>
      <c r="C35" t="s">
        <v>57</v>
      </c>
      <c r="E35">
        <v>5289</v>
      </c>
    </row>
    <row r="36" spans="1:5" x14ac:dyDescent="0.35">
      <c r="A36" s="1">
        <v>44387</v>
      </c>
      <c r="B36" t="s">
        <v>125</v>
      </c>
      <c r="C36" t="s">
        <v>63</v>
      </c>
      <c r="E36">
        <v>10000</v>
      </c>
    </row>
    <row r="37" spans="1:5" x14ac:dyDescent="0.35">
      <c r="A37" s="1">
        <v>44389</v>
      </c>
      <c r="B37" t="s">
        <v>62</v>
      </c>
      <c r="C37" t="s">
        <v>63</v>
      </c>
      <c r="E37">
        <v>35000</v>
      </c>
    </row>
    <row r="38" spans="1:5" x14ac:dyDescent="0.35">
      <c r="A38" s="1">
        <v>44390</v>
      </c>
      <c r="B38" t="s">
        <v>62</v>
      </c>
      <c r="C38" t="s">
        <v>63</v>
      </c>
      <c r="E38">
        <v>30000</v>
      </c>
    </row>
    <row r="39" spans="1:5" x14ac:dyDescent="0.35">
      <c r="A39" s="1">
        <v>44390</v>
      </c>
      <c r="B39" t="s">
        <v>64</v>
      </c>
      <c r="C39" t="s">
        <v>63</v>
      </c>
      <c r="E39">
        <v>2200</v>
      </c>
    </row>
    <row r="40" spans="1:5" x14ac:dyDescent="0.35">
      <c r="A40" s="1">
        <v>44390</v>
      </c>
      <c r="B40" t="s">
        <v>103</v>
      </c>
      <c r="C40" t="s">
        <v>69</v>
      </c>
      <c r="E40">
        <v>10000</v>
      </c>
    </row>
    <row r="41" spans="1:5" x14ac:dyDescent="0.35">
      <c r="A41" s="1">
        <v>44391</v>
      </c>
      <c r="B41" t="s">
        <v>103</v>
      </c>
      <c r="C41" t="s">
        <v>69</v>
      </c>
      <c r="E41">
        <v>10000</v>
      </c>
    </row>
    <row r="42" spans="1:5" x14ac:dyDescent="0.35">
      <c r="A42" s="1">
        <v>44391</v>
      </c>
      <c r="B42" t="s">
        <v>62</v>
      </c>
      <c r="C42" t="s">
        <v>63</v>
      </c>
      <c r="E42">
        <v>20000</v>
      </c>
    </row>
    <row r="43" spans="1:5" x14ac:dyDescent="0.35">
      <c r="A43" s="1">
        <v>44391</v>
      </c>
      <c r="B43" t="s">
        <v>62</v>
      </c>
      <c r="C43" t="s">
        <v>69</v>
      </c>
      <c r="E43">
        <v>17750</v>
      </c>
    </row>
    <row r="44" spans="1:5" x14ac:dyDescent="0.35">
      <c r="A44" s="1">
        <v>44391</v>
      </c>
      <c r="B44" t="s">
        <v>62</v>
      </c>
      <c r="C44" t="s">
        <v>105</v>
      </c>
      <c r="E44">
        <v>70000</v>
      </c>
    </row>
    <row r="45" spans="1:5" x14ac:dyDescent="0.35">
      <c r="A45" s="1">
        <v>44392</v>
      </c>
      <c r="B45" t="s">
        <v>62</v>
      </c>
      <c r="C45" t="s">
        <v>63</v>
      </c>
      <c r="E45">
        <v>9400</v>
      </c>
    </row>
    <row r="46" spans="1:5" x14ac:dyDescent="0.35">
      <c r="A46" s="1">
        <v>44393</v>
      </c>
      <c r="B46" t="s">
        <v>62</v>
      </c>
      <c r="C46" t="s">
        <v>63</v>
      </c>
      <c r="E46">
        <v>10000</v>
      </c>
    </row>
    <row r="47" spans="1:5" x14ac:dyDescent="0.35">
      <c r="A47" s="1">
        <v>44394</v>
      </c>
      <c r="B47" t="s">
        <v>62</v>
      </c>
      <c r="C47" t="s">
        <v>69</v>
      </c>
      <c r="E47">
        <v>40000</v>
      </c>
    </row>
    <row r="48" spans="1:5" x14ac:dyDescent="0.35">
      <c r="A48" s="1">
        <v>44394</v>
      </c>
      <c r="B48" t="s">
        <v>103</v>
      </c>
      <c r="C48" t="s">
        <v>69</v>
      </c>
      <c r="E48">
        <v>5645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63CF-CCB7-4C86-A880-A44006FEDBE7}">
  <dimension ref="A1:E52"/>
  <sheetViews>
    <sheetView zoomScale="78" zoomScaleNormal="78" workbookViewId="0">
      <pane ySplit="1" topLeftCell="A34" activePane="bottomLeft" state="frozen"/>
      <selection pane="bottomLeft" activeCell="E53" sqref="E53"/>
    </sheetView>
  </sheetViews>
  <sheetFormatPr defaultRowHeight="14.5" x14ac:dyDescent="0.35"/>
  <cols>
    <col min="1" max="1" width="9.26953125" bestFit="1" customWidth="1"/>
    <col min="2" max="2" width="9.26953125" customWidth="1"/>
    <col min="4" max="4" width="12.36328125" bestFit="1" customWidth="1"/>
  </cols>
  <sheetData>
    <row r="1" spans="1:5" x14ac:dyDescent="0.35">
      <c r="A1" s="2" t="s">
        <v>59</v>
      </c>
      <c r="B1" s="2" t="s">
        <v>60</v>
      </c>
      <c r="C1" s="2" t="s">
        <v>61</v>
      </c>
      <c r="D1" s="2" t="s">
        <v>65</v>
      </c>
      <c r="E1" s="2" t="s">
        <v>42</v>
      </c>
    </row>
    <row r="2" spans="1:5" x14ac:dyDescent="0.35">
      <c r="A2" s="1">
        <v>44336</v>
      </c>
      <c r="B2" t="s">
        <v>80</v>
      </c>
      <c r="C2" t="s">
        <v>69</v>
      </c>
      <c r="D2" t="s">
        <v>106</v>
      </c>
      <c r="E2">
        <v>5000</v>
      </c>
    </row>
    <row r="3" spans="1:5" x14ac:dyDescent="0.35">
      <c r="A3" s="1">
        <v>44344</v>
      </c>
      <c r="B3" t="s">
        <v>80</v>
      </c>
      <c r="C3" t="s">
        <v>69</v>
      </c>
      <c r="D3" t="s">
        <v>106</v>
      </c>
      <c r="E3">
        <v>4000</v>
      </c>
    </row>
    <row r="4" spans="1:5" x14ac:dyDescent="0.35">
      <c r="A4" s="1">
        <v>44348</v>
      </c>
      <c r="B4" t="s">
        <v>80</v>
      </c>
      <c r="C4" t="s">
        <v>63</v>
      </c>
      <c r="E4">
        <v>5000</v>
      </c>
    </row>
    <row r="5" spans="1:5" x14ac:dyDescent="0.35">
      <c r="A5" s="1">
        <v>44351</v>
      </c>
      <c r="B5" t="s">
        <v>80</v>
      </c>
      <c r="C5" t="s">
        <v>63</v>
      </c>
      <c r="E5">
        <v>13000</v>
      </c>
    </row>
    <row r="6" spans="1:5" x14ac:dyDescent="0.35">
      <c r="A6" s="1">
        <v>44351</v>
      </c>
      <c r="B6" t="s">
        <v>80</v>
      </c>
      <c r="C6" t="s">
        <v>63</v>
      </c>
      <c r="E6">
        <v>3000</v>
      </c>
    </row>
    <row r="7" spans="1:5" x14ac:dyDescent="0.35">
      <c r="A7" s="1">
        <v>44354</v>
      </c>
      <c r="B7" t="s">
        <v>80</v>
      </c>
      <c r="C7" t="s">
        <v>63</v>
      </c>
      <c r="D7" t="s">
        <v>66</v>
      </c>
      <c r="E7">
        <v>20000</v>
      </c>
    </row>
    <row r="8" spans="1:5" x14ac:dyDescent="0.35">
      <c r="A8" s="1">
        <v>44354</v>
      </c>
      <c r="B8" t="s">
        <v>80</v>
      </c>
      <c r="C8" t="s">
        <v>63</v>
      </c>
      <c r="D8" t="s">
        <v>107</v>
      </c>
      <c r="E8">
        <v>5000</v>
      </c>
    </row>
    <row r="9" spans="1:5" x14ac:dyDescent="0.35">
      <c r="A9" s="1">
        <v>44355</v>
      </c>
      <c r="B9" t="s">
        <v>80</v>
      </c>
      <c r="C9" t="s">
        <v>63</v>
      </c>
      <c r="D9" t="s">
        <v>66</v>
      </c>
      <c r="E9">
        <v>20000</v>
      </c>
    </row>
    <row r="10" spans="1:5" x14ac:dyDescent="0.35">
      <c r="A10" s="1">
        <v>44356</v>
      </c>
      <c r="B10" t="s">
        <v>80</v>
      </c>
      <c r="C10" t="s">
        <v>77</v>
      </c>
      <c r="E10">
        <v>4000</v>
      </c>
    </row>
    <row r="11" spans="1:5" x14ac:dyDescent="0.35">
      <c r="A11" s="1">
        <v>44356</v>
      </c>
      <c r="B11" t="s">
        <v>80</v>
      </c>
      <c r="C11" t="s">
        <v>63</v>
      </c>
      <c r="E11">
        <v>21000</v>
      </c>
    </row>
    <row r="12" spans="1:5" x14ac:dyDescent="0.35">
      <c r="A12" s="1">
        <v>44357</v>
      </c>
      <c r="B12" t="s">
        <v>80</v>
      </c>
      <c r="C12" t="s">
        <v>63</v>
      </c>
      <c r="D12" t="s">
        <v>66</v>
      </c>
      <c r="E12">
        <v>20000</v>
      </c>
    </row>
    <row r="13" spans="1:5" x14ac:dyDescent="0.35">
      <c r="A13" s="1">
        <v>44357</v>
      </c>
      <c r="B13" t="s">
        <v>80</v>
      </c>
      <c r="C13" t="s">
        <v>63</v>
      </c>
      <c r="D13" t="s">
        <v>107</v>
      </c>
      <c r="E13">
        <v>5000</v>
      </c>
    </row>
    <row r="14" spans="1:5" x14ac:dyDescent="0.35">
      <c r="A14" s="1">
        <v>44358</v>
      </c>
      <c r="B14" t="s">
        <v>80</v>
      </c>
      <c r="C14" t="s">
        <v>69</v>
      </c>
      <c r="E14">
        <v>5000</v>
      </c>
    </row>
    <row r="15" spans="1:5" x14ac:dyDescent="0.35">
      <c r="A15" s="1">
        <v>44358</v>
      </c>
      <c r="B15" t="s">
        <v>80</v>
      </c>
      <c r="C15" t="s">
        <v>63</v>
      </c>
      <c r="D15" t="s">
        <v>107</v>
      </c>
      <c r="E15">
        <v>10000</v>
      </c>
    </row>
    <row r="16" spans="1:5" x14ac:dyDescent="0.35">
      <c r="A16" s="1">
        <v>44358</v>
      </c>
      <c r="B16" t="s">
        <v>80</v>
      </c>
      <c r="C16" t="s">
        <v>63</v>
      </c>
      <c r="D16" t="s">
        <v>66</v>
      </c>
      <c r="E16">
        <v>15000</v>
      </c>
    </row>
    <row r="17" spans="1:5" x14ac:dyDescent="0.35">
      <c r="A17" s="1">
        <v>44359</v>
      </c>
      <c r="B17" t="s">
        <v>80</v>
      </c>
      <c r="C17" t="s">
        <v>69</v>
      </c>
      <c r="E17">
        <v>20000</v>
      </c>
    </row>
    <row r="18" spans="1:5" x14ac:dyDescent="0.35">
      <c r="A18" s="1">
        <v>44361</v>
      </c>
      <c r="B18" t="s">
        <v>80</v>
      </c>
      <c r="C18" t="s">
        <v>63</v>
      </c>
      <c r="E18">
        <v>45000</v>
      </c>
    </row>
    <row r="19" spans="1:5" x14ac:dyDescent="0.35">
      <c r="A19" s="1">
        <v>44362</v>
      </c>
      <c r="B19" t="s">
        <v>80</v>
      </c>
      <c r="C19" t="s">
        <v>69</v>
      </c>
      <c r="E19">
        <v>3000</v>
      </c>
    </row>
    <row r="20" spans="1:5" x14ac:dyDescent="0.35">
      <c r="A20" s="1">
        <v>44363</v>
      </c>
      <c r="B20" t="s">
        <v>80</v>
      </c>
      <c r="C20" t="s">
        <v>63</v>
      </c>
      <c r="E20">
        <v>30000</v>
      </c>
    </row>
    <row r="21" spans="1:5" x14ac:dyDescent="0.35">
      <c r="A21" s="1">
        <v>44364</v>
      </c>
      <c r="B21" t="s">
        <v>80</v>
      </c>
      <c r="C21" t="s">
        <v>63</v>
      </c>
      <c r="E21">
        <v>25000</v>
      </c>
    </row>
    <row r="22" spans="1:5" x14ac:dyDescent="0.35">
      <c r="A22" s="1">
        <v>44365</v>
      </c>
      <c r="B22" t="s">
        <v>80</v>
      </c>
      <c r="C22" t="s">
        <v>63</v>
      </c>
      <c r="E22">
        <v>20000</v>
      </c>
    </row>
    <row r="23" spans="1:5" x14ac:dyDescent="0.35">
      <c r="A23" s="1">
        <v>44366</v>
      </c>
      <c r="B23" t="s">
        <v>80</v>
      </c>
      <c r="C23" t="s">
        <v>69</v>
      </c>
      <c r="E23">
        <v>4000</v>
      </c>
    </row>
    <row r="24" spans="1:5" x14ac:dyDescent="0.35">
      <c r="A24" s="1">
        <v>44368</v>
      </c>
      <c r="B24" t="s">
        <v>80</v>
      </c>
      <c r="C24" t="s">
        <v>63</v>
      </c>
      <c r="E24">
        <v>24000</v>
      </c>
    </row>
    <row r="25" spans="1:5" x14ac:dyDescent="0.35">
      <c r="A25" s="1">
        <v>44369</v>
      </c>
      <c r="B25" t="s">
        <v>80</v>
      </c>
      <c r="C25" t="s">
        <v>69</v>
      </c>
      <c r="E25">
        <v>5000</v>
      </c>
    </row>
    <row r="26" spans="1:5" x14ac:dyDescent="0.35">
      <c r="A26" s="1">
        <v>44369</v>
      </c>
      <c r="B26" t="s">
        <v>80</v>
      </c>
      <c r="C26" t="s">
        <v>63</v>
      </c>
      <c r="E26">
        <v>26000</v>
      </c>
    </row>
    <row r="27" spans="1:5" x14ac:dyDescent="0.35">
      <c r="A27" s="1">
        <v>44369</v>
      </c>
      <c r="B27" t="s">
        <v>80</v>
      </c>
      <c r="C27" t="s">
        <v>63</v>
      </c>
      <c r="E27">
        <v>6000</v>
      </c>
    </row>
    <row r="28" spans="1:5" x14ac:dyDescent="0.35">
      <c r="A28" s="1">
        <v>44370</v>
      </c>
      <c r="B28" t="s">
        <v>80</v>
      </c>
      <c r="C28" t="s">
        <v>63</v>
      </c>
      <c r="E28">
        <v>30000</v>
      </c>
    </row>
    <row r="29" spans="1:5" x14ac:dyDescent="0.35">
      <c r="A29" s="1">
        <v>44372</v>
      </c>
      <c r="B29" t="s">
        <v>80</v>
      </c>
      <c r="C29" t="s">
        <v>63</v>
      </c>
      <c r="E29">
        <v>30000</v>
      </c>
    </row>
    <row r="30" spans="1:5" x14ac:dyDescent="0.35">
      <c r="A30" s="1">
        <v>44373</v>
      </c>
      <c r="B30" t="s">
        <v>80</v>
      </c>
      <c r="C30" t="s">
        <v>69</v>
      </c>
      <c r="E30">
        <v>5000</v>
      </c>
    </row>
    <row r="31" spans="1:5" x14ac:dyDescent="0.35">
      <c r="A31" s="1">
        <v>44373</v>
      </c>
      <c r="B31" t="s">
        <v>80</v>
      </c>
      <c r="C31" t="s">
        <v>63</v>
      </c>
      <c r="E31">
        <v>10000</v>
      </c>
    </row>
    <row r="32" spans="1:5" x14ac:dyDescent="0.35">
      <c r="A32" s="1">
        <v>44375</v>
      </c>
      <c r="B32" t="s">
        <v>80</v>
      </c>
      <c r="C32" t="s">
        <v>63</v>
      </c>
      <c r="E32">
        <v>23000</v>
      </c>
    </row>
    <row r="33" spans="1:5" x14ac:dyDescent="0.35">
      <c r="A33" s="1">
        <v>44376</v>
      </c>
      <c r="B33" t="s">
        <v>80</v>
      </c>
      <c r="C33" t="s">
        <v>63</v>
      </c>
      <c r="E33">
        <v>30000</v>
      </c>
    </row>
    <row r="34" spans="1:5" x14ac:dyDescent="0.35">
      <c r="A34" s="1">
        <v>44377</v>
      </c>
      <c r="B34" t="s">
        <v>80</v>
      </c>
      <c r="C34" t="s">
        <v>63</v>
      </c>
      <c r="E34">
        <v>30000</v>
      </c>
    </row>
    <row r="35" spans="1:5" x14ac:dyDescent="0.35">
      <c r="A35" s="1">
        <v>44378</v>
      </c>
      <c r="B35" t="s">
        <v>80</v>
      </c>
      <c r="C35" t="s">
        <v>77</v>
      </c>
      <c r="E35">
        <v>20000</v>
      </c>
    </row>
    <row r="36" spans="1:5" x14ac:dyDescent="0.35">
      <c r="A36" s="1">
        <v>44379</v>
      </c>
      <c r="B36" t="s">
        <v>80</v>
      </c>
      <c r="C36" t="s">
        <v>77</v>
      </c>
      <c r="E36">
        <v>5000</v>
      </c>
    </row>
    <row r="37" spans="1:5" x14ac:dyDescent="0.35">
      <c r="A37" s="1">
        <v>44380</v>
      </c>
      <c r="B37" t="s">
        <v>80</v>
      </c>
      <c r="C37" t="s">
        <v>77</v>
      </c>
      <c r="E37">
        <v>15000</v>
      </c>
    </row>
    <row r="38" spans="1:5" x14ac:dyDescent="0.35">
      <c r="A38" s="1">
        <v>44382</v>
      </c>
      <c r="B38" t="s">
        <v>80</v>
      </c>
      <c r="C38" t="s">
        <v>63</v>
      </c>
      <c r="E38">
        <v>20000</v>
      </c>
    </row>
    <row r="39" spans="1:5" x14ac:dyDescent="0.35">
      <c r="A39" s="1">
        <v>44383</v>
      </c>
      <c r="B39" t="s">
        <v>80</v>
      </c>
      <c r="C39" t="s">
        <v>63</v>
      </c>
      <c r="E39">
        <v>24000</v>
      </c>
    </row>
    <row r="40" spans="1:5" x14ac:dyDescent="0.35">
      <c r="A40" s="1">
        <v>44383</v>
      </c>
      <c r="B40" t="s">
        <v>80</v>
      </c>
      <c r="C40" t="s">
        <v>57</v>
      </c>
      <c r="E40">
        <v>35000</v>
      </c>
    </row>
    <row r="41" spans="1:5" x14ac:dyDescent="0.35">
      <c r="A41" s="1">
        <v>44384</v>
      </c>
      <c r="B41" t="s">
        <v>80</v>
      </c>
      <c r="C41" t="s">
        <v>63</v>
      </c>
      <c r="E41">
        <v>20000</v>
      </c>
    </row>
    <row r="42" spans="1:5" x14ac:dyDescent="0.35">
      <c r="A42" s="1">
        <v>44385</v>
      </c>
      <c r="B42" t="s">
        <v>80</v>
      </c>
      <c r="C42" t="s">
        <v>69</v>
      </c>
      <c r="E42">
        <v>20000</v>
      </c>
    </row>
    <row r="43" spans="1:5" x14ac:dyDescent="0.35">
      <c r="A43" s="1">
        <v>44385</v>
      </c>
      <c r="B43" t="s">
        <v>80</v>
      </c>
      <c r="C43" t="s">
        <v>63</v>
      </c>
      <c r="E43">
        <v>5000</v>
      </c>
    </row>
    <row r="44" spans="1:5" x14ac:dyDescent="0.35">
      <c r="A44" s="1">
        <v>44386</v>
      </c>
      <c r="B44" t="s">
        <v>80</v>
      </c>
      <c r="C44" t="s">
        <v>69</v>
      </c>
      <c r="E44">
        <v>20000</v>
      </c>
    </row>
    <row r="45" spans="1:5" x14ac:dyDescent="0.35">
      <c r="A45" s="1">
        <v>44387</v>
      </c>
      <c r="B45" t="s">
        <v>80</v>
      </c>
      <c r="C45" t="s">
        <v>69</v>
      </c>
      <c r="E45">
        <v>12000</v>
      </c>
    </row>
    <row r="46" spans="1:5" x14ac:dyDescent="0.35">
      <c r="A46" s="1">
        <v>44389</v>
      </c>
      <c r="B46" t="s">
        <v>80</v>
      </c>
      <c r="C46" t="s">
        <v>69</v>
      </c>
      <c r="E46">
        <v>14850</v>
      </c>
    </row>
    <row r="47" spans="1:5" x14ac:dyDescent="0.35">
      <c r="A47" s="1">
        <v>44389</v>
      </c>
      <c r="B47" t="s">
        <v>80</v>
      </c>
      <c r="C47" t="s">
        <v>63</v>
      </c>
      <c r="E47">
        <v>7000</v>
      </c>
    </row>
    <row r="48" spans="1:5" x14ac:dyDescent="0.35">
      <c r="A48" s="1">
        <v>44390</v>
      </c>
      <c r="B48" t="s">
        <v>80</v>
      </c>
      <c r="C48" t="s">
        <v>63</v>
      </c>
      <c r="E48">
        <v>5000</v>
      </c>
    </row>
    <row r="49" spans="1:5" x14ac:dyDescent="0.35">
      <c r="A49" s="1">
        <v>44391</v>
      </c>
      <c r="B49" t="s">
        <v>80</v>
      </c>
      <c r="C49" t="s">
        <v>63</v>
      </c>
      <c r="E49">
        <v>20000</v>
      </c>
    </row>
    <row r="50" spans="1:5" x14ac:dyDescent="0.35">
      <c r="A50" s="1">
        <v>44392</v>
      </c>
      <c r="B50" t="s">
        <v>80</v>
      </c>
      <c r="C50" t="s">
        <v>69</v>
      </c>
      <c r="D50" t="s">
        <v>108</v>
      </c>
      <c r="E50">
        <v>12000</v>
      </c>
    </row>
    <row r="51" spans="1:5" x14ac:dyDescent="0.35">
      <c r="A51" s="1">
        <v>44393</v>
      </c>
      <c r="B51" t="s">
        <v>80</v>
      </c>
      <c r="C51" t="s">
        <v>63</v>
      </c>
      <c r="E51">
        <v>10000</v>
      </c>
    </row>
    <row r="52" spans="1:5" x14ac:dyDescent="0.35">
      <c r="A52" s="1">
        <v>44394</v>
      </c>
      <c r="B52" t="s">
        <v>80</v>
      </c>
      <c r="C52" t="s">
        <v>69</v>
      </c>
      <c r="E52">
        <v>15000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7C11-66A6-460E-A32C-33352BFB7673}">
  <dimension ref="A1:E14"/>
  <sheetViews>
    <sheetView zoomScale="85" zoomScaleNormal="85" workbookViewId="0">
      <pane ySplit="1" topLeftCell="A2" activePane="bottomLeft" state="frozen"/>
      <selection pane="bottomLeft" activeCell="B2" sqref="B2:B13"/>
    </sheetView>
  </sheetViews>
  <sheetFormatPr defaultRowHeight="14.5" x14ac:dyDescent="0.35"/>
  <cols>
    <col min="1" max="1" width="9.54296875" bestFit="1" customWidth="1"/>
  </cols>
  <sheetData>
    <row r="1" spans="1:5" x14ac:dyDescent="0.35">
      <c r="A1" s="2" t="s">
        <v>59</v>
      </c>
      <c r="B1" s="2" t="s">
        <v>60</v>
      </c>
      <c r="C1" s="2" t="s">
        <v>61</v>
      </c>
      <c r="D1" s="2" t="s">
        <v>65</v>
      </c>
      <c r="E1" s="2" t="s">
        <v>42</v>
      </c>
    </row>
    <row r="2" spans="1:5" x14ac:dyDescent="0.35">
      <c r="A2" s="1">
        <v>44333</v>
      </c>
      <c r="B2" t="s">
        <v>109</v>
      </c>
      <c r="C2" t="s">
        <v>63</v>
      </c>
      <c r="E2">
        <v>75000</v>
      </c>
    </row>
    <row r="3" spans="1:5" x14ac:dyDescent="0.35">
      <c r="A3" s="1">
        <v>44336</v>
      </c>
      <c r="B3" t="s">
        <v>109</v>
      </c>
      <c r="C3" t="s">
        <v>63</v>
      </c>
      <c r="E3">
        <v>29657.89</v>
      </c>
    </row>
    <row r="4" spans="1:5" x14ac:dyDescent="0.35">
      <c r="A4" s="1">
        <v>44336</v>
      </c>
      <c r="B4" t="s">
        <v>109</v>
      </c>
      <c r="C4" t="s">
        <v>63</v>
      </c>
      <c r="E4">
        <v>55000</v>
      </c>
    </row>
    <row r="5" spans="1:5" x14ac:dyDescent="0.35">
      <c r="A5" s="1">
        <v>44344</v>
      </c>
      <c r="B5" t="s">
        <v>109</v>
      </c>
      <c r="C5" t="s">
        <v>63</v>
      </c>
      <c r="E5">
        <v>45000</v>
      </c>
    </row>
    <row r="6" spans="1:5" x14ac:dyDescent="0.35">
      <c r="A6" s="1">
        <v>44351</v>
      </c>
      <c r="B6" t="s">
        <v>109</v>
      </c>
      <c r="C6" t="s">
        <v>63</v>
      </c>
      <c r="E6">
        <v>40000</v>
      </c>
    </row>
    <row r="7" spans="1:5" x14ac:dyDescent="0.35">
      <c r="A7" s="1">
        <v>44354</v>
      </c>
      <c r="B7" t="s">
        <v>109</v>
      </c>
      <c r="C7" t="s">
        <v>63</v>
      </c>
      <c r="E7">
        <v>20000</v>
      </c>
    </row>
    <row r="8" spans="1:5" x14ac:dyDescent="0.35">
      <c r="A8" s="1">
        <v>44357</v>
      </c>
      <c r="B8" t="s">
        <v>109</v>
      </c>
      <c r="C8" t="s">
        <v>63</v>
      </c>
      <c r="E8">
        <v>15000</v>
      </c>
    </row>
    <row r="9" spans="1:5" x14ac:dyDescent="0.35">
      <c r="A9" s="1">
        <v>44362</v>
      </c>
      <c r="B9" t="s">
        <v>109</v>
      </c>
      <c r="C9" t="s">
        <v>63</v>
      </c>
      <c r="E9">
        <v>50000</v>
      </c>
    </row>
    <row r="10" spans="1:5" x14ac:dyDescent="0.35">
      <c r="A10" s="1">
        <v>44364</v>
      </c>
      <c r="B10" t="s">
        <v>109</v>
      </c>
      <c r="C10" t="s">
        <v>63</v>
      </c>
      <c r="E10">
        <v>30000</v>
      </c>
    </row>
    <row r="11" spans="1:5" x14ac:dyDescent="0.35">
      <c r="A11" s="1">
        <v>44371</v>
      </c>
      <c r="B11" t="s">
        <v>109</v>
      </c>
      <c r="C11" t="s">
        <v>63</v>
      </c>
      <c r="E11">
        <v>52540</v>
      </c>
    </row>
    <row r="12" spans="1:5" x14ac:dyDescent="0.35">
      <c r="A12" s="1">
        <v>44372</v>
      </c>
      <c r="B12" t="s">
        <v>109</v>
      </c>
      <c r="C12" t="s">
        <v>63</v>
      </c>
      <c r="E12">
        <v>25000</v>
      </c>
    </row>
    <row r="13" spans="1:5" x14ac:dyDescent="0.35">
      <c r="A13" s="1">
        <v>44378</v>
      </c>
      <c r="B13" t="s">
        <v>109</v>
      </c>
      <c r="C13" t="s">
        <v>63</v>
      </c>
      <c r="E13">
        <v>26910</v>
      </c>
    </row>
    <row r="14" spans="1:5" x14ac:dyDescent="0.35">
      <c r="A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GÜNLÜK_GELEN_GİDEN_MAL</vt:lpstr>
      <vt:lpstr>CARİ</vt:lpstr>
      <vt:lpstr>BİLANÇOLAR</vt:lpstr>
      <vt:lpstr>PERSONEL_GİDER</vt:lpstr>
      <vt:lpstr>KASA_ALIM</vt:lpstr>
      <vt:lpstr>NOT</vt:lpstr>
      <vt:lpstr>EGE_LİDER</vt:lpstr>
      <vt:lpstr>ŞEKEROĞLU</vt:lpstr>
      <vt:lpstr>SARIOĞLU</vt:lpstr>
      <vt:lpstr>NOTLAR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2021-07-16T12:42:25Z</dcterms:created>
  <dcterms:modified xsi:type="dcterms:W3CDTF">2021-07-26T16:14:48Z</dcterms:modified>
</cp:coreProperties>
</file>