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520EBBBD-55B3-4E84-B1A8-163778D6E126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CARİ" sheetId="21" r:id="rId2"/>
    <sheet name="BİLANÇOLAR" sheetId="20" r:id="rId3"/>
    <sheet name="PERSONEL_GİDER" sheetId="19" r:id="rId4"/>
    <sheet name="ELDORADO" sheetId="22" r:id="rId5"/>
    <sheet name="KASA_ALIM" sheetId="2" r:id="rId6"/>
    <sheet name="NOT" sheetId="16" r:id="rId7"/>
    <sheet name="EGE_LİDER" sheetId="3" r:id="rId8"/>
    <sheet name="ŞEKEROĞLU" sheetId="14" r:id="rId9"/>
    <sheet name="SARIOĞLU" sheetId="15" r:id="rId10"/>
  </sheets>
  <definedNames>
    <definedName name="_xlnm._FilterDatabase" localSheetId="0" hidden="1">GÜNLÜK_GELEN_GİDEN_MAL!$A$1:$D$436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22" l="1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F7" i="19"/>
  <c r="I7" i="19"/>
  <c r="BH433" i="4"/>
  <c r="BD433" i="4"/>
  <c r="CF3" i="21"/>
  <c r="BV3" i="21"/>
  <c r="AW5" i="21"/>
  <c r="D5" i="21"/>
  <c r="N8" i="21"/>
  <c r="N7" i="21"/>
  <c r="CA3" i="21"/>
  <c r="BQ4" i="21"/>
  <c r="I7" i="21"/>
  <c r="AM4" i="21"/>
  <c r="H434" i="4"/>
  <c r="D433" i="4"/>
  <c r="E433" i="4"/>
  <c r="F433" i="4"/>
  <c r="G432" i="4"/>
  <c r="I432" i="4" s="1"/>
  <c r="G431" i="4"/>
  <c r="I431" i="4" s="1"/>
  <c r="G430" i="4"/>
  <c r="I430" i="4" s="1"/>
  <c r="G429" i="4"/>
  <c r="I429" i="4" s="1"/>
  <c r="I428" i="4"/>
  <c r="G428" i="4"/>
  <c r="G427" i="4"/>
  <c r="I427" i="4" s="1"/>
  <c r="G426" i="4"/>
  <c r="I426" i="4" s="1"/>
  <c r="G425" i="4"/>
  <c r="I425" i="4" s="1"/>
  <c r="G424" i="4"/>
  <c r="I424" i="4" s="1"/>
  <c r="G423" i="4"/>
  <c r="I423" i="4" s="1"/>
  <c r="G422" i="4"/>
  <c r="I422" i="4" s="1"/>
  <c r="G421" i="4"/>
  <c r="BP418" i="4"/>
  <c r="C7" i="19"/>
  <c r="H419" i="4"/>
  <c r="D418" i="4"/>
  <c r="E418" i="4"/>
  <c r="F418" i="4"/>
  <c r="BL3" i="21"/>
  <c r="BQ3" i="2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I412" i="4" s="1"/>
  <c r="G411" i="4"/>
  <c r="I411" i="4" s="1"/>
  <c r="BG3" i="21"/>
  <c r="BB3" i="21"/>
  <c r="AW3" i="21"/>
  <c r="AW4" i="21" s="1"/>
  <c r="AR3" i="21"/>
  <c r="AM3" i="21"/>
  <c r="AH3" i="21"/>
  <c r="AC3" i="21"/>
  <c r="X3" i="21"/>
  <c r="S3" i="21"/>
  <c r="N3" i="21"/>
  <c r="N4" i="21" s="1"/>
  <c r="N5" i="21" s="1"/>
  <c r="N6" i="21" s="1"/>
  <c r="I3" i="21"/>
  <c r="I4" i="21" s="1"/>
  <c r="I5" i="21" s="1"/>
  <c r="I6" i="21" s="1"/>
  <c r="D3" i="21"/>
  <c r="D4" i="21" s="1"/>
  <c r="J35" i="2"/>
  <c r="I31" i="19"/>
  <c r="F31" i="19"/>
  <c r="C31" i="19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H398" i="4"/>
  <c r="E397" i="4"/>
  <c r="D397" i="4"/>
  <c r="F397" i="4"/>
  <c r="G395" i="4"/>
  <c r="I395" i="4" s="1"/>
  <c r="H408" i="4"/>
  <c r="D407" i="4"/>
  <c r="E407" i="4"/>
  <c r="F407" i="4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G384" i="4"/>
  <c r="I384" i="4" s="1"/>
  <c r="BQ381" i="4"/>
  <c r="BP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63" i="4"/>
  <c r="AV63" i="4"/>
  <c r="BD63" i="4"/>
  <c r="BD53" i="4"/>
  <c r="AZ53" i="4"/>
  <c r="BP43" i="4"/>
  <c r="BH87" i="4"/>
  <c r="AR87" i="4"/>
  <c r="BD87" i="4"/>
  <c r="BP76" i="4"/>
  <c r="BP251" i="4"/>
  <c r="BP244" i="4"/>
  <c r="BP237" i="4"/>
  <c r="BP226" i="4"/>
  <c r="BP218" i="4"/>
  <c r="BH194" i="4"/>
  <c r="BP194" i="4" s="1"/>
  <c r="BQ130" i="4"/>
  <c r="BP130" i="4"/>
  <c r="BD122" i="4"/>
  <c r="BP122" i="4" s="1"/>
  <c r="BP113" i="4"/>
  <c r="BP105" i="4"/>
  <c r="BP292" i="4"/>
  <c r="BD284" i="4"/>
  <c r="BP284" i="4" s="1"/>
  <c r="BP275" i="4"/>
  <c r="BP268" i="4"/>
  <c r="BP154" i="4"/>
  <c r="BQ140" i="4"/>
  <c r="BP140" i="4"/>
  <c r="BH185" i="4"/>
  <c r="BD185" i="4"/>
  <c r="BD174" i="4"/>
  <c r="AR174" i="4"/>
  <c r="BD165" i="4"/>
  <c r="AZ165" i="4"/>
  <c r="BP257" i="4"/>
  <c r="BD313" i="4"/>
  <c r="BP313" i="4" s="1"/>
  <c r="BH304" i="4"/>
  <c r="BD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BD348" i="4"/>
  <c r="BH348" i="4"/>
  <c r="BD341" i="4"/>
  <c r="BH341" i="4"/>
  <c r="BL341" i="4"/>
  <c r="BD332" i="4"/>
  <c r="BH332" i="4"/>
  <c r="BL332" i="4"/>
  <c r="BD368" i="4"/>
  <c r="BH368" i="4"/>
  <c r="BL368" i="4"/>
  <c r="BD357" i="4"/>
  <c r="BH357" i="4"/>
  <c r="BL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L325" i="4"/>
  <c r="BH325" i="4"/>
  <c r="BD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BP433" i="4" l="1"/>
  <c r="G433" i="4"/>
  <c r="I6" i="22"/>
  <c r="J6" i="22" s="1"/>
  <c r="J5" i="22"/>
  <c r="J7" i="22"/>
  <c r="I8" i="22"/>
  <c r="I418" i="4"/>
  <c r="J31" i="19"/>
  <c r="J7" i="19"/>
  <c r="G418" i="4"/>
  <c r="I421" i="4"/>
  <c r="I433" i="4" s="1"/>
  <c r="Q82" i="20"/>
  <c r="BP165" i="4"/>
  <c r="BP185" i="4"/>
  <c r="G397" i="4"/>
  <c r="BP53" i="4"/>
  <c r="BP87" i="4"/>
  <c r="G407" i="4"/>
  <c r="I400" i="4"/>
  <c r="I407" i="4" s="1"/>
  <c r="BP63" i="4"/>
  <c r="I385" i="4"/>
  <c r="I397" i="4" s="1"/>
  <c r="Q68" i="20"/>
  <c r="Q80" i="20"/>
  <c r="N56" i="20"/>
  <c r="Z44" i="20"/>
  <c r="AI32" i="20"/>
  <c r="Z20" i="20"/>
  <c r="BP174" i="4"/>
  <c r="BP304" i="4"/>
  <c r="BP325" i="4"/>
  <c r="BP332" i="4"/>
  <c r="BP341" i="4"/>
  <c r="BP357" i="4"/>
  <c r="BP368" i="4"/>
  <c r="BP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  <c r="J8" i="22" l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<sst xmlns="http://schemas.openxmlformats.org/spreadsheetml/2006/main" count="1994" uniqueCount="313">
  <si>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</si>
  <si>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</si>
  <si>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</si>
  <si>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</si>
  <si>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</si>
  <si>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</si>
  <si>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</si>
  <si>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</si>
  <si>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</si>
  <si>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</si>
  <si>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</si>
  <si>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</si>
  <si>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</si>
  <si>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</si>
  <si>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</si>
  <si>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</si>
  <si>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</si>
  <si>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</si>
  <si>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</si>
  <si>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</si>
  <si>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</si>
  <si>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</si>
  <si>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</si>
  <si>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</si>
  <si>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</si>
  <si>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</si>
  <si>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</si>
  <si>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</si>
  <si>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</si>
  <si>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</si>
  <si>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</si>
  <si>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</si>
  <si>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</si>
  <si>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</si>
  <si>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</si>
  <si>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</si>
  <si>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</si>
  <si>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</si>
  <si>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</si>
  <si>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</si>
  <si>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</si>
  <si>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</si>
  <si>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</si>
  <si>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</si>
  <si>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</si>
  <si>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</si>
  <si>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</si>
  <si>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</si>
  <si>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</si>
  <si>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</si>
  <si>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</si>
  <si>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</si>
  <si>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</si>
  <si>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</si>
  <si>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</si>
  <si>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</si>
  <si>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</si>
  <si>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</si>
  <si>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</si>
  <si>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</si>
  <si>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</si>
  <si>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</si>
  <si>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</si>
  <si>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</si>
  <si>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</si>
  <si>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</si>
  <si>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</si>
  <si>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</si>
  <si>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</si>
  <si>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</si>
  <si>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</si>
  <si>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</si>
  <si>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</si>
  <si>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</si>
  <si>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</si>
  <si>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</si>
  <si>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</si>
  <si>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</si>
  <si>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</si>
  <si>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</si>
  <si>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</si>
  <si>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</si>
  <si>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</si>
  <si>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</si>
  <si>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</si>
  <si>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</si>
  <si>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</si>
  <si>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</si>
  <si>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</si>
  <si>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</si>
  <si>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</si>
  <si>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</si>
  <si>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</si>
  <si>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</si>
  <si>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</si>
  <si>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</si>
  <si>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</si>
  <si>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</si>
  <si>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</si>
  <si>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</si>
  <si>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</si>
  <si>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</si>
  <si>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</si>
  <si>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</si>
  <si>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</si>
  <si>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</si>
  <si>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</si>
  <si>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</si>
  <si>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</si>
  <si>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</si>
  <si>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</si>
  <si>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</si>
  <si>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</si>
  <si>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</si>
  <si>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</si>
  <si>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</si>
  <si>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</si>
  <si>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</si>
  <si>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</si>
  <si>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</si>
  <si>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</si>
  <si>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</si>
  <si>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</si>
  <si>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</si>
  <si>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</si>
  <si>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</si>
  <si>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</si>
  <si>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</si>
  <si>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</si>
  <si>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</si>
  <si>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</si>
  <si>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</si>
  <si>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</si>
  <si>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</si>
  <si>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</si>
  <si>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</si>
  <si>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</si>
  <si>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</si>
  <si>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</si>
  <si>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</si>
  <si>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</si>
  <si>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</si>
  <si>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</si>
  <si>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</si>
  <si>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</si>
  <si>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</si>
  <si>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</si>
  <si>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</si>
  <si>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</si>
  <si>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</si>
  <si>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</si>
  <si>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</si>
  <si>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</si>
  <si>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</si>
  <si>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</si>
  <si>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</si>
  <si>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</si>
  <si>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</si>
  <si>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</si>
  <si>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</si>
  <si>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</si>
  <si>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</si>
  <si>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</si>
  <si>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</si>
  <si>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</si>
  <si>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</si>
  <si>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</si>
  <si>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</si>
  <si>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</si>
  <si>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</si>
  <si>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</si>
  <si>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</si>
  <si>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</si>
  <si>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</si>
  <si>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</si>
  <si>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</si>
  <si>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</si>
  <si>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</si>
  <si>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</si>
  <si>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</si>
  <si>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</si>
  <si>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</si>
  <si>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</si>
  <si>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</si>
  <si>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</si>
  <si>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</si>
  <si>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</si>
  <si>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</si>
  <si>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</si>
  <si>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</si>
  <si>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</si>
  <si>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</si>
  <si>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</si>
  <si>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</si>
  <si>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</si>
  <si>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</si>
  <si>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</si>
  <si>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</si>
  <si>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</si>
  <si>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</si>
  <si>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</si>
  <si>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</si>
  <si>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</si>
  <si>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</si>
  <si>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</si>
  <si>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</si>
  <si>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</si>
  <si>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</si>
  <si>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</si>
  <si>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</si>
  <si>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</si>
  <si>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</si>
  <si>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</si>
  <si>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</si>
  <si>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</si>
  <si>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</si>
  <si>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</si>
  <si>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</si>
  <si>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</si>
  <si>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</si>
  <si>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</si>
  <si>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</si>
  <si>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</si>
  <si>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</si>
  <si>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</si>
  <si>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</si>
  <si>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</si>
  <si>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</si>
  <si>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</si>
  <si>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</si>
  <si>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</si>
  <si>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</si>
  <si>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</si>
  <si>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</si>
  <si>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</si>
  <si>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</si>
  <si>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</si>
  <si>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</si>
  <si>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16.7.2021/HAFTALIK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</si>
  <si>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</si>
  <si>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</si>
  <si>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</si>
  <si>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</si>
  <si>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</si>
  <si>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</si>
  <si>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ADNAN TOPÇU</t>
  </si>
  <si>
    <t>HÜSEYİN ADSIZ</t>
  </si>
  <si>
    <t>ŞABAN OK</t>
  </si>
  <si>
    <t>SERCAN GÜR</t>
  </si>
  <si>
    <t>YUSUF AKINCI</t>
  </si>
  <si>
    <t>OSMAN ALKAN</t>
  </si>
  <si>
    <t>KURTULUŞ DİNÇ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</si>
  <si>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</si>
  <si>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</si>
  <si>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</si>
  <si>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</si>
  <si>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</si>
  <si>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</si>
  <si>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</si>
  <si>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SEDAT EKTİREN</t>
  </si>
  <si>
    <t>GÜLTEKİN ÖZDEMİR</t>
  </si>
  <si>
    <t>26.7.2021/PAZARTESİ</t>
  </si>
  <si>
    <t>Sıtkı Adsız</t>
  </si>
  <si>
    <t>CEMAL ŞİMŞEK</t>
  </si>
  <si>
    <t>BAHATTİN ADSIZ</t>
  </si>
  <si>
    <t>SALİH ELDEN</t>
  </si>
  <si>
    <t>27.7.2021/SALI</t>
  </si>
  <si>
    <t>HAFTALIK_TOPLAM_BORÇ</t>
  </si>
  <si>
    <t>PLAKA NO</t>
  </si>
  <si>
    <t>BİRİM FİYAT</t>
  </si>
  <si>
    <t>NAKLİYE</t>
  </si>
  <si>
    <t>35 VU 344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</si>
  <si>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</si>
  <si>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</si>
  <si>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</si>
  <si>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</si>
  <si>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</si>
  <si>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</si>
  <si>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</si>
  <si>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</si>
  <si>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</si>
  <si>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</si>
  <si>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</si>
  <si>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9 TL FARKLI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</si>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</sst>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5" borderId="0" xfId="0" applyFont="1" applyFill="1"/>
    <xf numFmtId="0" fontId="1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36"/>
  <sheetViews>
    <sheetView tabSelected="1" zoomScale="72" zoomScaleNormal="7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6" sqref="M16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164</v>
      </c>
      <c r="K1" s="2"/>
      <c r="L1" s="34" t="s">
        <v>233</v>
      </c>
      <c r="M1" s="34"/>
      <c r="N1" s="34"/>
      <c r="O1" s="34"/>
      <c r="P1" s="35" t="s">
        <v>232</v>
      </c>
      <c r="Q1" s="35"/>
      <c r="R1" s="35"/>
      <c r="S1" s="35"/>
      <c r="T1" s="33" t="s">
        <v>218</v>
      </c>
      <c r="U1" s="33"/>
      <c r="V1" s="33"/>
      <c r="W1" s="33"/>
      <c r="X1" s="36" t="s">
        <v>217</v>
      </c>
      <c r="Y1" s="36"/>
      <c r="Z1" s="36"/>
      <c r="AA1" s="36"/>
      <c r="AB1" s="40" t="s">
        <v>216</v>
      </c>
      <c r="AC1" s="40"/>
      <c r="AD1" s="40"/>
      <c r="AE1" s="40"/>
      <c r="AF1" s="36" t="s">
        <v>215</v>
      </c>
      <c r="AG1" s="36"/>
      <c r="AH1" s="36"/>
      <c r="AI1" s="36"/>
      <c r="AJ1" s="39" t="s">
        <v>213</v>
      </c>
      <c r="AK1" s="39"/>
      <c r="AL1" s="39"/>
      <c r="AM1" s="39"/>
      <c r="AN1" s="38" t="s">
        <v>212</v>
      </c>
      <c r="AO1" s="38"/>
      <c r="AP1" s="38"/>
      <c r="AQ1" s="38"/>
      <c r="AR1" s="35" t="s">
        <v>210</v>
      </c>
      <c r="AS1" s="35"/>
      <c r="AT1" s="35"/>
      <c r="AU1" s="35"/>
      <c r="AV1" s="34" t="s">
        <v>209</v>
      </c>
      <c r="AW1" s="34"/>
      <c r="AX1" s="34"/>
      <c r="AY1" s="34"/>
      <c r="AZ1" s="33" t="s">
        <v>208</v>
      </c>
      <c r="BA1" s="33"/>
      <c r="BB1" s="33"/>
      <c r="BC1" s="33"/>
      <c r="BD1" s="37" t="s">
        <v>80</v>
      </c>
      <c r="BE1" s="37"/>
      <c r="BF1" s="37"/>
      <c r="BG1" s="37"/>
      <c r="BH1" s="31" t="s">
        <v>62</v>
      </c>
      <c r="BI1" s="31"/>
      <c r="BJ1" s="31"/>
      <c r="BK1" s="31"/>
      <c r="BL1" s="32" t="s">
        <v>81</v>
      </c>
      <c r="BM1" s="32"/>
      <c r="BN1" s="32"/>
      <c r="BO1" s="32"/>
      <c r="BP1" s="2" t="s">
        <v>82</v>
      </c>
      <c r="BQ1" s="2" t="s">
        <v>120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214</v>
      </c>
      <c r="P2" s="2" t="s">
        <v>2</v>
      </c>
      <c r="Q2" s="2" t="s">
        <v>103</v>
      </c>
      <c r="R2" s="2" t="s">
        <v>104</v>
      </c>
      <c r="S2" s="2" t="s">
        <v>214</v>
      </c>
      <c r="T2" s="8" t="s">
        <v>2</v>
      </c>
      <c r="U2" s="8" t="s">
        <v>103</v>
      </c>
      <c r="V2" s="8" t="s">
        <v>104</v>
      </c>
      <c r="W2" s="8" t="s">
        <v>214</v>
      </c>
      <c r="X2" s="8" t="s">
        <v>2</v>
      </c>
      <c r="Y2" s="8" t="s">
        <v>103</v>
      </c>
      <c r="Z2" s="8" t="s">
        <v>104</v>
      </c>
      <c r="AA2" s="8" t="s">
        <v>214</v>
      </c>
      <c r="AB2" s="8" t="s">
        <v>2</v>
      </c>
      <c r="AC2" s="8" t="s">
        <v>103</v>
      </c>
      <c r="AD2" s="8" t="s">
        <v>104</v>
      </c>
      <c r="AE2" s="8" t="s">
        <v>214</v>
      </c>
      <c r="AF2" s="8" t="s">
        <v>2</v>
      </c>
      <c r="AG2" s="8" t="s">
        <v>103</v>
      </c>
      <c r="AH2" s="8" t="s">
        <v>104</v>
      </c>
      <c r="AI2" s="8" t="s">
        <v>214</v>
      </c>
      <c r="AJ2" s="8" t="s">
        <v>2</v>
      </c>
      <c r="AK2" s="8" t="s">
        <v>103</v>
      </c>
      <c r="AL2" s="8" t="s">
        <v>104</v>
      </c>
      <c r="AM2" s="8" t="s">
        <v>214</v>
      </c>
      <c r="AN2" s="8" t="s">
        <v>2</v>
      </c>
      <c r="AO2" s="8" t="s">
        <v>103</v>
      </c>
      <c r="AP2" s="8" t="s">
        <v>104</v>
      </c>
      <c r="AQ2" s="8" t="s">
        <v>214</v>
      </c>
      <c r="AR2" s="8" t="s">
        <v>2</v>
      </c>
      <c r="AS2" s="8" t="s">
        <v>103</v>
      </c>
      <c r="AT2" s="8" t="s">
        <v>104</v>
      </c>
      <c r="AU2" s="8" t="s">
        <v>214</v>
      </c>
      <c r="AV2" s="8" t="s">
        <v>2</v>
      </c>
      <c r="AW2" s="8" t="s">
        <v>103</v>
      </c>
      <c r="AX2" s="8" t="s">
        <v>104</v>
      </c>
      <c r="AY2" s="8" t="s">
        <v>214</v>
      </c>
      <c r="AZ2" s="8" t="s">
        <v>2</v>
      </c>
      <c r="BA2" s="8" t="s">
        <v>103</v>
      </c>
      <c r="BB2" s="8" t="s">
        <v>104</v>
      </c>
      <c r="BC2" s="8" t="s">
        <v>214</v>
      </c>
      <c r="BD2" s="7" t="s">
        <v>2</v>
      </c>
      <c r="BE2" s="12" t="s">
        <v>103</v>
      </c>
      <c r="BF2" s="7" t="s">
        <v>104</v>
      </c>
      <c r="BG2" s="7" t="s">
        <v>214</v>
      </c>
      <c r="BH2" s="7" t="s">
        <v>2</v>
      </c>
      <c r="BI2" s="7" t="s">
        <v>33</v>
      </c>
      <c r="BJ2" s="7" t="s">
        <v>1</v>
      </c>
      <c r="BK2" s="7" t="s">
        <v>214</v>
      </c>
      <c r="BL2" s="7" t="s">
        <v>2</v>
      </c>
      <c r="BM2" s="7" t="s">
        <v>33</v>
      </c>
      <c r="BN2" s="7" t="s">
        <v>1</v>
      </c>
      <c r="BO2" s="23" t="s">
        <v>214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2"/>
    </row>
    <row r="6" spans="1:69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A8" s="2" t="s">
        <v>108</v>
      </c>
      <c r="B8" t="s">
        <v>109</v>
      </c>
      <c r="C8" t="s">
        <v>110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111</v>
      </c>
      <c r="C9" t="s">
        <v>112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2"/>
    </row>
    <row r="12" spans="1:69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A13" s="2" t="s">
        <v>113</v>
      </c>
      <c r="B13" t="s">
        <v>114</v>
      </c>
      <c r="C13" t="s">
        <v>132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A14" s="2" t="s">
        <v>113</v>
      </c>
      <c r="B14" t="s">
        <v>114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t="s">
        <v>106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109</v>
      </c>
      <c r="C16" t="s">
        <v>115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2"/>
    </row>
    <row r="20" spans="1:68" x14ac:dyDescent="0.35">
      <c r="A20" s="2" t="s">
        <v>133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A21" s="2" t="s">
        <v>133</v>
      </c>
      <c r="B21" s="8" t="s">
        <v>134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A22" s="2" t="s">
        <v>133</v>
      </c>
      <c r="B22" s="8" t="s">
        <v>135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133</v>
      </c>
      <c r="B23" s="8" t="s">
        <v>105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133</v>
      </c>
      <c r="B24" s="8" t="s">
        <v>134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133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136</v>
      </c>
      <c r="B29" s="8" t="s">
        <v>137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2"/>
    </row>
    <row r="30" spans="1:68" x14ac:dyDescent="0.35">
      <c r="A30" s="2" t="s">
        <v>136</v>
      </c>
      <c r="B30" s="8" t="s">
        <v>138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A31" s="2" t="s">
        <v>136</v>
      </c>
      <c r="B31" s="8" t="s">
        <v>139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0"/>
      <c r="BQ34" s="9"/>
    </row>
    <row r="35" spans="1:69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">
        <v>730</v>
      </c>
      <c r="BA35" s="2"/>
      <c r="BB35" s="2"/>
      <c r="BC35" s="2"/>
      <c r="BD35" s="23">
        <v>2192</v>
      </c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140</v>
      </c>
      <c r="B36" s="8" t="s">
        <v>141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2"/>
    </row>
    <row r="37" spans="1:69" x14ac:dyDescent="0.35">
      <c r="A37" s="2" t="s">
        <v>140</v>
      </c>
      <c r="B37" s="8" t="s">
        <v>142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A38" s="2" t="s">
        <v>140</v>
      </c>
      <c r="B38" s="8" t="s">
        <v>142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2" t="s">
        <v>140</v>
      </c>
      <c r="B39" s="8" t="s">
        <v>114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2"/>
    </row>
    <row r="40" spans="1:69" x14ac:dyDescent="0.35">
      <c r="A40" s="2" t="s">
        <v>140</v>
      </c>
      <c r="B40" s="8" t="s">
        <v>114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140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140</v>
      </c>
      <c r="B42" s="8" t="s">
        <v>143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730</v>
      </c>
      <c r="BA43" s="2"/>
      <c r="BB43" s="2"/>
      <c r="BC43" s="2"/>
      <c r="BD43" s="11">
        <v>2192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>
        <f>($AZ$43+$BD$43)</f>
        <v>2922</v>
      </c>
    </row>
    <row r="44" spans="1:69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144</v>
      </c>
      <c r="B46" s="8" t="s">
        <v>145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8">
        <v>25</v>
      </c>
      <c r="BA46" s="8"/>
      <c r="BB46" s="8" t="s">
        <v>9</v>
      </c>
      <c r="BC46" s="8"/>
      <c r="BD46" s="23">
        <v>582</v>
      </c>
      <c r="BE46" s="23"/>
      <c r="BF46" s="23" t="s">
        <v>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144</v>
      </c>
      <c r="B47" s="8" t="s">
        <v>146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v>75</v>
      </c>
      <c r="BA47" s="8"/>
      <c r="BB47" s="8" t="s">
        <v>36</v>
      </c>
      <c r="BC47" s="8"/>
      <c r="BD47" s="23">
        <v>505</v>
      </c>
      <c r="BE47" s="23"/>
      <c r="BF47" s="23" t="s">
        <v>36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144</v>
      </c>
      <c r="B48" s="8" t="s">
        <v>142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2"/>
    </row>
    <row r="49" spans="1:68" x14ac:dyDescent="0.35">
      <c r="A49" s="2" t="s">
        <v>144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/>
    </row>
    <row r="50" spans="1:68" x14ac:dyDescent="0.35">
      <c r="A50" s="2" t="s">
        <v>144</v>
      </c>
      <c r="B50" s="8" t="s">
        <v>139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A51" s="2" t="s">
        <v>144</v>
      </c>
      <c r="B51" s="8" t="s">
        <v>139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144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f>SUM(AZ46:AZ52)</f>
        <v>100</v>
      </c>
      <c r="BA53" s="2"/>
      <c r="BB53" s="2"/>
      <c r="BC53" s="2"/>
      <c r="BD53" s="11">
        <f>SUM(BD46:BD52)</f>
        <v>1087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2">
        <f>($AZ$53+$BD$53)</f>
        <v>1187</v>
      </c>
    </row>
    <row r="54" spans="1:68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147</v>
      </c>
      <c r="B56" s="8" t="s">
        <v>114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8">
        <v>537</v>
      </c>
      <c r="Y56" s="8"/>
      <c r="Z56" s="8" t="s">
        <v>36</v>
      </c>
      <c r="AA56" s="8">
        <v>1740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8">
        <v>1896</v>
      </c>
      <c r="AW56" s="8"/>
      <c r="AX56" s="8" t="s">
        <v>9</v>
      </c>
      <c r="AY56" s="8">
        <v>6330</v>
      </c>
      <c r="AZ56" s="2"/>
      <c r="BA56" s="2"/>
      <c r="BB56" s="2"/>
      <c r="BC56" s="2"/>
      <c r="BD56" s="23">
        <v>2268</v>
      </c>
      <c r="BE56" s="23"/>
      <c r="BF56" s="23" t="s">
        <v>9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147</v>
      </c>
      <c r="B57" s="8" t="s">
        <v>148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8">
        <v>300</v>
      </c>
      <c r="Y57" s="8"/>
      <c r="Z57" s="8" t="s">
        <v>9</v>
      </c>
      <c r="AA57" s="8">
        <v>1040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8"/>
      <c r="AW57" s="8"/>
      <c r="AX57" s="8"/>
      <c r="AY57" s="8"/>
      <c r="AZ57" s="2"/>
      <c r="BA57" s="2"/>
      <c r="BB57" s="2"/>
      <c r="BC57" s="2"/>
      <c r="BD57" s="23">
        <v>175</v>
      </c>
      <c r="BE57" s="23"/>
      <c r="BF57" s="23" t="s">
        <v>36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147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147</v>
      </c>
      <c r="B59" s="8" t="s">
        <v>105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2"/>
    </row>
    <row r="60" spans="1:68" x14ac:dyDescent="0.35">
      <c r="A60" s="2" t="s">
        <v>147</v>
      </c>
      <c r="B60" s="8" t="s">
        <v>149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/>
    </row>
    <row r="61" spans="1:68" x14ac:dyDescent="0.35">
      <c r="A61" s="2" t="s">
        <v>147</v>
      </c>
      <c r="B61" s="8" t="s">
        <v>150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A62" s="2" t="s">
        <v>147</v>
      </c>
      <c r="B62" s="8" t="s">
        <v>151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>SUM(X56:X62)</f>
        <v>837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f>SUM(AV56:AV62)</f>
        <v>1896</v>
      </c>
      <c r="AW63" s="2"/>
      <c r="AX63" s="2"/>
      <c r="AY63" s="2"/>
      <c r="AZ63" s="2"/>
      <c r="BA63" s="2"/>
      <c r="BB63" s="2"/>
      <c r="BC63" s="2"/>
      <c r="BD63" s="11">
        <f>SUM(BD56:BD62)</f>
        <v>2443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2">
        <f>(X63+AV63+BD63)</f>
        <v>5176</v>
      </c>
    </row>
    <row r="64" spans="1:68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152</v>
      </c>
      <c r="B66" s="8" t="s">
        <v>153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8">
        <v>950</v>
      </c>
      <c r="AS66" s="8"/>
      <c r="AT66" s="8"/>
      <c r="AU66" s="8"/>
      <c r="AV66" s="8">
        <v>864</v>
      </c>
      <c r="AW66" s="8"/>
      <c r="AX66" s="8" t="s">
        <v>9</v>
      </c>
      <c r="AY66" s="8">
        <v>2707</v>
      </c>
      <c r="AZ66" s="8">
        <v>250</v>
      </c>
      <c r="BA66" s="8"/>
      <c r="BB66" s="8" t="s">
        <v>9</v>
      </c>
      <c r="BC66" s="8"/>
      <c r="BD66" s="23">
        <v>2760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152</v>
      </c>
      <c r="B67" s="8" t="s">
        <v>154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152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152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152</v>
      </c>
      <c r="B70" s="8" t="s">
        <v>155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2"/>
    </row>
    <row r="71" spans="1:68" x14ac:dyDescent="0.35">
      <c r="A71" s="2" t="s">
        <v>152</v>
      </c>
      <c r="B71" s="8" t="s">
        <v>142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/>
    </row>
    <row r="72" spans="1:68" x14ac:dyDescent="0.35">
      <c r="A72" s="2" t="s">
        <v>152</v>
      </c>
      <c r="B72" s="8" t="s">
        <v>156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A73" s="2" t="s">
        <v>152</v>
      </c>
      <c r="B73" s="8" t="s">
        <v>114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152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152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>
        <v>950</v>
      </c>
      <c r="AS76" s="2"/>
      <c r="AT76" s="2"/>
      <c r="AU76" s="2"/>
      <c r="AV76" s="2">
        <v>864</v>
      </c>
      <c r="AW76" s="2"/>
      <c r="AX76" s="2"/>
      <c r="AY76" s="2"/>
      <c r="AZ76" s="2">
        <v>250</v>
      </c>
      <c r="BA76" s="2"/>
      <c r="BB76" s="2"/>
      <c r="BC76" s="2"/>
      <c r="BD76" s="11">
        <v>2760</v>
      </c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>
        <f>($AR$76+$AV$76+$AZ$76+$BD$76)</f>
        <v>4824</v>
      </c>
    </row>
    <row r="77" spans="1:68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157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8">
        <v>1290</v>
      </c>
      <c r="AS79" s="8"/>
      <c r="AT79" s="8" t="s">
        <v>9</v>
      </c>
      <c r="AU79" s="2"/>
      <c r="AV79" s="2"/>
      <c r="AW79" s="2"/>
      <c r="AX79" s="2"/>
      <c r="AY79" s="2"/>
      <c r="AZ79" s="2"/>
      <c r="BA79" s="2"/>
      <c r="BB79" s="2"/>
      <c r="BC79" s="2"/>
      <c r="BD79" s="23">
        <v>406</v>
      </c>
      <c r="BE79" s="23"/>
      <c r="BF79" s="23" t="s">
        <v>36</v>
      </c>
      <c r="BG79" s="11"/>
      <c r="BH79" s="23">
        <v>166</v>
      </c>
      <c r="BI79" s="23"/>
      <c r="BJ79" s="23" t="s">
        <v>9</v>
      </c>
      <c r="BK79" s="11"/>
      <c r="BL79" s="11"/>
      <c r="BM79" s="11"/>
      <c r="BN79" s="11"/>
      <c r="BO79" s="11"/>
      <c r="BP79" s="2"/>
    </row>
    <row r="80" spans="1:68" x14ac:dyDescent="0.35">
      <c r="A80" s="2" t="s">
        <v>157</v>
      </c>
      <c r="B80" s="8" t="s">
        <v>158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8">
        <v>170</v>
      </c>
      <c r="AS80" s="8"/>
      <c r="AT80" s="8" t="s">
        <v>36</v>
      </c>
      <c r="AU80" s="2"/>
      <c r="AV80" s="2"/>
      <c r="AW80" s="2"/>
      <c r="AX80" s="2"/>
      <c r="AY80" s="2"/>
      <c r="AZ80" s="2"/>
      <c r="BA80" s="2"/>
      <c r="BB80" s="2"/>
      <c r="BC80" s="2"/>
      <c r="BD80" s="23">
        <v>2491</v>
      </c>
      <c r="BE80" s="23"/>
      <c r="BF80" s="23" t="s">
        <v>9</v>
      </c>
      <c r="BG80" s="11"/>
      <c r="BH80" s="23">
        <v>270</v>
      </c>
      <c r="BI80" s="23"/>
      <c r="BJ80" s="23" t="s">
        <v>36</v>
      </c>
      <c r="BK80" s="11"/>
      <c r="BL80" s="11"/>
      <c r="BM80" s="11"/>
      <c r="BN80" s="11"/>
      <c r="BO80" s="11"/>
      <c r="BP80" s="2"/>
    </row>
    <row r="81" spans="1:68" x14ac:dyDescent="0.35">
      <c r="A81" s="2" t="s">
        <v>157</v>
      </c>
      <c r="B81" s="8" t="s">
        <v>155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157</v>
      </c>
      <c r="B82" s="8" t="s">
        <v>142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157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157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2"/>
    </row>
    <row r="85" spans="1:68" x14ac:dyDescent="0.35">
      <c r="A85" s="2" t="s">
        <v>157</v>
      </c>
      <c r="B85" s="8" t="s">
        <v>159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/>
    </row>
    <row r="86" spans="1:68" x14ac:dyDescent="0.35">
      <c r="A86" s="2" t="s">
        <v>157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>
        <f>SUM(AR79:AR86)</f>
        <v>1460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>
        <f>SUM(BD79:BD86)</f>
        <v>2897</v>
      </c>
      <c r="BE87" s="11"/>
      <c r="BF87" s="11"/>
      <c r="BG87" s="11"/>
      <c r="BH87" s="11">
        <f>SUM(BH79:BH86)</f>
        <v>436</v>
      </c>
      <c r="BI87" s="11"/>
      <c r="BJ87" s="11"/>
      <c r="BK87" s="11"/>
      <c r="BL87" s="11"/>
      <c r="BM87" s="11"/>
      <c r="BN87" s="11"/>
      <c r="BO87" s="11"/>
      <c r="BP87" s="2">
        <f>($AR$87+$BD$87+$BH$87)</f>
        <v>4793</v>
      </c>
    </row>
    <row r="88" spans="1:68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2"/>
    </row>
    <row r="89" spans="1:68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2"/>
    </row>
    <row r="90" spans="1:68" x14ac:dyDescent="0.35">
      <c r="A90" s="2" t="s">
        <v>160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>
        <v>1585</v>
      </c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160</v>
      </c>
      <c r="B91" s="8" t="s">
        <v>142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160</v>
      </c>
      <c r="B92" s="8" t="s">
        <v>139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160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160</v>
      </c>
      <c r="B94" s="8" t="s">
        <v>161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160</v>
      </c>
      <c r="B95" s="8" t="s">
        <v>162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1"/>
      <c r="BE96" s="11"/>
      <c r="BF96" s="11"/>
      <c r="BG96" s="11"/>
      <c r="BH96" s="11">
        <v>1585</v>
      </c>
      <c r="BI96" s="11"/>
      <c r="BJ96" s="11"/>
      <c r="BK96" s="11"/>
      <c r="BL96" s="11"/>
      <c r="BM96" s="11"/>
      <c r="BN96" s="11"/>
      <c r="BO96" s="11"/>
      <c r="BP96" s="2">
        <v>1585</v>
      </c>
    </row>
    <row r="97" spans="1:69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2"/>
    </row>
    <row r="98" spans="1:6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10"/>
      <c r="BQ98" s="9"/>
    </row>
    <row r="99" spans="1:69" x14ac:dyDescent="0.35">
      <c r="A99" s="2" t="s">
        <v>163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8">
        <v>1404</v>
      </c>
      <c r="AS99" s="8"/>
      <c r="AT99" s="8"/>
      <c r="AU99" s="8"/>
      <c r="AV99" s="8"/>
      <c r="AW99" s="8"/>
      <c r="AX99" s="8"/>
      <c r="AY99" s="8"/>
      <c r="AZ99" s="8">
        <v>275</v>
      </c>
      <c r="BA99" s="8"/>
      <c r="BB99" s="8"/>
      <c r="BC99" s="8"/>
      <c r="BD99" s="23">
        <v>2362</v>
      </c>
      <c r="BE99" s="23"/>
      <c r="BF99" s="23"/>
      <c r="BG99" s="23"/>
      <c r="BH99" s="23">
        <v>455</v>
      </c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163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163</v>
      </c>
      <c r="B101" s="8" t="s">
        <v>150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163</v>
      </c>
      <c r="B102" s="8" t="s">
        <v>142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163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163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>
        <v>3600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1404</v>
      </c>
      <c r="AS105" s="2"/>
      <c r="AT105" s="2"/>
      <c r="AU105" s="2"/>
      <c r="AV105" s="2"/>
      <c r="AW105" s="2"/>
      <c r="AX105" s="2"/>
      <c r="AY105" s="2"/>
      <c r="AZ105" s="2">
        <v>275</v>
      </c>
      <c r="BA105" s="2"/>
      <c r="BB105" s="2"/>
      <c r="BC105" s="2"/>
      <c r="BD105" s="11">
        <v>2362</v>
      </c>
      <c r="BE105" s="11"/>
      <c r="BF105" s="11"/>
      <c r="BG105" s="11"/>
      <c r="BH105" s="11">
        <v>455</v>
      </c>
      <c r="BI105" s="11"/>
      <c r="BJ105" s="11"/>
      <c r="BK105" s="11"/>
      <c r="BL105" s="11"/>
      <c r="BM105" s="11"/>
      <c r="BN105" s="11"/>
      <c r="BO105" s="11"/>
      <c r="BP105" s="2">
        <f>($AR$105+$AZ$105+$BD$105+$BH$105)</f>
        <v>4496</v>
      </c>
    </row>
    <row r="106" spans="1:69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2"/>
    </row>
    <row r="107" spans="1:69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2"/>
    </row>
    <row r="108" spans="1:69" x14ac:dyDescent="0.35">
      <c r="A108" s="4" t="s">
        <v>165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8">
        <v>96</v>
      </c>
      <c r="AC108" s="8"/>
      <c r="AD108" s="8"/>
      <c r="AE108" s="8">
        <v>720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8">
        <v>953</v>
      </c>
      <c r="AS108" s="8"/>
      <c r="AT108" s="8" t="s">
        <v>9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3">
        <v>1459</v>
      </c>
      <c r="BE108" s="23"/>
      <c r="BF108" s="23" t="s">
        <v>9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4" t="s">
        <v>165</v>
      </c>
      <c r="B109" s="8" t="s">
        <v>166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2"/>
    </row>
    <row r="110" spans="1:69" x14ac:dyDescent="0.35">
      <c r="A110" s="4" t="s">
        <v>165</v>
      </c>
      <c r="B110" s="8" t="s">
        <v>150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4" t="s">
        <v>165</v>
      </c>
      <c r="B111" s="8" t="s">
        <v>142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4" t="s">
        <v>165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4" t="s">
        <v>165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>
        <f>($AB$114+$AR$114+$BD$114)</f>
        <v>2508</v>
      </c>
    </row>
    <row r="114" spans="1:68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>
        <v>96</v>
      </c>
      <c r="AC114" s="2"/>
      <c r="AD114" s="2"/>
      <c r="AE114" s="2">
        <v>720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953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>
        <v>1459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2"/>
    </row>
    <row r="117" spans="1:68" x14ac:dyDescent="0.35">
      <c r="A117" s="2" t="s">
        <v>167</v>
      </c>
      <c r="B117" s="8" t="s">
        <v>142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8">
        <v>430</v>
      </c>
      <c r="Y117" s="8"/>
      <c r="Z117" s="8" t="s">
        <v>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8">
        <v>860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3">
        <v>74</v>
      </c>
      <c r="BE117" s="23" t="s">
        <v>207</v>
      </c>
      <c r="BF117" s="23"/>
      <c r="BG117" s="11"/>
      <c r="BH117" s="11"/>
      <c r="BI117" s="11"/>
      <c r="BJ117" s="11"/>
      <c r="BK117" s="11"/>
      <c r="BL117" s="11"/>
      <c r="BM117" s="11"/>
      <c r="BN117" s="11"/>
      <c r="BO117" s="11"/>
      <c r="BP117" s="2"/>
    </row>
    <row r="118" spans="1:68" x14ac:dyDescent="0.35">
      <c r="A118" s="2" t="s">
        <v>167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3">
        <v>739</v>
      </c>
      <c r="BE118" s="23" t="s">
        <v>35</v>
      </c>
      <c r="BF118" s="23" t="s">
        <v>9</v>
      </c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A119" s="2" t="s">
        <v>167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2" t="s">
        <v>167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2" t="s">
        <v>167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430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860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>
        <f>SUM(BD117:BD121)</f>
        <v>813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>
        <f>(X122+AR122+BD122)</f>
        <v>2103</v>
      </c>
    </row>
    <row r="123" spans="1:68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2" t="s">
        <v>168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3">
        <v>1400</v>
      </c>
      <c r="BE125" s="23"/>
      <c r="BF125" s="23"/>
      <c r="BG125" s="23">
        <v>4980</v>
      </c>
      <c r="BH125" s="23">
        <v>508</v>
      </c>
      <c r="BI125" s="23"/>
      <c r="BJ125" s="23"/>
      <c r="BK125" s="23">
        <v>1830</v>
      </c>
      <c r="BL125" s="11"/>
      <c r="BM125" s="11"/>
      <c r="BN125" s="11"/>
      <c r="BO125" s="11"/>
      <c r="BP125" s="2"/>
    </row>
    <row r="126" spans="1:68" x14ac:dyDescent="0.35">
      <c r="A126" s="2" t="s">
        <v>168</v>
      </c>
      <c r="B126" s="8" t="s">
        <v>142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2"/>
    </row>
    <row r="127" spans="1:68" x14ac:dyDescent="0.35">
      <c r="A127" s="2" t="s">
        <v>168</v>
      </c>
      <c r="B127" s="8" t="s">
        <v>137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A128" s="2" t="s">
        <v>168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9" x14ac:dyDescent="0.35">
      <c r="A129" s="2" t="s">
        <v>168</v>
      </c>
      <c r="B129" s="8" t="s">
        <v>169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9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11">
        <v>1400</v>
      </c>
      <c r="BE130" s="11"/>
      <c r="BF130" s="11"/>
      <c r="BG130" s="11">
        <v>4980</v>
      </c>
      <c r="BH130" s="11">
        <v>508</v>
      </c>
      <c r="BI130" s="11"/>
      <c r="BJ130" s="11"/>
      <c r="BK130" s="11">
        <v>1830</v>
      </c>
      <c r="BL130" s="11"/>
      <c r="BM130" s="11"/>
      <c r="BN130" s="11"/>
      <c r="BO130" s="11"/>
      <c r="BP130" s="2">
        <f>($BD$130+$BH$130)</f>
        <v>1908</v>
      </c>
      <c r="BQ130">
        <f>($BG$130+$BK$130)</f>
        <v>6810</v>
      </c>
    </row>
    <row r="131" spans="1:69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9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9" x14ac:dyDescent="0.35">
      <c r="A133" s="2" t="s">
        <v>170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8">
        <v>1676</v>
      </c>
      <c r="AN133" s="8">
        <v>277</v>
      </c>
      <c r="AO133" s="8"/>
      <c r="AP133" s="8"/>
      <c r="AQ133" s="8">
        <v>874</v>
      </c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23">
        <v>2271</v>
      </c>
      <c r="BE133" s="11"/>
      <c r="BF133" s="11"/>
      <c r="BG133" s="23">
        <v>7496</v>
      </c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9" x14ac:dyDescent="0.35">
      <c r="A134" s="2" t="s">
        <v>170</v>
      </c>
      <c r="B134" s="8" t="s">
        <v>142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23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9" x14ac:dyDescent="0.35">
      <c r="A135" s="2" t="s">
        <v>170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2"/>
    </row>
    <row r="136" spans="1:69" x14ac:dyDescent="0.35">
      <c r="A136" s="2" t="s">
        <v>170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/>
    </row>
    <row r="137" spans="1:69" x14ac:dyDescent="0.35">
      <c r="A137" s="2" t="s">
        <v>170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9" x14ac:dyDescent="0.35">
      <c r="A138" s="2" t="s">
        <v>170</v>
      </c>
      <c r="B138" s="8" t="s">
        <v>171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9" x14ac:dyDescent="0.35">
      <c r="A139" s="2" t="s">
        <v>170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2"/>
    </row>
    <row r="140" spans="1:69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1676</v>
      </c>
      <c r="AN140" s="2">
        <v>277</v>
      </c>
      <c r="AO140" s="2"/>
      <c r="AP140" s="2"/>
      <c r="AQ140" s="2">
        <v>874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>
        <v>2271</v>
      </c>
      <c r="BE140" s="11"/>
      <c r="BF140" s="11"/>
      <c r="BG140" s="11">
        <v>7496</v>
      </c>
      <c r="BH140" s="11"/>
      <c r="BI140" s="11"/>
      <c r="BJ140" s="11"/>
      <c r="BK140" s="11"/>
      <c r="BL140" s="11"/>
      <c r="BM140" s="11"/>
      <c r="BN140" s="11"/>
      <c r="BO140" s="11"/>
      <c r="BP140" s="2">
        <f>($AN$140+$BD$140)</f>
        <v>2548</v>
      </c>
      <c r="BQ140">
        <f>($AM$140+$AQ$140+$BG$140)</f>
        <v>10046</v>
      </c>
    </row>
    <row r="141" spans="1:69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9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9" x14ac:dyDescent="0.35">
      <c r="A143" s="2" t="s">
        <v>172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8">
        <v>370</v>
      </c>
      <c r="AG143" s="8"/>
      <c r="AH143" s="8"/>
      <c r="AI143" s="8">
        <v>1100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3">
        <v>2289</v>
      </c>
      <c r="BE143" s="23"/>
      <c r="BF143" s="23"/>
      <c r="BG143" s="23"/>
      <c r="BH143" s="23">
        <v>534</v>
      </c>
      <c r="BI143" s="23"/>
      <c r="BJ143" s="23"/>
      <c r="BK143" s="23">
        <v>1940</v>
      </c>
      <c r="BL143" s="11"/>
      <c r="BM143" s="11"/>
      <c r="BN143" s="11"/>
      <c r="BO143" s="11"/>
      <c r="BP143" s="2"/>
    </row>
    <row r="144" spans="1:69" x14ac:dyDescent="0.35">
      <c r="A144" s="2" t="s">
        <v>172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2"/>
    </row>
    <row r="145" spans="1:69" x14ac:dyDescent="0.35">
      <c r="A145" s="2" t="s">
        <v>172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2"/>
    </row>
    <row r="146" spans="1:69" x14ac:dyDescent="0.35">
      <c r="A146" s="2" t="s">
        <v>172</v>
      </c>
      <c r="B146" s="8" t="s">
        <v>142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A147" s="2" t="s">
        <v>172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172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172</v>
      </c>
      <c r="B149" s="8" t="s">
        <v>173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172</v>
      </c>
      <c r="B150" s="8" t="s">
        <v>173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172</v>
      </c>
      <c r="B151" s="8" t="s">
        <v>137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172</v>
      </c>
      <c r="B152" s="8" t="s">
        <v>137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172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v>370</v>
      </c>
      <c r="AG154" s="2"/>
      <c r="AH154" s="2"/>
      <c r="AI154" s="2">
        <v>1100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>
        <v>2289</v>
      </c>
      <c r="BE154" s="11"/>
      <c r="BF154" s="11"/>
      <c r="BG154" s="11"/>
      <c r="BH154" s="11">
        <v>534</v>
      </c>
      <c r="BI154" s="11"/>
      <c r="BJ154" s="11"/>
      <c r="BK154" s="11">
        <v>1940</v>
      </c>
      <c r="BL154" s="11"/>
      <c r="BM154" s="11"/>
      <c r="BN154" s="11"/>
      <c r="BO154" s="11"/>
      <c r="BP154" s="2">
        <f>(AF154+BD154+BH154)</f>
        <v>3193</v>
      </c>
    </row>
    <row r="155" spans="1:69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2"/>
    </row>
    <row r="156" spans="1:69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10"/>
      <c r="BQ156" s="9"/>
    </row>
    <row r="157" spans="1:69" x14ac:dyDescent="0.35">
      <c r="A157" s="2" t="s">
        <v>174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4">
        <v>174</v>
      </c>
      <c r="BA157" s="8"/>
      <c r="BB157" s="8" t="s">
        <v>36</v>
      </c>
      <c r="BC157" s="8"/>
      <c r="BD157" s="23">
        <v>194</v>
      </c>
      <c r="BE157" s="23"/>
      <c r="BF157" s="23" t="s">
        <v>36</v>
      </c>
      <c r="BG157" s="23"/>
      <c r="BH157" s="23">
        <v>1430</v>
      </c>
      <c r="BI157" s="23"/>
      <c r="BJ157" s="23"/>
      <c r="BK157" s="11"/>
      <c r="BL157" s="11"/>
      <c r="BM157" s="11"/>
      <c r="BN157" s="11"/>
      <c r="BO157" s="11"/>
      <c r="BP157" s="2"/>
    </row>
    <row r="158" spans="1:69" x14ac:dyDescent="0.35">
      <c r="A158" s="2" t="s">
        <v>174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8">
        <v>201</v>
      </c>
      <c r="BA158" s="8"/>
      <c r="BB158" s="8" t="s">
        <v>9</v>
      </c>
      <c r="BC158" s="8"/>
      <c r="BD158" s="23">
        <v>1323</v>
      </c>
      <c r="BE158" s="23"/>
      <c r="BF158" s="23" t="s">
        <v>9</v>
      </c>
      <c r="BG158" s="23"/>
      <c r="BH158" s="23"/>
      <c r="BI158" s="23"/>
      <c r="BJ158" s="23"/>
      <c r="BK158" s="11"/>
      <c r="BL158" s="11"/>
      <c r="BM158" s="11"/>
      <c r="BN158" s="11"/>
      <c r="BO158" s="11"/>
      <c r="BP158" s="2"/>
    </row>
    <row r="159" spans="1:69" x14ac:dyDescent="0.35">
      <c r="A159" s="2" t="s">
        <v>174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8"/>
      <c r="BA159" s="8"/>
      <c r="BB159" s="8"/>
      <c r="BC159" s="8"/>
      <c r="BD159" s="23"/>
      <c r="BE159" s="23"/>
      <c r="BF159" s="23"/>
      <c r="BG159" s="23"/>
      <c r="BH159" s="23"/>
      <c r="BI159" s="23"/>
      <c r="BJ159" s="23"/>
      <c r="BK159" s="11"/>
      <c r="BL159" s="11"/>
      <c r="BM159" s="11"/>
      <c r="BN159" s="11"/>
      <c r="BO159" s="11"/>
      <c r="BP159" s="2"/>
    </row>
    <row r="160" spans="1:69" x14ac:dyDescent="0.35">
      <c r="A160" s="2" t="s">
        <v>174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174</v>
      </c>
      <c r="B161" s="8" t="s">
        <v>137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174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174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174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f>SUM(AZ157:AZ164)</f>
        <v>375</v>
      </c>
      <c r="BA165" s="2"/>
      <c r="BB165" s="2"/>
      <c r="BC165" s="2"/>
      <c r="BD165" s="11">
        <f>SUM(BD157:BD164)</f>
        <v>1517</v>
      </c>
      <c r="BE165" s="11"/>
      <c r="BF165" s="11"/>
      <c r="BG165" s="11"/>
      <c r="BH165" s="11">
        <v>1430</v>
      </c>
      <c r="BI165" s="11"/>
      <c r="BJ165" s="11"/>
      <c r="BK165" s="11"/>
      <c r="BL165" s="11"/>
      <c r="BM165" s="11"/>
      <c r="BN165" s="11"/>
      <c r="BO165" s="11"/>
      <c r="BP165" s="2">
        <f>($AZ$165+$BD$165+$BH$165)</f>
        <v>3322</v>
      </c>
    </row>
    <row r="166" spans="1:68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175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8">
        <v>64</v>
      </c>
      <c r="AS168" s="8"/>
      <c r="AT168" s="8" t="s">
        <v>36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23">
        <v>45</v>
      </c>
      <c r="BE168" s="23"/>
      <c r="BF168" s="23" t="s">
        <v>36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175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8">
        <v>684</v>
      </c>
      <c r="AS169" s="8"/>
      <c r="AT169" s="8" t="s">
        <v>9</v>
      </c>
      <c r="AU169" s="8"/>
      <c r="AV169" s="8"/>
      <c r="AW169" s="8"/>
      <c r="AX169" s="8"/>
      <c r="AY169" s="8"/>
      <c r="AZ169" s="8"/>
      <c r="BA169" s="8"/>
      <c r="BB169" s="8"/>
      <c r="BC169" s="8"/>
      <c r="BD169" s="23">
        <v>1498</v>
      </c>
      <c r="BE169" s="23"/>
      <c r="BF169" s="23" t="s">
        <v>9</v>
      </c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175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2"/>
    </row>
    <row r="171" spans="1:68" x14ac:dyDescent="0.35">
      <c r="A171" s="2" t="s">
        <v>175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2"/>
    </row>
    <row r="172" spans="1:68" x14ac:dyDescent="0.35">
      <c r="A172" s="2" t="s">
        <v>175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x14ac:dyDescent="0.35">
      <c r="A173" s="2" t="s">
        <v>175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2"/>
    </row>
    <row r="174" spans="1:68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>
        <f>SUM(AR168:AR173)</f>
        <v>748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11">
        <f>SUM(BD168:BD173)</f>
        <v>1543</v>
      </c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2">
        <f>(AR174+BD174)</f>
        <v>2291</v>
      </c>
    </row>
    <row r="175" spans="1:68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2"/>
    </row>
    <row r="176" spans="1:68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2"/>
    </row>
    <row r="177" spans="1:68" x14ac:dyDescent="0.35">
      <c r="A177" s="4" t="s">
        <v>176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8">
        <v>144</v>
      </c>
      <c r="AW177" s="8"/>
      <c r="AX177" s="8" t="s">
        <v>9</v>
      </c>
      <c r="AY177" s="8"/>
      <c r="AZ177" s="8"/>
      <c r="BA177" s="8"/>
      <c r="BB177" s="8"/>
      <c r="BC177" s="8"/>
      <c r="BD177" s="23">
        <v>2903</v>
      </c>
      <c r="BE177" s="23"/>
      <c r="BF177" s="23" t="s">
        <v>9</v>
      </c>
      <c r="BG177" s="23"/>
      <c r="BH177" s="23">
        <v>565</v>
      </c>
      <c r="BI177" s="23"/>
      <c r="BJ177" s="23" t="s">
        <v>211</v>
      </c>
      <c r="BK177" s="11"/>
      <c r="BL177" s="11"/>
      <c r="BM177" s="11"/>
      <c r="BN177" s="11"/>
      <c r="BO177" s="11"/>
      <c r="BP177" s="2"/>
    </row>
    <row r="178" spans="1:68" x14ac:dyDescent="0.35">
      <c r="A178" s="4" t="s">
        <v>176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8"/>
      <c r="AW178" s="8"/>
      <c r="AX178" s="8"/>
      <c r="AY178" s="8"/>
      <c r="AZ178" s="8"/>
      <c r="BA178" s="8"/>
      <c r="BB178" s="8"/>
      <c r="BC178" s="8"/>
      <c r="BD178" s="23">
        <v>60</v>
      </c>
      <c r="BE178" s="23"/>
      <c r="BF178" s="23" t="s">
        <v>36</v>
      </c>
      <c r="BG178" s="23"/>
      <c r="BH178" s="23">
        <v>538</v>
      </c>
      <c r="BI178" s="23"/>
      <c r="BJ178" s="23" t="s">
        <v>9</v>
      </c>
      <c r="BK178" s="11"/>
      <c r="BL178" s="11"/>
      <c r="BM178" s="11"/>
      <c r="BN178" s="11"/>
      <c r="BO178" s="11"/>
      <c r="BP178" s="2"/>
    </row>
    <row r="179" spans="1:68" x14ac:dyDescent="0.35">
      <c r="A179" s="4" t="s">
        <v>176</v>
      </c>
      <c r="B179" s="8" t="s">
        <v>142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8"/>
      <c r="AW179" s="8"/>
      <c r="AX179" s="8"/>
      <c r="AY179" s="8"/>
      <c r="AZ179" s="8"/>
      <c r="BA179" s="8"/>
      <c r="BB179" s="8"/>
      <c r="BC179" s="8"/>
      <c r="BD179" s="23"/>
      <c r="BE179" s="23"/>
      <c r="BF179" s="23"/>
      <c r="BG179" s="23"/>
      <c r="BH179" s="23">
        <v>173</v>
      </c>
      <c r="BI179" s="23"/>
      <c r="BJ179" s="23" t="s">
        <v>36</v>
      </c>
      <c r="BK179" s="11"/>
      <c r="BL179" s="11"/>
      <c r="BM179" s="11"/>
      <c r="BN179" s="11"/>
      <c r="BO179" s="11"/>
      <c r="BP179" s="2"/>
    </row>
    <row r="180" spans="1:68" x14ac:dyDescent="0.35">
      <c r="A180" s="4" t="s">
        <v>176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8"/>
      <c r="AW180" s="8"/>
      <c r="AX180" s="8"/>
      <c r="AY180" s="8"/>
      <c r="AZ180" s="8"/>
      <c r="BA180" s="8"/>
      <c r="BB180" s="8"/>
      <c r="BC180" s="8"/>
      <c r="BD180" s="23"/>
      <c r="BE180" s="23"/>
      <c r="BF180" s="23"/>
      <c r="BG180" s="23"/>
      <c r="BH180" s="23">
        <v>724</v>
      </c>
      <c r="BI180" s="23"/>
      <c r="BJ180" s="23" t="s">
        <v>115</v>
      </c>
      <c r="BK180" s="11"/>
      <c r="BL180" s="11"/>
      <c r="BM180" s="11"/>
      <c r="BN180" s="11"/>
      <c r="BO180" s="11"/>
      <c r="BP180" s="2"/>
    </row>
    <row r="181" spans="1:68" x14ac:dyDescent="0.35">
      <c r="A181" s="4" t="s">
        <v>176</v>
      </c>
      <c r="B181" s="8" t="s">
        <v>177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4" t="s">
        <v>176</v>
      </c>
      <c r="B182" s="8" t="s">
        <v>178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2"/>
    </row>
    <row r="183" spans="1:68" x14ac:dyDescent="0.35">
      <c r="A183" s="4" t="s">
        <v>176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2"/>
    </row>
    <row r="184" spans="1:68" x14ac:dyDescent="0.35">
      <c r="A184" s="4" t="s">
        <v>176</v>
      </c>
      <c r="B184" s="8" t="s">
        <v>179</v>
      </c>
      <c r="C184" s="8" t="s">
        <v>115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144</v>
      </c>
      <c r="AW185" s="2"/>
      <c r="AX185" s="2"/>
      <c r="AY185" s="2"/>
      <c r="AZ185" s="2"/>
      <c r="BA185" s="2"/>
      <c r="BB185" s="2"/>
      <c r="BC185" s="2"/>
      <c r="BD185" s="11">
        <f>SUM(BD177:BD184)</f>
        <v>2963</v>
      </c>
      <c r="BE185" s="11"/>
      <c r="BF185" s="11"/>
      <c r="BG185" s="11"/>
      <c r="BH185" s="11">
        <f>SUM(BH177:BH184)</f>
        <v>2000</v>
      </c>
      <c r="BI185" s="11"/>
      <c r="BJ185" s="11"/>
      <c r="BK185" s="11"/>
      <c r="BL185" s="11"/>
      <c r="BM185" s="11"/>
      <c r="BN185" s="11"/>
      <c r="BO185" s="11"/>
      <c r="BP185" s="2">
        <f>(AV185+BD185+BH185)</f>
        <v>5107</v>
      </c>
    </row>
    <row r="186" spans="1:68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>
        <v>680</v>
      </c>
      <c r="U187" s="8"/>
      <c r="V187" s="8"/>
      <c r="W187" s="8">
        <v>5520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180</v>
      </c>
      <c r="B188" s="8" t="s">
        <v>142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23">
        <v>101</v>
      </c>
      <c r="BI188" s="23"/>
      <c r="BJ188" s="23" t="s">
        <v>36</v>
      </c>
      <c r="BK188" s="11"/>
      <c r="BL188" s="11"/>
      <c r="BM188" s="11"/>
      <c r="BN188" s="11"/>
      <c r="BO188" s="11"/>
      <c r="BP188" s="2"/>
    </row>
    <row r="189" spans="1:68" x14ac:dyDescent="0.35">
      <c r="A189" s="2" t="s">
        <v>180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23">
        <v>760</v>
      </c>
      <c r="BI189" s="23"/>
      <c r="BJ189" s="23" t="s">
        <v>9</v>
      </c>
      <c r="BK189" s="11"/>
      <c r="BL189" s="11"/>
      <c r="BM189" s="11"/>
      <c r="BN189" s="11"/>
      <c r="BO189" s="11"/>
      <c r="BP189" s="2"/>
    </row>
    <row r="190" spans="1:68" x14ac:dyDescent="0.35">
      <c r="A190" s="2" t="s">
        <v>180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180</v>
      </c>
      <c r="B191" s="8" t="s">
        <v>183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180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2"/>
    </row>
    <row r="193" spans="1:69" x14ac:dyDescent="0.35">
      <c r="A193" s="2" t="s">
        <v>180</v>
      </c>
      <c r="B193" s="8" t="s">
        <v>184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/>
    </row>
    <row r="194" spans="1:69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8">
        <v>680</v>
      </c>
      <c r="U194" s="2"/>
      <c r="V194" s="2"/>
      <c r="W194" s="2">
        <v>5520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>
        <f>SUM(BH188:BH193)</f>
        <v>861</v>
      </c>
      <c r="BI194" s="11"/>
      <c r="BJ194" s="11"/>
      <c r="BK194" s="11"/>
      <c r="BL194" s="11"/>
      <c r="BM194" s="11"/>
      <c r="BN194" s="11"/>
      <c r="BO194" s="11"/>
      <c r="BP194" s="2">
        <f>(T194+BH194)</f>
        <v>1541</v>
      </c>
    </row>
    <row r="195" spans="1:69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9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2"/>
    </row>
    <row r="197" spans="1:69" x14ac:dyDescent="0.35">
      <c r="A197" s="2" t="s">
        <v>185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3">
        <v>1544</v>
      </c>
      <c r="BE197" s="23"/>
      <c r="BF197" s="23"/>
      <c r="BG197" s="23">
        <v>5925</v>
      </c>
      <c r="BH197" s="11"/>
      <c r="BI197" s="11"/>
      <c r="BJ197" s="11"/>
      <c r="BK197" s="11"/>
      <c r="BL197" s="11"/>
      <c r="BM197" s="11"/>
      <c r="BN197" s="11"/>
      <c r="BO197" s="11"/>
      <c r="BP197" s="2"/>
    </row>
    <row r="198" spans="1:69" x14ac:dyDescent="0.35">
      <c r="A198" s="2" t="s">
        <v>185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2"/>
    </row>
    <row r="199" spans="1:69" x14ac:dyDescent="0.35">
      <c r="A199" s="2" t="s">
        <v>185</v>
      </c>
      <c r="B199" s="8" t="s">
        <v>173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2"/>
    </row>
    <row r="200" spans="1:69" x14ac:dyDescent="0.35">
      <c r="A200" s="2" t="s">
        <v>185</v>
      </c>
      <c r="B200" s="8" t="s">
        <v>173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9" x14ac:dyDescent="0.35">
      <c r="A201" s="2" t="s">
        <v>185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9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>
        <v>1544</v>
      </c>
      <c r="BE202" s="11"/>
      <c r="BF202" s="11"/>
      <c r="BG202" s="11">
        <v>5925</v>
      </c>
      <c r="BH202" s="11"/>
      <c r="BI202" s="11"/>
      <c r="BJ202" s="11"/>
      <c r="BK202" s="11"/>
      <c r="BL202" s="11"/>
      <c r="BM202" s="11"/>
      <c r="BN202" s="11"/>
      <c r="BO202" s="11"/>
      <c r="BP202" s="2">
        <v>1544</v>
      </c>
      <c r="BQ202">
        <v>5925</v>
      </c>
    </row>
    <row r="203" spans="1:69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9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2"/>
    </row>
    <row r="205" spans="1:69" x14ac:dyDescent="0.35">
      <c r="A205" s="2" t="s">
        <v>186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11"/>
      <c r="BE205" s="11"/>
      <c r="BF205" s="11"/>
      <c r="BG205" s="11"/>
      <c r="BH205" s="23">
        <v>1827</v>
      </c>
      <c r="BI205" s="23"/>
      <c r="BJ205" s="23"/>
      <c r="BK205" s="23">
        <v>7180</v>
      </c>
      <c r="BL205" s="11"/>
      <c r="BM205" s="11"/>
      <c r="BN205" s="11"/>
      <c r="BO205" s="11"/>
      <c r="BP205" s="2"/>
    </row>
    <row r="206" spans="1:69" x14ac:dyDescent="0.35">
      <c r="A206" s="2" t="s">
        <v>186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9" x14ac:dyDescent="0.35">
      <c r="A207" s="2" t="s">
        <v>186</v>
      </c>
      <c r="B207" s="8" t="s">
        <v>177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9" x14ac:dyDescent="0.35">
      <c r="A208" s="2" t="s">
        <v>186</v>
      </c>
      <c r="B208" s="8" t="s">
        <v>187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2"/>
    </row>
    <row r="209" spans="1:69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11">
        <v>1827</v>
      </c>
      <c r="BI209" s="11"/>
      <c r="BJ209" s="11"/>
      <c r="BK209" s="11">
        <v>7180</v>
      </c>
      <c r="BL209" s="11"/>
      <c r="BM209" s="11"/>
      <c r="BN209" s="11"/>
      <c r="BO209" s="11"/>
      <c r="BP209" s="2">
        <v>1827</v>
      </c>
      <c r="BQ209">
        <v>7180</v>
      </c>
    </row>
    <row r="210" spans="1:69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10"/>
      <c r="BQ211" s="9"/>
    </row>
    <row r="212" spans="1:69" x14ac:dyDescent="0.35">
      <c r="A212" s="2" t="s">
        <v>188</v>
      </c>
      <c r="B212" s="8" t="s">
        <v>189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3">
        <v>2540</v>
      </c>
      <c r="BE212" s="23"/>
      <c r="BF212" s="23"/>
      <c r="BG212" s="23"/>
      <c r="BH212" s="23">
        <v>1320</v>
      </c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188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188</v>
      </c>
      <c r="B214" s="8" t="s">
        <v>142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2"/>
    </row>
    <row r="215" spans="1:69" x14ac:dyDescent="0.35">
      <c r="A215" s="2" t="s">
        <v>188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2"/>
    </row>
    <row r="216" spans="1:69" x14ac:dyDescent="0.35">
      <c r="A216" s="2" t="s">
        <v>188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A217" s="2" t="s">
        <v>188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1">
        <v>2540</v>
      </c>
      <c r="BE218" s="11"/>
      <c r="BF218" s="11"/>
      <c r="BG218" s="11"/>
      <c r="BH218" s="11">
        <v>1320</v>
      </c>
      <c r="BI218" s="11"/>
      <c r="BJ218" s="11"/>
      <c r="BK218" s="11"/>
      <c r="BL218" s="11"/>
      <c r="BM218" s="11"/>
      <c r="BN218" s="11"/>
      <c r="BO218" s="11"/>
      <c r="BP218" s="2">
        <f>(BD218+BH218)</f>
        <v>3860</v>
      </c>
    </row>
    <row r="219" spans="1:69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190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3">
        <v>779</v>
      </c>
      <c r="BE221" s="23"/>
      <c r="BF221" s="23" t="s">
        <v>9</v>
      </c>
      <c r="BG221" s="23"/>
      <c r="BH221" s="23">
        <v>1128</v>
      </c>
      <c r="BI221" s="11"/>
      <c r="BJ221" s="23" t="s">
        <v>9</v>
      </c>
      <c r="BK221" s="11"/>
      <c r="BL221" s="11"/>
      <c r="BM221" s="11"/>
      <c r="BN221" s="11"/>
      <c r="BO221" s="11"/>
      <c r="BP221" s="2"/>
    </row>
    <row r="222" spans="1:69" x14ac:dyDescent="0.35">
      <c r="A222" s="2" t="s">
        <v>190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190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2"/>
    </row>
    <row r="224" spans="1:69" x14ac:dyDescent="0.35">
      <c r="A224" s="2" t="s">
        <v>190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2"/>
    </row>
    <row r="225" spans="1:68" x14ac:dyDescent="0.35">
      <c r="A225" s="2" t="s">
        <v>190</v>
      </c>
      <c r="B225" s="8" t="s">
        <v>142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8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>
        <v>779</v>
      </c>
      <c r="BE226" s="11"/>
      <c r="BF226" s="11"/>
      <c r="BG226" s="11"/>
      <c r="BH226" s="11">
        <v>1128</v>
      </c>
      <c r="BI226" s="11"/>
      <c r="BJ226" s="11"/>
      <c r="BK226" s="11"/>
      <c r="BL226" s="11"/>
      <c r="BM226" s="11"/>
      <c r="BN226" s="11"/>
      <c r="BO226" s="11"/>
      <c r="BP226" s="2">
        <f>($BD$226+$BH$226)</f>
        <v>1907</v>
      </c>
    </row>
    <row r="227" spans="1:68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2"/>
    </row>
    <row r="228" spans="1:68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8" x14ac:dyDescent="0.35">
      <c r="A229" s="2" t="s">
        <v>191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3">
        <v>1711</v>
      </c>
      <c r="BE229" s="23"/>
      <c r="BF229" s="23" t="s">
        <v>9</v>
      </c>
      <c r="BG229" s="11"/>
      <c r="BH229" s="23">
        <v>1268</v>
      </c>
      <c r="BI229" s="23"/>
      <c r="BJ229" s="23" t="s">
        <v>9</v>
      </c>
      <c r="BK229" s="11"/>
      <c r="BL229" s="11"/>
      <c r="BM229" s="11"/>
      <c r="BN229" s="11"/>
      <c r="BO229" s="11"/>
      <c r="BP229" s="2"/>
    </row>
    <row r="230" spans="1:68" x14ac:dyDescent="0.35">
      <c r="A230" s="2" t="s">
        <v>191</v>
      </c>
      <c r="B230" s="8" t="s">
        <v>177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8" x14ac:dyDescent="0.35">
      <c r="A231" s="2" t="s">
        <v>191</v>
      </c>
      <c r="B231" s="8" t="s">
        <v>177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2"/>
    </row>
    <row r="232" spans="1:68" x14ac:dyDescent="0.35">
      <c r="A232" s="2" t="s">
        <v>191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2"/>
    </row>
    <row r="233" spans="1:68" x14ac:dyDescent="0.35">
      <c r="A233" s="2" t="s">
        <v>191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8" x14ac:dyDescent="0.35">
      <c r="A234" s="2" t="s">
        <v>191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2"/>
    </row>
    <row r="235" spans="1:68" x14ac:dyDescent="0.35">
      <c r="A235" s="2" t="s">
        <v>191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2"/>
    </row>
    <row r="236" spans="1:68" x14ac:dyDescent="0.35">
      <c r="A236" s="2" t="s">
        <v>191</v>
      </c>
      <c r="B236" s="8" t="s">
        <v>142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8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>
        <v>1711</v>
      </c>
      <c r="BE237" s="11"/>
      <c r="BF237" s="11"/>
      <c r="BG237" s="11"/>
      <c r="BH237" s="11">
        <v>1268</v>
      </c>
      <c r="BI237" s="11"/>
      <c r="BJ237" s="11"/>
      <c r="BK237" s="11"/>
      <c r="BL237" s="11"/>
      <c r="BM237" s="11"/>
      <c r="BN237" s="11"/>
      <c r="BO237" s="11"/>
      <c r="BP237" s="2">
        <f>($BD$237+$BH$237)</f>
        <v>2979</v>
      </c>
    </row>
    <row r="238" spans="1:68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8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8" x14ac:dyDescent="0.35">
      <c r="A240" s="2" t="s">
        <v>192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3">
        <v>510</v>
      </c>
      <c r="BE240" s="23"/>
      <c r="BF240" s="23" t="s">
        <v>9</v>
      </c>
      <c r="BG240" s="23"/>
      <c r="BH240" s="23">
        <v>1320</v>
      </c>
      <c r="BI240" s="23"/>
      <c r="BJ240" s="23" t="s">
        <v>9</v>
      </c>
      <c r="BK240" s="11"/>
      <c r="BL240" s="11"/>
      <c r="BM240" s="11"/>
      <c r="BN240" s="11"/>
      <c r="BO240" s="11"/>
      <c r="BP240" s="2"/>
    </row>
    <row r="241" spans="1:68" x14ac:dyDescent="0.35">
      <c r="A241" s="2" t="s">
        <v>192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2"/>
    </row>
    <row r="242" spans="1:68" x14ac:dyDescent="0.35">
      <c r="A242" s="2" t="s">
        <v>192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2"/>
    </row>
    <row r="243" spans="1:68" x14ac:dyDescent="0.35">
      <c r="A243" s="2" t="s">
        <v>192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>
        <v>510</v>
      </c>
      <c r="BE244" s="11"/>
      <c r="BF244" s="11"/>
      <c r="BG244" s="11"/>
      <c r="BH244" s="11">
        <v>1320</v>
      </c>
      <c r="BI244" s="11"/>
      <c r="BJ244" s="11"/>
      <c r="BK244" s="11"/>
      <c r="BL244" s="11"/>
      <c r="BM244" s="11"/>
      <c r="BN244" s="11"/>
      <c r="BO244" s="11"/>
      <c r="BP244" s="2">
        <f>($BD$244+$BH$244)</f>
        <v>1830</v>
      </c>
    </row>
    <row r="245" spans="1:68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2"/>
    </row>
    <row r="246" spans="1:68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193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3">
        <v>1242</v>
      </c>
      <c r="BE247" s="23"/>
      <c r="BF247" s="23" t="s">
        <v>9</v>
      </c>
      <c r="BG247" s="23"/>
      <c r="BH247" s="23">
        <v>1318</v>
      </c>
      <c r="BI247" s="23"/>
      <c r="BJ247" s="23" t="s">
        <v>9</v>
      </c>
      <c r="BK247" s="11"/>
      <c r="BL247" s="11"/>
      <c r="BM247" s="11"/>
      <c r="BN247" s="11"/>
      <c r="BO247" s="11"/>
      <c r="BP247" s="2"/>
    </row>
    <row r="248" spans="1:68" x14ac:dyDescent="0.35">
      <c r="A248" s="2" t="s">
        <v>193</v>
      </c>
      <c r="B248" s="8" t="s">
        <v>187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193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193</v>
      </c>
      <c r="B250" s="8" t="s">
        <v>194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2"/>
    </row>
    <row r="251" spans="1:68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1242</v>
      </c>
      <c r="BE251" s="11"/>
      <c r="BF251" s="11"/>
      <c r="BG251" s="11"/>
      <c r="BH251" s="11">
        <v>1318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2560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195</v>
      </c>
      <c r="B254" s="8" t="s">
        <v>142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1">
        <v>402</v>
      </c>
      <c r="BE254" s="11"/>
      <c r="BF254" s="11" t="s">
        <v>9</v>
      </c>
      <c r="BG254" s="11"/>
      <c r="BH254" s="11">
        <v>500</v>
      </c>
      <c r="BI254" s="11"/>
      <c r="BJ254" s="1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195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195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9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>
        <v>402</v>
      </c>
      <c r="BE257" s="11"/>
      <c r="BF257" s="11"/>
      <c r="BG257" s="11"/>
      <c r="BH257" s="11">
        <v>500</v>
      </c>
      <c r="BI257" s="11"/>
      <c r="BJ257" s="11"/>
      <c r="BK257" s="11"/>
      <c r="BL257" s="11"/>
      <c r="BM257" s="11"/>
      <c r="BN257" s="11"/>
      <c r="BO257" s="11"/>
      <c r="BP257" s="2">
        <f>($BD$257+$BH$257)</f>
        <v>902</v>
      </c>
    </row>
    <row r="258" spans="1:69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9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10"/>
      <c r="BQ259" s="9"/>
    </row>
    <row r="260" spans="1:69" x14ac:dyDescent="0.35">
      <c r="A260" s="2" t="s">
        <v>196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3">
        <v>1654</v>
      </c>
      <c r="BE260" s="23" t="s">
        <v>35</v>
      </c>
      <c r="BF260" s="23" t="s">
        <v>9</v>
      </c>
      <c r="BG260" s="11"/>
      <c r="BH260" s="23">
        <v>2384</v>
      </c>
      <c r="BI260" s="23"/>
      <c r="BJ260" s="23" t="s">
        <v>9</v>
      </c>
      <c r="BK260" s="11"/>
      <c r="BL260" s="11"/>
      <c r="BM260" s="11"/>
      <c r="BN260" s="11"/>
      <c r="BO260" s="11"/>
      <c r="BP260" s="8"/>
    </row>
    <row r="261" spans="1:69" x14ac:dyDescent="0.35">
      <c r="A261" s="2" t="s">
        <v>196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9" x14ac:dyDescent="0.35">
      <c r="A262" s="2" t="s">
        <v>196</v>
      </c>
      <c r="B262" s="8" t="s">
        <v>155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2"/>
    </row>
    <row r="263" spans="1:69" x14ac:dyDescent="0.35">
      <c r="A263" s="2" t="s">
        <v>196</v>
      </c>
      <c r="B263" s="8" t="s">
        <v>173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2"/>
    </row>
    <row r="264" spans="1:69" x14ac:dyDescent="0.35">
      <c r="A264" s="2" t="s">
        <v>196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9" x14ac:dyDescent="0.35">
      <c r="A265" s="2" t="s">
        <v>196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9" x14ac:dyDescent="0.35">
      <c r="A266" s="2" t="s">
        <v>196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2"/>
    </row>
    <row r="267" spans="1:69" x14ac:dyDescent="0.35">
      <c r="A267" s="2" t="s">
        <v>196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9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>
        <v>1654</v>
      </c>
      <c r="BE268" s="11"/>
      <c r="BF268" s="11"/>
      <c r="BG268" s="11"/>
      <c r="BH268" s="11">
        <v>2384</v>
      </c>
      <c r="BI268" s="11"/>
      <c r="BJ268" s="11"/>
      <c r="BK268" s="11"/>
      <c r="BL268" s="11"/>
      <c r="BM268" s="11"/>
      <c r="BN268" s="11"/>
      <c r="BO268" s="11"/>
      <c r="BP268" s="2">
        <f>(BD268+BH268)</f>
        <v>4038</v>
      </c>
    </row>
    <row r="269" spans="1:69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2"/>
    </row>
    <row r="271" spans="1:69" x14ac:dyDescent="0.35">
      <c r="A271" s="2" t="s">
        <v>197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3">
        <v>1075</v>
      </c>
      <c r="BE271" s="23" t="s">
        <v>35</v>
      </c>
      <c r="BF271" s="23" t="s">
        <v>9</v>
      </c>
      <c r="BG271" s="23"/>
      <c r="BH271" s="23">
        <v>1048</v>
      </c>
      <c r="BI271" s="23"/>
      <c r="BJ271" s="23" t="s">
        <v>9</v>
      </c>
      <c r="BK271" s="11"/>
      <c r="BL271" s="11"/>
      <c r="BM271" s="11"/>
      <c r="BN271" s="11"/>
      <c r="BO271" s="11"/>
      <c r="BP271" s="2"/>
    </row>
    <row r="272" spans="1:69" x14ac:dyDescent="0.35">
      <c r="A272" s="2" t="s">
        <v>197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A273" s="2" t="s">
        <v>197</v>
      </c>
      <c r="B273" s="8" t="s">
        <v>187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197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2"/>
    </row>
    <row r="275" spans="1:68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>
        <v>1075</v>
      </c>
      <c r="BE275" s="11"/>
      <c r="BF275" s="11"/>
      <c r="BG275" s="11"/>
      <c r="BH275" s="11">
        <v>1048</v>
      </c>
      <c r="BI275" s="11"/>
      <c r="BJ275" s="11"/>
      <c r="BK275" s="11"/>
      <c r="BL275" s="11"/>
      <c r="BM275" s="11"/>
      <c r="BN275" s="11"/>
      <c r="BO275" s="11"/>
      <c r="BP275" s="2">
        <f>($BD$275+$BH$275)</f>
        <v>2123</v>
      </c>
    </row>
    <row r="276" spans="1:68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198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3">
        <v>276</v>
      </c>
      <c r="BE278" s="23" t="s">
        <v>206</v>
      </c>
      <c r="BF278" s="23"/>
      <c r="BG278" s="23"/>
      <c r="BH278" s="23">
        <v>1318</v>
      </c>
      <c r="BI278" s="23"/>
      <c r="BJ278" s="23" t="s">
        <v>9</v>
      </c>
      <c r="BK278" s="11"/>
      <c r="BL278" s="11"/>
      <c r="BM278" s="11"/>
      <c r="BN278" s="11"/>
      <c r="BO278" s="11"/>
      <c r="BP278" s="2"/>
    </row>
    <row r="279" spans="1:68" x14ac:dyDescent="0.35">
      <c r="A279" s="2" t="s">
        <v>198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3">
        <v>737</v>
      </c>
      <c r="BE279" s="23" t="s">
        <v>35</v>
      </c>
      <c r="BF279" s="23" t="s">
        <v>9</v>
      </c>
      <c r="BG279" s="23"/>
      <c r="BH279" s="23"/>
      <c r="BI279" s="23"/>
      <c r="BJ279" s="23"/>
      <c r="BK279" s="11"/>
      <c r="BL279" s="11"/>
      <c r="BM279" s="11"/>
      <c r="BN279" s="11"/>
      <c r="BO279" s="11"/>
      <c r="BP279" s="2"/>
    </row>
    <row r="280" spans="1:68" x14ac:dyDescent="0.35">
      <c r="A280" s="2" t="s">
        <v>198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A281" s="2" t="s">
        <v>198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198</v>
      </c>
      <c r="B282" s="8" t="s">
        <v>187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2"/>
    </row>
    <row r="283" spans="1:68" x14ac:dyDescent="0.35">
      <c r="A283" s="2" t="s">
        <v>198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>
        <f>SUM(BD278:BD283)</f>
        <v>1013</v>
      </c>
      <c r="BE284" s="11"/>
      <c r="BF284" s="11"/>
      <c r="BG284" s="11"/>
      <c r="BH284" s="11">
        <v>1318</v>
      </c>
      <c r="BI284" s="11"/>
      <c r="BJ284" s="11"/>
      <c r="BK284" s="11"/>
      <c r="BL284" s="11"/>
      <c r="BM284" s="11"/>
      <c r="BN284" s="11"/>
      <c r="BO284" s="11"/>
      <c r="BP284" s="2">
        <f>($BD$284+$BH$284)</f>
        <v>2331</v>
      </c>
    </row>
    <row r="285" spans="1:68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2"/>
    </row>
    <row r="286" spans="1:68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2"/>
    </row>
    <row r="287" spans="1:68" x14ac:dyDescent="0.35">
      <c r="A287" s="2" t="s">
        <v>199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3">
        <v>907</v>
      </c>
      <c r="BE287" s="23" t="s">
        <v>206</v>
      </c>
      <c r="BF287" s="23" t="s">
        <v>9</v>
      </c>
      <c r="BG287" s="23"/>
      <c r="BH287" s="23">
        <v>1315</v>
      </c>
      <c r="BI287" s="23"/>
      <c r="BJ287" s="23" t="s">
        <v>9</v>
      </c>
      <c r="BK287" s="23"/>
      <c r="BL287" s="23">
        <v>770</v>
      </c>
      <c r="BM287" s="23"/>
      <c r="BN287" s="23" t="s">
        <v>9</v>
      </c>
      <c r="BO287" s="11"/>
      <c r="BP287" s="2"/>
    </row>
    <row r="288" spans="1:68" x14ac:dyDescent="0.35">
      <c r="A288" s="2" t="s">
        <v>199</v>
      </c>
      <c r="B288" s="8" t="s">
        <v>187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2"/>
    </row>
    <row r="289" spans="1:68" x14ac:dyDescent="0.35">
      <c r="A289" s="2" t="s">
        <v>199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2"/>
    </row>
    <row r="290" spans="1:68" x14ac:dyDescent="0.35">
      <c r="A290" s="2" t="s">
        <v>199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199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>
        <v>907</v>
      </c>
      <c r="BE292" s="11"/>
      <c r="BF292" s="11"/>
      <c r="BG292" s="11"/>
      <c r="BH292" s="11">
        <v>1315</v>
      </c>
      <c r="BI292" s="11"/>
      <c r="BJ292" s="11"/>
      <c r="BK292" s="11"/>
      <c r="BL292" s="11">
        <v>770</v>
      </c>
      <c r="BM292" s="11"/>
      <c r="BN292" s="11"/>
      <c r="BO292" s="11"/>
      <c r="BP292" s="2">
        <f>($BD$292+$BH$292+$BL$292)</f>
        <v>2992</v>
      </c>
    </row>
    <row r="293" spans="1:68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200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3">
        <v>200</v>
      </c>
      <c r="BE295" s="23" t="s">
        <v>35</v>
      </c>
      <c r="BF295" s="23" t="s">
        <v>110</v>
      </c>
      <c r="BG295" s="23"/>
      <c r="BH295" s="23">
        <v>175</v>
      </c>
      <c r="BI295" s="23" t="s">
        <v>35</v>
      </c>
      <c r="BJ295" s="23" t="s">
        <v>110</v>
      </c>
      <c r="BK295" s="11"/>
      <c r="BL295" s="11"/>
      <c r="BM295" s="11"/>
      <c r="BN295" s="11"/>
      <c r="BO295" s="11"/>
      <c r="BP295" s="2"/>
    </row>
    <row r="296" spans="1:68" x14ac:dyDescent="0.35">
      <c r="A296" s="2" t="s">
        <v>200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3">
        <v>378</v>
      </c>
      <c r="BE296" s="23" t="s">
        <v>206</v>
      </c>
      <c r="BF296" s="23"/>
      <c r="BG296" s="23"/>
      <c r="BH296" s="23">
        <v>70</v>
      </c>
      <c r="BI296" s="23" t="s">
        <v>207</v>
      </c>
      <c r="BJ296" s="23" t="s">
        <v>110</v>
      </c>
      <c r="BK296" s="11"/>
      <c r="BL296" s="11"/>
      <c r="BM296" s="11"/>
      <c r="BN296" s="11"/>
      <c r="BO296" s="11"/>
      <c r="BP296" s="2"/>
    </row>
    <row r="297" spans="1:68" x14ac:dyDescent="0.35">
      <c r="A297" s="2" t="s">
        <v>200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3">
        <v>1318</v>
      </c>
      <c r="BE297" s="23" t="s">
        <v>35</v>
      </c>
      <c r="BF297" s="23" t="s">
        <v>9</v>
      </c>
      <c r="BG297" s="23"/>
      <c r="BH297" s="23">
        <v>1133</v>
      </c>
      <c r="BI297" s="23"/>
      <c r="BJ297" s="23" t="s">
        <v>9</v>
      </c>
      <c r="BK297" s="11"/>
      <c r="BL297" s="11"/>
      <c r="BM297" s="11"/>
      <c r="BN297" s="11"/>
      <c r="BO297" s="11"/>
      <c r="BP297" s="2"/>
    </row>
    <row r="298" spans="1:68" x14ac:dyDescent="0.35">
      <c r="A298" s="2" t="s">
        <v>200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2"/>
    </row>
    <row r="299" spans="1:68" x14ac:dyDescent="0.35">
      <c r="A299" s="2" t="s">
        <v>200</v>
      </c>
      <c r="B299" s="8" t="s">
        <v>173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A300" s="2" t="s">
        <v>200</v>
      </c>
      <c r="B300" s="8" t="s">
        <v>201</v>
      </c>
      <c r="C300" s="8" t="s">
        <v>110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200</v>
      </c>
      <c r="B301" s="8" t="s">
        <v>202</v>
      </c>
      <c r="C301" s="8" t="s">
        <v>203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2"/>
    </row>
    <row r="302" spans="1:68" x14ac:dyDescent="0.35">
      <c r="A302" s="2" t="s">
        <v>200</v>
      </c>
      <c r="B302" s="8" t="s">
        <v>202</v>
      </c>
      <c r="C302" s="8" t="s">
        <v>110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200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>
        <f>SUM(BD295:BD303)</f>
        <v>1896</v>
      </c>
      <c r="BE304" s="11"/>
      <c r="BF304" s="11"/>
      <c r="BG304" s="11"/>
      <c r="BH304" s="11">
        <f>SUM(BH295:BH303)</f>
        <v>1378</v>
      </c>
      <c r="BI304" s="11"/>
      <c r="BJ304" s="11"/>
      <c r="BK304" s="11"/>
      <c r="BL304" s="11"/>
      <c r="BM304" s="11"/>
      <c r="BN304" s="11"/>
      <c r="BO304" s="11"/>
      <c r="BP304" s="2">
        <f>($BD$304+$BH$304)</f>
        <v>3274</v>
      </c>
    </row>
    <row r="305" spans="1:69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2"/>
    </row>
    <row r="306" spans="1:6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2"/>
    </row>
    <row r="307" spans="1:69" x14ac:dyDescent="0.35">
      <c r="A307" s="2" t="s">
        <v>204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3">
        <v>50</v>
      </c>
      <c r="BE307" s="23" t="s">
        <v>34</v>
      </c>
      <c r="BF307" s="23" t="s">
        <v>36</v>
      </c>
      <c r="BG307" s="23"/>
      <c r="BH307" s="23">
        <v>722</v>
      </c>
      <c r="BI307" s="23"/>
      <c r="BJ307" s="23" t="s">
        <v>9</v>
      </c>
      <c r="BK307" s="11"/>
      <c r="BL307" s="11"/>
      <c r="BM307" s="11"/>
      <c r="BN307" s="11"/>
      <c r="BO307" s="11"/>
      <c r="BP307" s="2"/>
    </row>
    <row r="308" spans="1:69" x14ac:dyDescent="0.35">
      <c r="A308" s="2" t="s">
        <v>204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3">
        <v>481</v>
      </c>
      <c r="BE308" s="23" t="s">
        <v>34</v>
      </c>
      <c r="BF308" s="23" t="s">
        <v>9</v>
      </c>
      <c r="BG308" s="23"/>
      <c r="BH308" s="23"/>
      <c r="BI308" s="23"/>
      <c r="BJ308" s="23"/>
      <c r="BK308" s="11"/>
      <c r="BL308" s="11"/>
      <c r="BM308" s="11"/>
      <c r="BN308" s="11"/>
      <c r="BO308" s="11"/>
      <c r="BP308" s="2"/>
    </row>
    <row r="309" spans="1:69" x14ac:dyDescent="0.35">
      <c r="A309" s="2" t="s">
        <v>204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2"/>
    </row>
    <row r="310" spans="1:69" x14ac:dyDescent="0.35">
      <c r="A310" s="2" t="s">
        <v>204</v>
      </c>
      <c r="B310" s="8" t="s">
        <v>205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2"/>
    </row>
    <row r="311" spans="1:69" x14ac:dyDescent="0.35">
      <c r="A311" s="2" t="s">
        <v>204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9" x14ac:dyDescent="0.35">
      <c r="A312" s="2" t="s">
        <v>204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9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>
        <f>SUM(BD307:BD312)</f>
        <v>531</v>
      </c>
      <c r="BE313" s="11"/>
      <c r="BF313" s="11"/>
      <c r="BG313" s="11"/>
      <c r="BH313" s="11">
        <v>722</v>
      </c>
      <c r="BI313" s="11"/>
      <c r="BJ313" s="11"/>
      <c r="BK313" s="11"/>
      <c r="BL313" s="11"/>
      <c r="BM313" s="11"/>
      <c r="BN313" s="11"/>
      <c r="BO313" s="11"/>
      <c r="BP313" s="2">
        <f>($BD$313+$BH$313)</f>
        <v>1253</v>
      </c>
    </row>
    <row r="314" spans="1:69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9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10"/>
      <c r="BQ315" s="9"/>
    </row>
    <row r="316" spans="1:6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2"/>
    </row>
    <row r="317" spans="1:69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9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BD318" s="3">
        <v>605</v>
      </c>
      <c r="BE318" t="s">
        <v>34</v>
      </c>
      <c r="BF318" t="s">
        <v>9</v>
      </c>
      <c r="BH318">
        <v>248</v>
      </c>
      <c r="BI318" t="s">
        <v>35</v>
      </c>
      <c r="BJ318" t="s">
        <v>36</v>
      </c>
      <c r="BL318">
        <v>230</v>
      </c>
      <c r="BM318" t="s">
        <v>35</v>
      </c>
      <c r="BN318" t="s">
        <v>9</v>
      </c>
      <c r="BO318" s="2"/>
    </row>
    <row r="319" spans="1:69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H319">
        <v>1656</v>
      </c>
      <c r="BI319" t="s">
        <v>35</v>
      </c>
      <c r="BJ319" t="s">
        <v>9</v>
      </c>
      <c r="BO319" s="2"/>
    </row>
    <row r="320" spans="1:69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H320">
        <v>14</v>
      </c>
      <c r="BJ320" t="s">
        <v>37</v>
      </c>
      <c r="BO320" s="2"/>
    </row>
    <row r="321" spans="1:68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O321" s="2"/>
    </row>
    <row r="322" spans="1:68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O322" s="2"/>
    </row>
    <row r="323" spans="1:68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O323" s="2"/>
    </row>
    <row r="324" spans="1:68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O324" s="2"/>
    </row>
    <row r="325" spans="1:68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f t="shared" ref="BD325:BL325" si="69">SUM(BD318:BD324)</f>
        <v>605</v>
      </c>
      <c r="BE325" s="2"/>
      <c r="BF325" s="2"/>
      <c r="BG325" s="2"/>
      <c r="BH325" s="2">
        <f t="shared" si="69"/>
        <v>1918</v>
      </c>
      <c r="BI325" s="2"/>
      <c r="BJ325" s="2"/>
      <c r="BK325" s="2"/>
      <c r="BL325" s="2">
        <f t="shared" si="69"/>
        <v>230</v>
      </c>
      <c r="BM325" s="2"/>
      <c r="BN325" s="2"/>
      <c r="BO325" s="2"/>
      <c r="BP325" s="2">
        <f>SUM($BD$325:$BO$325)</f>
        <v>2753</v>
      </c>
    </row>
    <row r="326" spans="1:68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68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BD328" s="3">
        <v>455</v>
      </c>
      <c r="BE328" t="s">
        <v>34</v>
      </c>
      <c r="BF328" t="s">
        <v>9</v>
      </c>
      <c r="BH328">
        <v>1455</v>
      </c>
      <c r="BI328" t="s">
        <v>35</v>
      </c>
      <c r="BJ328" t="s">
        <v>9</v>
      </c>
      <c r="BL328">
        <v>288</v>
      </c>
      <c r="BM328" t="s">
        <v>35</v>
      </c>
      <c r="BN328" t="s">
        <v>9</v>
      </c>
    </row>
    <row r="329" spans="1:68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8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8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8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f t="shared" ref="BD332:BL332" si="70">SUM(BD328:BD331)</f>
        <v>455</v>
      </c>
      <c r="BE332" s="2"/>
      <c r="BF332" s="2"/>
      <c r="BG332" s="2"/>
      <c r="BH332" s="2">
        <f t="shared" si="70"/>
        <v>1455</v>
      </c>
      <c r="BI332" s="2"/>
      <c r="BJ332" s="2"/>
      <c r="BK332" s="2"/>
      <c r="BL332" s="2">
        <f t="shared" si="70"/>
        <v>288</v>
      </c>
      <c r="BM332" s="2"/>
      <c r="BN332" s="2"/>
      <c r="BO332" s="2"/>
      <c r="BP332" s="2">
        <f>SUM($BD$332:$BO$332)</f>
        <v>2198</v>
      </c>
    </row>
    <row r="333" spans="1:68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68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68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BD335">
        <v>489</v>
      </c>
      <c r="BE335" t="s">
        <v>34</v>
      </c>
      <c r="BF335" t="s">
        <v>9</v>
      </c>
      <c r="BH335">
        <v>2524</v>
      </c>
      <c r="BI335" t="s">
        <v>35</v>
      </c>
      <c r="BJ335" t="s">
        <v>9</v>
      </c>
      <c r="BL335">
        <v>312</v>
      </c>
      <c r="BM335" t="s">
        <v>35</v>
      </c>
      <c r="BN335" t="s">
        <v>9</v>
      </c>
    </row>
    <row r="336" spans="1:68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8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8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8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8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8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f t="shared" ref="BD341:BL341" si="73">SUM(BD335:BD340)</f>
        <v>489</v>
      </c>
      <c r="BE341" s="2"/>
      <c r="BF341" s="2"/>
      <c r="BG341" s="2"/>
      <c r="BH341" s="2">
        <f t="shared" si="73"/>
        <v>2524</v>
      </c>
      <c r="BI341" s="2"/>
      <c r="BJ341" s="2"/>
      <c r="BK341" s="2"/>
      <c r="BL341" s="2">
        <f t="shared" si="73"/>
        <v>312</v>
      </c>
      <c r="BM341" s="2"/>
      <c r="BN341" s="2"/>
      <c r="BO341" s="2"/>
      <c r="BP341" s="2">
        <f>SUM($BD$341:$BO$341)</f>
        <v>3325</v>
      </c>
    </row>
    <row r="342" spans="1:68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68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68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BD344">
        <v>525</v>
      </c>
      <c r="BE344" t="s">
        <v>34</v>
      </c>
      <c r="BF344" t="s">
        <v>85</v>
      </c>
      <c r="BH344">
        <v>564</v>
      </c>
      <c r="BI344" t="s">
        <v>35</v>
      </c>
      <c r="BJ344" t="s">
        <v>9</v>
      </c>
    </row>
    <row r="345" spans="1:68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BD345">
        <v>469</v>
      </c>
      <c r="BE345" t="s">
        <v>34</v>
      </c>
      <c r="BF345" t="s">
        <v>9</v>
      </c>
    </row>
    <row r="346" spans="1:68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8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8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>
        <f t="shared" ref="BD348:BH348" si="74">SUM(BD344:BD347)</f>
        <v>994</v>
      </c>
      <c r="BE348" s="2"/>
      <c r="BF348" s="2"/>
      <c r="BG348" s="2"/>
      <c r="BH348" s="2">
        <f t="shared" si="74"/>
        <v>564</v>
      </c>
      <c r="BI348" s="2"/>
      <c r="BJ348" s="2"/>
      <c r="BK348" s="2"/>
      <c r="BL348" s="2"/>
      <c r="BM348" s="2"/>
      <c r="BN348" s="2"/>
      <c r="BO348" s="2"/>
      <c r="BP348" s="2">
        <f>SUM($BD$348:$BO$348)</f>
        <v>1558</v>
      </c>
    </row>
    <row r="349" spans="1:68" x14ac:dyDescent="0.35">
      <c r="B349" s="2" t="s">
        <v>18</v>
      </c>
      <c r="H349" s="2">
        <f>(AVERAGE(H344:H346))</f>
        <v>6.333333333333333</v>
      </c>
    </row>
    <row r="350" spans="1:68" x14ac:dyDescent="0.35">
      <c r="B350" s="2"/>
      <c r="H350" s="2"/>
    </row>
    <row r="351" spans="1:68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BD351">
        <v>341</v>
      </c>
      <c r="BE351" t="s">
        <v>34</v>
      </c>
      <c r="BF351" t="s">
        <v>9</v>
      </c>
      <c r="BH351">
        <v>2244</v>
      </c>
      <c r="BI351" t="s">
        <v>35</v>
      </c>
      <c r="BJ351" t="s">
        <v>9</v>
      </c>
      <c r="BL351">
        <v>240</v>
      </c>
      <c r="BM351" t="s">
        <v>35</v>
      </c>
      <c r="BN351" t="s">
        <v>9</v>
      </c>
    </row>
    <row r="352" spans="1:68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BD352">
        <v>82</v>
      </c>
      <c r="BE352" t="s">
        <v>34</v>
      </c>
      <c r="BF352" t="s">
        <v>10</v>
      </c>
    </row>
    <row r="353" spans="1:68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8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8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8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8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f t="shared" ref="BD357:BL357" si="77">SUM(BD351:BD356)</f>
        <v>423</v>
      </c>
      <c r="BE357" s="2"/>
      <c r="BF357" s="2"/>
      <c r="BG357" s="2"/>
      <c r="BH357" s="2">
        <f t="shared" si="77"/>
        <v>2244</v>
      </c>
      <c r="BI357" s="2"/>
      <c r="BJ357" s="2"/>
      <c r="BK357" s="2"/>
      <c r="BL357" s="2">
        <f t="shared" si="77"/>
        <v>240</v>
      </c>
      <c r="BM357" s="2"/>
      <c r="BN357" s="2"/>
      <c r="BO357" s="2"/>
      <c r="BP357" s="2">
        <f>SUM($BD$357:$BO$357)</f>
        <v>2907</v>
      </c>
    </row>
    <row r="358" spans="1:68" x14ac:dyDescent="0.35">
      <c r="B358" s="2" t="s">
        <v>18</v>
      </c>
      <c r="H358" s="2">
        <f>(AVERAGE(H351:H356))</f>
        <v>6.05</v>
      </c>
    </row>
    <row r="360" spans="1:68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BD360">
        <v>466</v>
      </c>
      <c r="BF360" t="s">
        <v>9</v>
      </c>
      <c r="BH360" s="7">
        <v>1889</v>
      </c>
      <c r="BL360">
        <v>284</v>
      </c>
      <c r="BN360" t="s">
        <v>9</v>
      </c>
    </row>
    <row r="361" spans="1:68" x14ac:dyDescent="0.35">
      <c r="A361" s="2" t="s">
        <v>38</v>
      </c>
      <c r="B361" s="8" t="s">
        <v>83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8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8" x14ac:dyDescent="0.35">
      <c r="A363" s="2" t="s">
        <v>38</v>
      </c>
      <c r="B363" s="8" t="s">
        <v>84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8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8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8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8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8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BD368" s="2">
        <f t="shared" ref="BD368:BL368" si="80">SUM(BD360:BD367)</f>
        <v>466</v>
      </c>
      <c r="BE368" s="2"/>
      <c r="BF368" s="2"/>
      <c r="BG368" s="2"/>
      <c r="BH368" s="2">
        <f t="shared" si="80"/>
        <v>1889</v>
      </c>
      <c r="BI368" s="2"/>
      <c r="BJ368" s="2"/>
      <c r="BK368" s="2"/>
      <c r="BL368" s="2">
        <f t="shared" si="80"/>
        <v>284</v>
      </c>
      <c r="BM368" s="2"/>
      <c r="BN368" s="2"/>
      <c r="BP368" s="2">
        <f>SUM($BD$368:$BO$368)</f>
        <v>2639</v>
      </c>
    </row>
    <row r="369" spans="1:69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P369" s="2"/>
    </row>
    <row r="370" spans="1:69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13"/>
    </row>
    <row r="371" spans="1:69" x14ac:dyDescent="0.35">
      <c r="A371" s="2" t="s">
        <v>90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BD371">
        <v>1742</v>
      </c>
      <c r="BG371">
        <v>8346</v>
      </c>
      <c r="BH371">
        <v>4519</v>
      </c>
      <c r="BK371">
        <v>17586</v>
      </c>
    </row>
    <row r="372" spans="1:69" x14ac:dyDescent="0.35">
      <c r="A372" s="2" t="s">
        <v>90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9" x14ac:dyDescent="0.35">
      <c r="A373" s="2" t="s">
        <v>90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9" x14ac:dyDescent="0.35">
      <c r="A374" s="2" t="s">
        <v>90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9" x14ac:dyDescent="0.35">
      <c r="A375" s="2" t="s">
        <v>90</v>
      </c>
      <c r="B375" t="s">
        <v>116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9" x14ac:dyDescent="0.35">
      <c r="A376" s="2" t="s">
        <v>90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9" x14ac:dyDescent="0.35">
      <c r="A377" s="2" t="s">
        <v>90</v>
      </c>
      <c r="B377" t="s">
        <v>117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9" x14ac:dyDescent="0.35">
      <c r="A378" s="2" t="s">
        <v>90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9" x14ac:dyDescent="0.35">
      <c r="A379" s="2" t="s">
        <v>90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9" x14ac:dyDescent="0.35">
      <c r="A380" s="2" t="s">
        <v>90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9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BD381" s="2">
        <v>1742</v>
      </c>
      <c r="BG381" s="2">
        <v>8346</v>
      </c>
      <c r="BH381" s="2">
        <v>4519</v>
      </c>
      <c r="BK381" s="2">
        <v>17586</v>
      </c>
      <c r="BP381" s="2">
        <f>(BD381+BH381)</f>
        <v>6261</v>
      </c>
      <c r="BQ381" s="2">
        <f>(BG381+BK381)</f>
        <v>25932</v>
      </c>
    </row>
    <row r="382" spans="1:69" x14ac:dyDescent="0.35">
      <c r="B382" s="2" t="s">
        <v>18</v>
      </c>
      <c r="H382" s="2">
        <f>AVERAGE($H$371:$H$380)</f>
        <v>6.4510000000000005</v>
      </c>
    </row>
    <row r="384" spans="1:69" x14ac:dyDescent="0.35">
      <c r="A384" s="2" t="s">
        <v>182</v>
      </c>
      <c r="B384" t="s">
        <v>8</v>
      </c>
      <c r="C384" t="s">
        <v>9</v>
      </c>
      <c r="D384">
        <v>180</v>
      </c>
      <c r="E384">
        <v>660</v>
      </c>
      <c r="F384">
        <v>80</v>
      </c>
      <c r="G384">
        <f t="shared" ref="G384:G395" si="84">(E384-F384)</f>
        <v>580</v>
      </c>
      <c r="H384">
        <v>5</v>
      </c>
      <c r="I384">
        <f t="shared" ref="I384:I395" si="85">(G384*H384)</f>
        <v>2900</v>
      </c>
      <c r="L384">
        <v>1752</v>
      </c>
      <c r="N384" t="s">
        <v>36</v>
      </c>
      <c r="O384">
        <v>3730</v>
      </c>
      <c r="P384">
        <v>648</v>
      </c>
      <c r="R384" t="s">
        <v>36</v>
      </c>
      <c r="S384">
        <v>2621</v>
      </c>
    </row>
    <row r="385" spans="1:19" x14ac:dyDescent="0.35">
      <c r="A385" s="2" t="s">
        <v>182</v>
      </c>
      <c r="B385" t="s">
        <v>220</v>
      </c>
      <c r="C385" t="s">
        <v>9</v>
      </c>
      <c r="D385">
        <v>881</v>
      </c>
      <c r="E385">
        <v>3460</v>
      </c>
      <c r="F385">
        <v>352</v>
      </c>
      <c r="G385">
        <f t="shared" si="84"/>
        <v>3108</v>
      </c>
      <c r="H385">
        <v>7.5</v>
      </c>
      <c r="I385">
        <f t="shared" si="85"/>
        <v>23310</v>
      </c>
      <c r="L385">
        <v>932</v>
      </c>
      <c r="N385" t="s">
        <v>9</v>
      </c>
      <c r="O385">
        <v>6660</v>
      </c>
      <c r="P385">
        <v>867</v>
      </c>
      <c r="R385" t="s">
        <v>9</v>
      </c>
      <c r="S385">
        <v>3400</v>
      </c>
    </row>
    <row r="386" spans="1:19" x14ac:dyDescent="0.35">
      <c r="A386" s="2" t="s">
        <v>182</v>
      </c>
      <c r="B386" t="s">
        <v>221</v>
      </c>
      <c r="C386" t="s">
        <v>9</v>
      </c>
      <c r="D386">
        <v>550</v>
      </c>
      <c r="E386">
        <v>2220</v>
      </c>
      <c r="F386">
        <v>220</v>
      </c>
      <c r="G386">
        <f t="shared" si="84"/>
        <v>2000</v>
      </c>
      <c r="H386">
        <v>7.75</v>
      </c>
      <c r="I386">
        <f t="shared" si="85"/>
        <v>15500</v>
      </c>
    </row>
    <row r="387" spans="1:19" x14ac:dyDescent="0.35">
      <c r="A387" s="2" t="s">
        <v>182</v>
      </c>
      <c r="B387" t="s">
        <v>222</v>
      </c>
      <c r="C387" t="s">
        <v>9</v>
      </c>
      <c r="D387">
        <v>422</v>
      </c>
      <c r="E387">
        <v>1620</v>
      </c>
      <c r="F387">
        <v>210</v>
      </c>
      <c r="G387">
        <f t="shared" si="84"/>
        <v>1410</v>
      </c>
      <c r="H387">
        <v>7.5</v>
      </c>
      <c r="I387">
        <f t="shared" si="85"/>
        <v>10575</v>
      </c>
    </row>
    <row r="388" spans="1:19" x14ac:dyDescent="0.35">
      <c r="A388" s="2" t="s">
        <v>182</v>
      </c>
      <c r="B388" t="s">
        <v>28</v>
      </c>
      <c r="C388" t="s">
        <v>9</v>
      </c>
      <c r="D388">
        <v>621</v>
      </c>
      <c r="E388">
        <v>2500</v>
      </c>
      <c r="F388">
        <v>250</v>
      </c>
      <c r="G388">
        <f t="shared" si="84"/>
        <v>2250</v>
      </c>
      <c r="H388">
        <v>7.5</v>
      </c>
      <c r="I388">
        <f t="shared" si="85"/>
        <v>16875</v>
      </c>
    </row>
    <row r="389" spans="1:19" x14ac:dyDescent="0.35">
      <c r="A389" s="2" t="s">
        <v>182</v>
      </c>
      <c r="B389" t="s">
        <v>223</v>
      </c>
      <c r="C389" t="s">
        <v>9</v>
      </c>
      <c r="D389">
        <v>360</v>
      </c>
      <c r="E389">
        <v>1420</v>
      </c>
      <c r="F389">
        <v>195</v>
      </c>
      <c r="G389">
        <f t="shared" si="84"/>
        <v>1225</v>
      </c>
      <c r="H389">
        <v>7.5</v>
      </c>
      <c r="I389">
        <f t="shared" si="85"/>
        <v>9187.5</v>
      </c>
    </row>
    <row r="390" spans="1:19" x14ac:dyDescent="0.35">
      <c r="A390" s="2" t="s">
        <v>182</v>
      </c>
      <c r="B390" t="s">
        <v>14</v>
      </c>
      <c r="C390" t="s">
        <v>9</v>
      </c>
      <c r="D390">
        <v>738</v>
      </c>
      <c r="E390">
        <v>4640</v>
      </c>
      <c r="F390">
        <v>680</v>
      </c>
      <c r="G390">
        <f t="shared" si="84"/>
        <v>3960</v>
      </c>
      <c r="H390">
        <v>7.2</v>
      </c>
      <c r="I390">
        <f t="shared" si="85"/>
        <v>28512</v>
      </c>
    </row>
    <row r="391" spans="1:19" x14ac:dyDescent="0.35">
      <c r="A391" s="2" t="s">
        <v>182</v>
      </c>
      <c r="B391" t="s">
        <v>224</v>
      </c>
      <c r="C391" t="s">
        <v>9</v>
      </c>
      <c r="D391">
        <v>636</v>
      </c>
      <c r="E391">
        <v>2480</v>
      </c>
      <c r="F391">
        <v>260</v>
      </c>
      <c r="G391">
        <f t="shared" si="84"/>
        <v>2220</v>
      </c>
      <c r="H391">
        <v>7</v>
      </c>
      <c r="I391">
        <f t="shared" si="85"/>
        <v>15540</v>
      </c>
    </row>
    <row r="392" spans="1:19" x14ac:dyDescent="0.35">
      <c r="A392" s="2" t="s">
        <v>182</v>
      </c>
      <c r="B392" t="s">
        <v>26</v>
      </c>
      <c r="C392" t="s">
        <v>9</v>
      </c>
      <c r="D392">
        <v>323</v>
      </c>
      <c r="E392">
        <v>1220</v>
      </c>
      <c r="F392">
        <v>130</v>
      </c>
      <c r="G392">
        <f t="shared" si="84"/>
        <v>1090</v>
      </c>
      <c r="H392">
        <v>6.5</v>
      </c>
      <c r="I392">
        <f t="shared" si="85"/>
        <v>7085</v>
      </c>
    </row>
    <row r="393" spans="1:19" x14ac:dyDescent="0.35">
      <c r="A393" s="2" t="s">
        <v>182</v>
      </c>
      <c r="B393" t="s">
        <v>117</v>
      </c>
      <c r="C393" t="s">
        <v>9</v>
      </c>
      <c r="D393">
        <v>453</v>
      </c>
      <c r="E393">
        <v>1760</v>
      </c>
      <c r="F393">
        <v>180</v>
      </c>
      <c r="G393">
        <f t="shared" si="84"/>
        <v>1580</v>
      </c>
      <c r="H393">
        <v>7.2</v>
      </c>
      <c r="I393">
        <f t="shared" si="85"/>
        <v>11376</v>
      </c>
    </row>
    <row r="394" spans="1:19" x14ac:dyDescent="0.35">
      <c r="A394" s="2" t="s">
        <v>182</v>
      </c>
      <c r="B394" t="s">
        <v>156</v>
      </c>
      <c r="C394" t="s">
        <v>36</v>
      </c>
      <c r="D394">
        <v>783</v>
      </c>
      <c r="E394">
        <v>3350</v>
      </c>
      <c r="F394">
        <v>390</v>
      </c>
      <c r="G394">
        <f t="shared" si="84"/>
        <v>2960</v>
      </c>
      <c r="H394">
        <v>10</v>
      </c>
      <c r="I394">
        <f t="shared" si="85"/>
        <v>29600</v>
      </c>
    </row>
    <row r="395" spans="1:19" x14ac:dyDescent="0.35">
      <c r="A395" s="2" t="s">
        <v>182</v>
      </c>
      <c r="B395" t="s">
        <v>231</v>
      </c>
      <c r="C395" t="s">
        <v>36</v>
      </c>
      <c r="D395">
        <v>648</v>
      </c>
      <c r="E395">
        <v>2712</v>
      </c>
      <c r="F395">
        <v>91</v>
      </c>
      <c r="G395">
        <f t="shared" si="84"/>
        <v>2621</v>
      </c>
      <c r="H395">
        <v>9.5</v>
      </c>
      <c r="I395">
        <f t="shared" si="85"/>
        <v>24899.5</v>
      </c>
    </row>
    <row r="396" spans="1:19" x14ac:dyDescent="0.35">
      <c r="A396" s="2" t="s">
        <v>182</v>
      </c>
      <c r="B396" t="s">
        <v>234</v>
      </c>
      <c r="C396" t="s">
        <v>36</v>
      </c>
      <c r="D396">
        <v>306</v>
      </c>
      <c r="G396">
        <v>1049</v>
      </c>
      <c r="H396">
        <v>7.73</v>
      </c>
      <c r="I396">
        <v>8110</v>
      </c>
    </row>
    <row r="397" spans="1:19" x14ac:dyDescent="0.35">
      <c r="B397" s="2" t="s">
        <v>17</v>
      </c>
      <c r="D397" s="2">
        <f>SUM(D384:D396)</f>
        <v>6901</v>
      </c>
      <c r="E397" s="2">
        <f>SUM(E384:E396)</f>
        <v>28042</v>
      </c>
      <c r="F397" s="2">
        <f>SUM(F384:F395)</f>
        <v>3038</v>
      </c>
      <c r="G397" s="2">
        <f>SUM(G384:G395)</f>
        <v>25004</v>
      </c>
      <c r="H397" s="2"/>
      <c r="I397" s="2">
        <f>SUM(I384:I395)</f>
        <v>195360</v>
      </c>
    </row>
    <row r="398" spans="1:19" x14ac:dyDescent="0.35">
      <c r="B398" s="2" t="s">
        <v>18</v>
      </c>
      <c r="H398" s="2">
        <f>AVERAGE(H384:H396)</f>
        <v>7.5292307692307698</v>
      </c>
    </row>
    <row r="400" spans="1:19" x14ac:dyDescent="0.35">
      <c r="A400" s="2" t="s">
        <v>226</v>
      </c>
      <c r="B400" t="s">
        <v>28</v>
      </c>
      <c r="D400">
        <v>708</v>
      </c>
      <c r="E400">
        <v>2800</v>
      </c>
      <c r="F400">
        <v>285</v>
      </c>
      <c r="G400">
        <f t="shared" ref="G400:G406" si="86">(E400-F400)</f>
        <v>2515</v>
      </c>
      <c r="H400">
        <v>7.5</v>
      </c>
      <c r="I400">
        <f>(G400*H400)</f>
        <v>18862.5</v>
      </c>
    </row>
    <row r="401" spans="1:60" x14ac:dyDescent="0.35">
      <c r="A401" s="2" t="s">
        <v>226</v>
      </c>
      <c r="B401" t="s">
        <v>26</v>
      </c>
      <c r="D401">
        <v>871</v>
      </c>
      <c r="E401">
        <v>3380</v>
      </c>
      <c r="F401">
        <v>350</v>
      </c>
      <c r="G401">
        <f t="shared" si="86"/>
        <v>3030</v>
      </c>
      <c r="H401">
        <v>7.26</v>
      </c>
      <c r="I401">
        <f>(G401*H401)</f>
        <v>21997.8</v>
      </c>
    </row>
    <row r="402" spans="1:60" x14ac:dyDescent="0.35">
      <c r="A402" s="2" t="s">
        <v>226</v>
      </c>
      <c r="B402" t="s">
        <v>14</v>
      </c>
      <c r="D402">
        <v>359</v>
      </c>
      <c r="E402">
        <v>1440</v>
      </c>
      <c r="F402">
        <v>180</v>
      </c>
      <c r="G402">
        <f t="shared" si="86"/>
        <v>1260</v>
      </c>
      <c r="H402">
        <v>6.5</v>
      </c>
      <c r="I402">
        <f>(G402*H402)</f>
        <v>8190</v>
      </c>
    </row>
    <row r="403" spans="1:60" x14ac:dyDescent="0.35">
      <c r="A403" s="2" t="s">
        <v>226</v>
      </c>
      <c r="B403" t="s">
        <v>14</v>
      </c>
      <c r="D403">
        <v>682</v>
      </c>
      <c r="E403">
        <v>2460</v>
      </c>
      <c r="F403">
        <v>340</v>
      </c>
      <c r="G403">
        <f t="shared" si="86"/>
        <v>2120</v>
      </c>
      <c r="H403">
        <v>5</v>
      </c>
      <c r="I403">
        <f t="shared" ref="I403:I406" si="87">(G403*H403)</f>
        <v>10600</v>
      </c>
    </row>
    <row r="404" spans="1:60" x14ac:dyDescent="0.35">
      <c r="A404" s="2" t="s">
        <v>226</v>
      </c>
      <c r="B404" t="s">
        <v>222</v>
      </c>
      <c r="C404" t="s">
        <v>36</v>
      </c>
      <c r="D404">
        <v>263</v>
      </c>
      <c r="E404">
        <v>1100</v>
      </c>
      <c r="F404">
        <v>100</v>
      </c>
      <c r="G404">
        <f t="shared" si="86"/>
        <v>1000</v>
      </c>
      <c r="H404">
        <v>9</v>
      </c>
      <c r="I404">
        <f t="shared" si="87"/>
        <v>9000</v>
      </c>
    </row>
    <row r="405" spans="1:60" x14ac:dyDescent="0.35">
      <c r="A405" s="2" t="s">
        <v>226</v>
      </c>
      <c r="B405" t="s">
        <v>8</v>
      </c>
      <c r="D405">
        <v>880</v>
      </c>
      <c r="E405">
        <v>3640</v>
      </c>
      <c r="F405">
        <v>400</v>
      </c>
      <c r="G405">
        <f t="shared" si="86"/>
        <v>3240</v>
      </c>
      <c r="H405">
        <v>7.65</v>
      </c>
      <c r="I405">
        <f t="shared" si="87"/>
        <v>24786</v>
      </c>
    </row>
    <row r="406" spans="1:60" x14ac:dyDescent="0.35">
      <c r="A406" s="2" t="s">
        <v>226</v>
      </c>
      <c r="B406" t="s">
        <v>8</v>
      </c>
      <c r="D406">
        <v>274</v>
      </c>
      <c r="E406">
        <v>1000</v>
      </c>
      <c r="F406">
        <v>80</v>
      </c>
      <c r="G406">
        <f t="shared" si="86"/>
        <v>920</v>
      </c>
      <c r="H406">
        <v>5</v>
      </c>
      <c r="I406">
        <f t="shared" si="87"/>
        <v>4600</v>
      </c>
    </row>
    <row r="407" spans="1:60" x14ac:dyDescent="0.35">
      <c r="B407" s="2" t="s">
        <v>17</v>
      </c>
      <c r="D407" s="2">
        <f t="shared" ref="D407:I407" si="88">SUM(D400:D406)</f>
        <v>4037</v>
      </c>
      <c r="E407" s="2">
        <f t="shared" si="88"/>
        <v>15820</v>
      </c>
      <c r="F407" s="2">
        <f t="shared" si="88"/>
        <v>1735</v>
      </c>
      <c r="G407" s="2">
        <f t="shared" si="88"/>
        <v>14085</v>
      </c>
      <c r="H407" s="2"/>
      <c r="I407" s="2">
        <f t="shared" si="88"/>
        <v>98036.3</v>
      </c>
    </row>
    <row r="408" spans="1:60" x14ac:dyDescent="0.35">
      <c r="B408" s="2" t="s">
        <v>18</v>
      </c>
      <c r="H408" s="2">
        <f>AVERAGE(H400:H406)</f>
        <v>6.8442857142857134</v>
      </c>
    </row>
    <row r="409" spans="1:60" s="9" customFormat="1" x14ac:dyDescent="0.35">
      <c r="A409" s="10"/>
    </row>
    <row r="411" spans="1:60" x14ac:dyDescent="0.35">
      <c r="A411" s="4" t="s">
        <v>255</v>
      </c>
      <c r="B411" t="s">
        <v>254</v>
      </c>
      <c r="D411">
        <v>486</v>
      </c>
      <c r="E411">
        <v>1860</v>
      </c>
      <c r="F411">
        <v>240</v>
      </c>
      <c r="G411">
        <f t="shared" ref="G411:G417" si="89">(E411-F411)</f>
        <v>1620</v>
      </c>
      <c r="H411">
        <v>7.22</v>
      </c>
      <c r="I411">
        <f t="shared" ref="I411:I417" si="90">(G411*H411)</f>
        <v>11696.4</v>
      </c>
      <c r="BD411">
        <v>481</v>
      </c>
      <c r="BH411">
        <v>1940</v>
      </c>
    </row>
    <row r="412" spans="1:60" x14ac:dyDescent="0.35">
      <c r="A412" s="4" t="s">
        <v>255</v>
      </c>
      <c r="B412" t="s">
        <v>256</v>
      </c>
      <c r="D412">
        <v>48</v>
      </c>
      <c r="E412">
        <v>280</v>
      </c>
      <c r="F412">
        <v>48</v>
      </c>
      <c r="G412">
        <f t="shared" si="89"/>
        <v>232</v>
      </c>
      <c r="H412">
        <v>7</v>
      </c>
      <c r="I412">
        <f t="shared" si="90"/>
        <v>1624</v>
      </c>
    </row>
    <row r="413" spans="1:60" x14ac:dyDescent="0.35">
      <c r="A413" s="4" t="s">
        <v>255</v>
      </c>
      <c r="B413" t="s">
        <v>14</v>
      </c>
      <c r="D413">
        <v>281</v>
      </c>
      <c r="E413">
        <v>1860</v>
      </c>
      <c r="F413">
        <v>281</v>
      </c>
      <c r="G413">
        <f t="shared" si="89"/>
        <v>1579</v>
      </c>
      <c r="H413">
        <v>7.5</v>
      </c>
      <c r="I413">
        <f t="shared" si="90"/>
        <v>11842.5</v>
      </c>
    </row>
    <row r="414" spans="1:60" x14ac:dyDescent="0.35">
      <c r="A414" s="4" t="s">
        <v>255</v>
      </c>
      <c r="B414" t="s">
        <v>257</v>
      </c>
      <c r="D414">
        <v>759</v>
      </c>
      <c r="E414">
        <v>3300</v>
      </c>
      <c r="F414">
        <v>300</v>
      </c>
      <c r="G414">
        <f t="shared" si="89"/>
        <v>3000</v>
      </c>
      <c r="H414">
        <v>7.3</v>
      </c>
      <c r="I414">
        <f t="shared" si="90"/>
        <v>21900</v>
      </c>
    </row>
    <row r="415" spans="1:60" x14ac:dyDescent="0.35">
      <c r="A415" s="4" t="s">
        <v>255</v>
      </c>
      <c r="B415" t="s">
        <v>117</v>
      </c>
      <c r="D415">
        <v>172</v>
      </c>
      <c r="E415">
        <v>800</v>
      </c>
      <c r="F415">
        <v>70</v>
      </c>
      <c r="G415">
        <f t="shared" si="89"/>
        <v>730</v>
      </c>
      <c r="H415">
        <v>7.5</v>
      </c>
      <c r="I415">
        <f t="shared" si="90"/>
        <v>5475</v>
      </c>
    </row>
    <row r="416" spans="1:60" x14ac:dyDescent="0.35">
      <c r="A416" s="4" t="s">
        <v>255</v>
      </c>
      <c r="B416" t="s">
        <v>117</v>
      </c>
      <c r="D416">
        <v>90</v>
      </c>
      <c r="E416">
        <v>600</v>
      </c>
      <c r="F416">
        <v>40</v>
      </c>
      <c r="G416">
        <f t="shared" si="89"/>
        <v>560</v>
      </c>
      <c r="H416">
        <v>6</v>
      </c>
      <c r="I416">
        <f t="shared" si="90"/>
        <v>3360</v>
      </c>
    </row>
    <row r="417" spans="1:68" x14ac:dyDescent="0.35">
      <c r="A417" s="4" t="s">
        <v>255</v>
      </c>
      <c r="B417" t="s">
        <v>8</v>
      </c>
      <c r="D417">
        <v>591</v>
      </c>
      <c r="E417">
        <v>2360</v>
      </c>
      <c r="F417">
        <v>240</v>
      </c>
      <c r="G417">
        <f t="shared" si="89"/>
        <v>2120</v>
      </c>
      <c r="H417" s="6">
        <v>7.27</v>
      </c>
      <c r="I417">
        <f t="shared" si="90"/>
        <v>15412.4</v>
      </c>
    </row>
    <row r="418" spans="1:68" x14ac:dyDescent="0.35">
      <c r="B418" s="2" t="s">
        <v>17</v>
      </c>
      <c r="D418" s="2">
        <f t="shared" ref="D418:I418" si="91">SUM(D411:D417)</f>
        <v>2427</v>
      </c>
      <c r="E418" s="2">
        <f t="shared" si="91"/>
        <v>11060</v>
      </c>
      <c r="F418" s="2">
        <f t="shared" si="91"/>
        <v>1219</v>
      </c>
      <c r="G418" s="2">
        <f t="shared" si="91"/>
        <v>9841</v>
      </c>
      <c r="H418" s="2"/>
      <c r="I418" s="2">
        <f t="shared" si="91"/>
        <v>71310.3</v>
      </c>
      <c r="BD418" s="2">
        <v>481</v>
      </c>
      <c r="BH418" s="2">
        <v>1940</v>
      </c>
      <c r="BP418" s="2">
        <f>(BD418+BH418)</f>
        <v>2421</v>
      </c>
    </row>
    <row r="419" spans="1:68" x14ac:dyDescent="0.35">
      <c r="B419" s="2" t="s">
        <v>18</v>
      </c>
      <c r="H419" s="2">
        <f>AVERAGE(H411:H417)</f>
        <v>7.1128571428571421</v>
      </c>
    </row>
    <row r="420" spans="1:68" s="7" customFormat="1" x14ac:dyDescent="0.35">
      <c r="A420" s="13"/>
    </row>
    <row r="421" spans="1:68" x14ac:dyDescent="0.35">
      <c r="A421" s="2" t="s">
        <v>261</v>
      </c>
      <c r="B421" t="s">
        <v>142</v>
      </c>
      <c r="C421" t="s">
        <v>9</v>
      </c>
      <c r="D421">
        <v>430</v>
      </c>
      <c r="E421">
        <v>1520</v>
      </c>
      <c r="F421">
        <v>180</v>
      </c>
      <c r="G421">
        <f t="shared" ref="G421:G432" si="92">(E421-F421)</f>
        <v>1340</v>
      </c>
      <c r="H421">
        <v>6.71</v>
      </c>
      <c r="I421">
        <f t="shared" ref="I421:I432" si="93">(G421*H421)</f>
        <v>8991.4</v>
      </c>
      <c r="BD421">
        <v>578</v>
      </c>
      <c r="BF421" t="s">
        <v>36</v>
      </c>
      <c r="BH421">
        <v>2784</v>
      </c>
      <c r="BJ421" t="s">
        <v>9</v>
      </c>
    </row>
    <row r="422" spans="1:68" x14ac:dyDescent="0.35">
      <c r="A422" s="2" t="s">
        <v>261</v>
      </c>
      <c r="B422" t="s">
        <v>28</v>
      </c>
      <c r="C422" t="s">
        <v>9</v>
      </c>
      <c r="D422">
        <v>1062</v>
      </c>
      <c r="E422">
        <v>4280</v>
      </c>
      <c r="F422">
        <v>430</v>
      </c>
      <c r="G422">
        <f t="shared" si="92"/>
        <v>3850</v>
      </c>
      <c r="H422">
        <v>7.3</v>
      </c>
      <c r="I422">
        <f t="shared" si="93"/>
        <v>28105</v>
      </c>
      <c r="BD422">
        <v>1048</v>
      </c>
      <c r="BF422" t="s">
        <v>9</v>
      </c>
      <c r="BH422">
        <v>288</v>
      </c>
      <c r="BJ422" t="s">
        <v>36</v>
      </c>
    </row>
    <row r="423" spans="1:68" x14ac:dyDescent="0.35">
      <c r="A423" s="2" t="s">
        <v>261</v>
      </c>
      <c r="B423" t="s">
        <v>8</v>
      </c>
      <c r="C423" t="s">
        <v>9</v>
      </c>
      <c r="D423">
        <v>40</v>
      </c>
      <c r="E423">
        <v>140</v>
      </c>
      <c r="F423">
        <v>20</v>
      </c>
      <c r="G423">
        <f t="shared" si="92"/>
        <v>120</v>
      </c>
      <c r="H423">
        <v>4</v>
      </c>
      <c r="I423">
        <f t="shared" si="93"/>
        <v>480</v>
      </c>
      <c r="BH423" s="2"/>
    </row>
    <row r="424" spans="1:68" x14ac:dyDescent="0.35">
      <c r="A424" s="2" t="s">
        <v>261</v>
      </c>
      <c r="B424" t="s">
        <v>26</v>
      </c>
      <c r="C424" t="s">
        <v>9</v>
      </c>
      <c r="D424">
        <v>345</v>
      </c>
      <c r="E424">
        <v>2220</v>
      </c>
      <c r="F424">
        <v>320</v>
      </c>
      <c r="G424">
        <f t="shared" si="92"/>
        <v>1900</v>
      </c>
      <c r="H424">
        <v>7.36</v>
      </c>
      <c r="I424">
        <f t="shared" si="93"/>
        <v>13984</v>
      </c>
    </row>
    <row r="425" spans="1:68" x14ac:dyDescent="0.35">
      <c r="A425" s="2" t="s">
        <v>261</v>
      </c>
      <c r="B425" t="s">
        <v>117</v>
      </c>
      <c r="C425" t="s">
        <v>9</v>
      </c>
      <c r="D425">
        <v>114</v>
      </c>
      <c r="E425">
        <v>440</v>
      </c>
      <c r="F425">
        <v>50</v>
      </c>
      <c r="G425">
        <f t="shared" si="92"/>
        <v>390</v>
      </c>
      <c r="H425">
        <v>5</v>
      </c>
      <c r="I425">
        <f t="shared" si="93"/>
        <v>1950</v>
      </c>
    </row>
    <row r="426" spans="1:68" x14ac:dyDescent="0.35">
      <c r="A426" s="2" t="s">
        <v>261</v>
      </c>
      <c r="B426" t="s">
        <v>222</v>
      </c>
      <c r="C426" t="s">
        <v>36</v>
      </c>
      <c r="D426">
        <v>640</v>
      </c>
      <c r="E426">
        <v>2680</v>
      </c>
      <c r="F426">
        <v>256</v>
      </c>
      <c r="G426">
        <f t="shared" si="92"/>
        <v>2424</v>
      </c>
      <c r="H426">
        <v>8.83</v>
      </c>
      <c r="I426">
        <f t="shared" si="93"/>
        <v>21403.920000000002</v>
      </c>
    </row>
    <row r="427" spans="1:68" x14ac:dyDescent="0.35">
      <c r="A427" s="2" t="s">
        <v>261</v>
      </c>
      <c r="B427" t="s">
        <v>262</v>
      </c>
      <c r="C427" t="s">
        <v>9</v>
      </c>
      <c r="D427">
        <v>440</v>
      </c>
      <c r="E427">
        <v>1620</v>
      </c>
      <c r="F427">
        <v>220</v>
      </c>
      <c r="G427">
        <f t="shared" si="92"/>
        <v>1400</v>
      </c>
      <c r="H427">
        <v>6.75</v>
      </c>
      <c r="I427">
        <f t="shared" si="93"/>
        <v>9450</v>
      </c>
    </row>
    <row r="428" spans="1:68" x14ac:dyDescent="0.35">
      <c r="A428" s="2" t="s">
        <v>261</v>
      </c>
      <c r="B428" t="s">
        <v>257</v>
      </c>
      <c r="C428" t="s">
        <v>9</v>
      </c>
      <c r="D428">
        <v>722</v>
      </c>
      <c r="E428">
        <v>2980</v>
      </c>
      <c r="F428">
        <v>290</v>
      </c>
      <c r="G428">
        <f t="shared" si="92"/>
        <v>2690</v>
      </c>
      <c r="H428">
        <v>7.35</v>
      </c>
      <c r="I428">
        <f t="shared" si="93"/>
        <v>19771.5</v>
      </c>
    </row>
    <row r="429" spans="1:68" x14ac:dyDescent="0.35">
      <c r="A429" s="2" t="s">
        <v>261</v>
      </c>
      <c r="B429" t="s">
        <v>14</v>
      </c>
      <c r="C429" t="s">
        <v>9</v>
      </c>
      <c r="D429">
        <v>112</v>
      </c>
      <c r="E429">
        <v>600</v>
      </c>
      <c r="F429">
        <v>112</v>
      </c>
      <c r="G429">
        <f t="shared" si="92"/>
        <v>488</v>
      </c>
      <c r="H429">
        <v>6.75</v>
      </c>
      <c r="I429">
        <f t="shared" si="93"/>
        <v>3294</v>
      </c>
    </row>
    <row r="430" spans="1:68" x14ac:dyDescent="0.35">
      <c r="A430" s="2" t="s">
        <v>261</v>
      </c>
      <c r="B430" t="s">
        <v>22</v>
      </c>
      <c r="C430" t="s">
        <v>9</v>
      </c>
      <c r="D430">
        <v>57</v>
      </c>
      <c r="E430">
        <v>240</v>
      </c>
      <c r="F430">
        <v>30</v>
      </c>
      <c r="G430">
        <f t="shared" si="92"/>
        <v>210</v>
      </c>
      <c r="H430">
        <v>5</v>
      </c>
      <c r="I430">
        <f t="shared" si="93"/>
        <v>1050</v>
      </c>
    </row>
    <row r="431" spans="1:68" x14ac:dyDescent="0.35">
      <c r="A431" s="2" t="s">
        <v>261</v>
      </c>
      <c r="B431" t="s">
        <v>15</v>
      </c>
      <c r="C431" t="s">
        <v>9</v>
      </c>
      <c r="D431">
        <v>510</v>
      </c>
      <c r="E431">
        <v>2522</v>
      </c>
      <c r="F431">
        <v>204</v>
      </c>
      <c r="G431">
        <f t="shared" si="92"/>
        <v>2318</v>
      </c>
      <c r="H431">
        <v>7.5</v>
      </c>
      <c r="I431">
        <f t="shared" si="93"/>
        <v>17385</v>
      </c>
    </row>
    <row r="432" spans="1:68" x14ac:dyDescent="0.35">
      <c r="A432" s="2" t="s">
        <v>261</v>
      </c>
      <c r="B432" t="s">
        <v>15</v>
      </c>
      <c r="C432" t="s">
        <v>36</v>
      </c>
      <c r="D432">
        <v>226</v>
      </c>
      <c r="E432">
        <v>1117</v>
      </c>
      <c r="F432">
        <v>90</v>
      </c>
      <c r="G432">
        <f t="shared" si="92"/>
        <v>1027</v>
      </c>
      <c r="H432">
        <v>9</v>
      </c>
      <c r="I432">
        <f t="shared" si="93"/>
        <v>9243</v>
      </c>
    </row>
    <row r="433" spans="1:68" x14ac:dyDescent="0.35">
      <c r="A433" s="2" t="s">
        <v>17</v>
      </c>
      <c r="B433" s="2" t="s">
        <v>17</v>
      </c>
      <c r="D433" s="2">
        <f t="shared" ref="D433:I433" si="94">SUM(D421:D432)</f>
        <v>4698</v>
      </c>
      <c r="E433" s="2">
        <f t="shared" si="94"/>
        <v>20359</v>
      </c>
      <c r="F433" s="2">
        <f t="shared" si="94"/>
        <v>2202</v>
      </c>
      <c r="G433" s="2">
        <f t="shared" si="94"/>
        <v>18157</v>
      </c>
      <c r="H433" s="2"/>
      <c r="I433" s="2">
        <f t="shared" si="94"/>
        <v>135107.82</v>
      </c>
      <c r="BD433" s="2">
        <f>SUM(BD421:BD432)</f>
        <v>1626</v>
      </c>
      <c r="BH433" s="2">
        <f>SUM(BH421:BH432)</f>
        <v>3072</v>
      </c>
      <c r="BP433">
        <f>(BD433+BH433)</f>
        <v>4698</v>
      </c>
    </row>
    <row r="434" spans="1:68" x14ac:dyDescent="0.35">
      <c r="B434" s="2" t="s">
        <v>18</v>
      </c>
      <c r="H434" s="2">
        <f>AVERAGE(H421:H432)</f>
        <v>6.7958333333333334</v>
      </c>
    </row>
    <row r="436" spans="1:68" x14ac:dyDescent="0.35">
      <c r="A436" s="2" t="s">
        <v>266</v>
      </c>
    </row>
  </sheetData>
  <mergeCells count="14">
    <mergeCell ref="P1:S1"/>
    <mergeCell ref="L1:O1"/>
    <mergeCell ref="X1:AA1"/>
    <mergeCell ref="T1:W1"/>
    <mergeCell ref="BD1:BG1"/>
    <mergeCell ref="AN1:AQ1"/>
    <mergeCell ref="AJ1:AM1"/>
    <mergeCell ref="AF1:AI1"/>
    <mergeCell ref="AB1:AE1"/>
    <mergeCell ref="BH1:BK1"/>
    <mergeCell ref="BL1:BO1"/>
    <mergeCell ref="AZ1:BC1"/>
    <mergeCell ref="AV1:AY1"/>
    <mergeCell ref="AR1:AU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CF8"/>
  <sheetViews>
    <sheetView zoomScale="66" zoomScaleNormal="66" workbookViewId="0">
      <selection activeCell="AM8" sqref="AM8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6" max="36" width="8.90625" bestFit="1" customWidth="1"/>
    <col min="41" max="41" width="9.1796875" bestFit="1" customWidth="1"/>
    <col min="46" max="46" width="15.08984375" bestFit="1" customWidth="1"/>
    <col min="51" max="51" width="9.1796875" bestFit="1" customWidth="1"/>
    <col min="56" max="56" width="5.90625" bestFit="1" customWidth="1"/>
    <col min="61" max="61" width="8.90625" bestFit="1" customWidth="1"/>
    <col min="66" max="66" width="8.90625" bestFit="1" customWidth="1"/>
    <col min="71" max="71" width="8.90625" bestFit="1" customWidth="1"/>
    <col min="76" max="76" width="8.90625" bestFit="1" customWidth="1"/>
    <col min="81" max="81" width="8.90625" bestFit="1" customWidth="1"/>
  </cols>
  <sheetData>
    <row r="1" spans="1:84" s="2" customFormat="1" x14ac:dyDescent="0.35">
      <c r="A1" s="40" t="s">
        <v>228</v>
      </c>
      <c r="B1" s="40"/>
      <c r="C1" s="40"/>
      <c r="D1" s="40"/>
      <c r="E1" s="28"/>
      <c r="F1" s="39" t="s">
        <v>229</v>
      </c>
      <c r="G1" s="39"/>
      <c r="H1" s="39"/>
      <c r="I1" s="39"/>
      <c r="J1" s="30"/>
      <c r="K1" s="43" t="s">
        <v>230</v>
      </c>
      <c r="L1" s="43"/>
      <c r="M1" s="43"/>
      <c r="N1" s="43"/>
      <c r="O1" s="27"/>
      <c r="P1" s="45" t="s">
        <v>244</v>
      </c>
      <c r="Q1" s="45"/>
      <c r="R1" s="45"/>
      <c r="S1" s="45"/>
      <c r="U1" s="40" t="s">
        <v>245</v>
      </c>
      <c r="V1" s="40"/>
      <c r="W1" s="40"/>
      <c r="X1" s="40"/>
      <c r="Z1" s="32" t="s">
        <v>246</v>
      </c>
      <c r="AA1" s="32"/>
      <c r="AB1" s="32"/>
      <c r="AC1" s="32"/>
      <c r="AE1" s="43" t="s">
        <v>260</v>
      </c>
      <c r="AF1" s="43"/>
      <c r="AG1" s="43"/>
      <c r="AH1" s="43"/>
      <c r="AJ1" s="37" t="s">
        <v>247</v>
      </c>
      <c r="AK1" s="37"/>
      <c r="AL1" s="37"/>
      <c r="AM1" s="37"/>
      <c r="AO1" s="44" t="s">
        <v>248</v>
      </c>
      <c r="AP1" s="44"/>
      <c r="AQ1" s="44"/>
      <c r="AR1" s="44"/>
      <c r="AT1" s="42" t="s">
        <v>249</v>
      </c>
      <c r="AU1" s="42"/>
      <c r="AV1" s="42"/>
      <c r="AW1" s="42"/>
      <c r="AY1" s="46" t="s">
        <v>250</v>
      </c>
      <c r="AZ1" s="46"/>
      <c r="BA1" s="46"/>
      <c r="BB1" s="46"/>
      <c r="BD1" s="41" t="s">
        <v>251</v>
      </c>
      <c r="BE1" s="41"/>
      <c r="BF1" s="41"/>
      <c r="BG1" s="41"/>
      <c r="BI1" s="34" t="s">
        <v>258</v>
      </c>
      <c r="BJ1" s="34"/>
      <c r="BK1" s="34"/>
      <c r="BL1" s="34"/>
      <c r="BN1" s="35" t="s">
        <v>259</v>
      </c>
      <c r="BO1" s="35"/>
      <c r="BP1" s="35"/>
      <c r="BQ1" s="35"/>
      <c r="BS1" s="42" t="s">
        <v>263</v>
      </c>
      <c r="BT1" s="42"/>
      <c r="BU1" s="42"/>
      <c r="BV1" s="42"/>
      <c r="BX1" s="43" t="s">
        <v>264</v>
      </c>
      <c r="BY1" s="43"/>
      <c r="BZ1" s="43"/>
      <c r="CA1" s="43"/>
      <c r="CC1" s="41" t="s">
        <v>265</v>
      </c>
      <c r="CD1" s="41"/>
      <c r="CE1" s="41"/>
      <c r="CF1" s="41"/>
    </row>
    <row r="2" spans="1:84" s="2" customFormat="1" x14ac:dyDescent="0.35">
      <c r="A2" s="2" t="s">
        <v>59</v>
      </c>
      <c r="B2" s="2" t="s">
        <v>252</v>
      </c>
      <c r="C2" s="2" t="s">
        <v>253</v>
      </c>
      <c r="D2" s="2" t="s">
        <v>227</v>
      </c>
      <c r="F2" s="2" t="s">
        <v>59</v>
      </c>
      <c r="G2" s="2" t="s">
        <v>252</v>
      </c>
      <c r="H2" s="2" t="s">
        <v>253</v>
      </c>
      <c r="I2" s="2" t="s">
        <v>227</v>
      </c>
      <c r="K2" s="2" t="s">
        <v>59</v>
      </c>
      <c r="L2" s="2" t="s">
        <v>252</v>
      </c>
      <c r="M2" s="2" t="s">
        <v>253</v>
      </c>
      <c r="N2" s="2" t="s">
        <v>227</v>
      </c>
      <c r="P2" s="2" t="s">
        <v>59</v>
      </c>
      <c r="Q2" s="2" t="s">
        <v>252</v>
      </c>
      <c r="R2" s="2" t="s">
        <v>253</v>
      </c>
      <c r="S2" s="2" t="s">
        <v>227</v>
      </c>
      <c r="U2" s="2" t="s">
        <v>59</v>
      </c>
      <c r="V2" s="2" t="s">
        <v>252</v>
      </c>
      <c r="W2" s="2" t="s">
        <v>253</v>
      </c>
      <c r="X2" s="2" t="s">
        <v>227</v>
      </c>
      <c r="Z2" s="2" t="s">
        <v>59</v>
      </c>
      <c r="AA2" s="2" t="s">
        <v>252</v>
      </c>
      <c r="AB2" s="2" t="s">
        <v>253</v>
      </c>
      <c r="AC2" s="2" t="s">
        <v>227</v>
      </c>
      <c r="AE2" s="2" t="s">
        <v>59</v>
      </c>
      <c r="AF2" s="2" t="s">
        <v>252</v>
      </c>
      <c r="AG2" s="2" t="s">
        <v>253</v>
      </c>
      <c r="AH2" s="2" t="s">
        <v>227</v>
      </c>
      <c r="AJ2" s="2" t="s">
        <v>59</v>
      </c>
      <c r="AK2" s="2" t="s">
        <v>252</v>
      </c>
      <c r="AL2" s="2" t="s">
        <v>253</v>
      </c>
      <c r="AM2" s="2" t="s">
        <v>227</v>
      </c>
      <c r="AO2" s="2" t="s">
        <v>59</v>
      </c>
      <c r="AP2" s="2" t="s">
        <v>252</v>
      </c>
      <c r="AQ2" s="2" t="s">
        <v>253</v>
      </c>
      <c r="AR2" s="2" t="s">
        <v>227</v>
      </c>
      <c r="AT2" s="2" t="s">
        <v>59</v>
      </c>
      <c r="AU2" s="2" t="s">
        <v>252</v>
      </c>
      <c r="AV2" s="2" t="s">
        <v>253</v>
      </c>
      <c r="AW2" s="2" t="s">
        <v>227</v>
      </c>
      <c r="AY2" s="2" t="s">
        <v>59</v>
      </c>
      <c r="AZ2" s="2" t="s">
        <v>252</v>
      </c>
      <c r="BA2" s="2" t="s">
        <v>253</v>
      </c>
      <c r="BB2" s="2" t="s">
        <v>227</v>
      </c>
      <c r="BD2" s="2" t="s">
        <v>59</v>
      </c>
      <c r="BE2" s="2" t="s">
        <v>252</v>
      </c>
      <c r="BF2" s="2" t="s">
        <v>253</v>
      </c>
      <c r="BG2" s="2" t="s">
        <v>227</v>
      </c>
      <c r="BI2" s="2" t="s">
        <v>59</v>
      </c>
      <c r="BJ2" s="2" t="s">
        <v>252</v>
      </c>
      <c r="BK2" s="2" t="s">
        <v>253</v>
      </c>
      <c r="BL2" s="2" t="s">
        <v>227</v>
      </c>
      <c r="BN2" s="2" t="s">
        <v>59</v>
      </c>
      <c r="BO2" s="2" t="s">
        <v>252</v>
      </c>
      <c r="BP2" s="2" t="s">
        <v>253</v>
      </c>
      <c r="BQ2" s="2" t="s">
        <v>227</v>
      </c>
      <c r="BS2" s="2" t="s">
        <v>59</v>
      </c>
      <c r="BT2" s="2" t="s">
        <v>252</v>
      </c>
      <c r="BU2" s="2" t="s">
        <v>253</v>
      </c>
      <c r="BV2" s="2" t="s">
        <v>227</v>
      </c>
      <c r="BX2" s="2" t="s">
        <v>59</v>
      </c>
      <c r="BY2" s="2" t="s">
        <v>252</v>
      </c>
      <c r="BZ2" s="2" t="s">
        <v>253</v>
      </c>
      <c r="CA2" s="2" t="s">
        <v>227</v>
      </c>
      <c r="CC2" s="2" t="s">
        <v>59</v>
      </c>
      <c r="CD2" s="2" t="s">
        <v>252</v>
      </c>
      <c r="CE2" s="2" t="s">
        <v>253</v>
      </c>
      <c r="CF2" s="2" t="s">
        <v>227</v>
      </c>
    </row>
    <row r="3" spans="1:8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44395</v>
      </c>
      <c r="V3">
        <v>11000</v>
      </c>
      <c r="W3">
        <v>5000</v>
      </c>
      <c r="X3">
        <f>(V3-W3)</f>
        <v>6000</v>
      </c>
      <c r="Z3" s="1"/>
      <c r="AA3">
        <v>10650</v>
      </c>
      <c r="AB3">
        <v>5000</v>
      </c>
      <c r="AC3">
        <f>(AA3-AB3)</f>
        <v>5650</v>
      </c>
      <c r="AF3">
        <v>17872</v>
      </c>
      <c r="AH3">
        <f>(AF3-AG3)</f>
        <v>17872</v>
      </c>
      <c r="AK3">
        <v>28947</v>
      </c>
      <c r="AM3">
        <f>(AK3-AL3)</f>
        <v>28947</v>
      </c>
      <c r="AO3" s="1">
        <v>44400</v>
      </c>
      <c r="AP3">
        <v>35499</v>
      </c>
      <c r="AQ3">
        <v>30000</v>
      </c>
      <c r="AR3">
        <f>(AP3-AQ3)</f>
        <v>5499</v>
      </c>
      <c r="AU3">
        <v>35737</v>
      </c>
      <c r="AV3">
        <v>10000</v>
      </c>
      <c r="AW3">
        <f>(AU3-AV3)</f>
        <v>25737</v>
      </c>
      <c r="AY3" s="1">
        <v>44399</v>
      </c>
      <c r="AZ3">
        <v>23310</v>
      </c>
      <c r="BB3">
        <f>(AZ3-BA3)</f>
        <v>23310</v>
      </c>
      <c r="BE3">
        <v>8110</v>
      </c>
      <c r="BF3">
        <v>1000</v>
      </c>
      <c r="BG3">
        <f>(BE3-BF3)</f>
        <v>7110</v>
      </c>
      <c r="BI3" s="1">
        <v>44402</v>
      </c>
      <c r="BJ3">
        <v>1624</v>
      </c>
      <c r="BL3">
        <f>(BJ3-BK3)</f>
        <v>1624</v>
      </c>
      <c r="BN3" s="1">
        <v>44402</v>
      </c>
      <c r="BO3">
        <v>21925</v>
      </c>
      <c r="BQ3">
        <f>(BO3-BP3)</f>
        <v>21925</v>
      </c>
      <c r="BS3" s="1">
        <v>44403</v>
      </c>
      <c r="BT3">
        <v>1050</v>
      </c>
      <c r="BV3">
        <f>(BT3-BU3)</f>
        <v>1050</v>
      </c>
      <c r="BX3" s="1">
        <v>44403</v>
      </c>
      <c r="BY3">
        <v>21396</v>
      </c>
      <c r="CA3">
        <f>(BY3-BZ3)</f>
        <v>21396</v>
      </c>
      <c r="CC3" s="1">
        <v>44403</v>
      </c>
      <c r="CD3">
        <v>9000</v>
      </c>
      <c r="CF3">
        <f>(CD3-CE3)</f>
        <v>9000</v>
      </c>
    </row>
    <row r="4" spans="1:8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>(L4-M4+N3)</f>
        <v>34758</v>
      </c>
      <c r="AJ4" s="1">
        <v>44403</v>
      </c>
      <c r="AK4">
        <v>26628</v>
      </c>
      <c r="AM4">
        <f>(AK4-AL4+AM3)</f>
        <v>55575</v>
      </c>
      <c r="AV4">
        <v>10000</v>
      </c>
      <c r="AW4">
        <f>(AW3+AU4-AV4)</f>
        <v>15737</v>
      </c>
      <c r="AY4" s="1"/>
      <c r="BN4" s="1">
        <v>44403</v>
      </c>
      <c r="BO4">
        <v>19775</v>
      </c>
      <c r="BP4">
        <v>18500</v>
      </c>
      <c r="BQ4">
        <f>(BO4-BP4+BQ3)</f>
        <v>23200</v>
      </c>
    </row>
    <row r="5" spans="1:8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>(L5-M5+N4)</f>
        <v>41758</v>
      </c>
      <c r="P5" s="1"/>
      <c r="AT5" s="1">
        <v>44403</v>
      </c>
      <c r="AU5">
        <v>28100</v>
      </c>
      <c r="AW5">
        <f>(AW4+AU5-AV5)</f>
        <v>43837</v>
      </c>
    </row>
    <row r="6" spans="1:84" x14ac:dyDescent="0.35">
      <c r="F6" s="1">
        <v>44402</v>
      </c>
      <c r="G6">
        <v>11840</v>
      </c>
      <c r="I6">
        <f>(G6-H6+I5)</f>
        <v>87792</v>
      </c>
      <c r="K6" s="1">
        <v>44402</v>
      </c>
      <c r="L6">
        <v>8835</v>
      </c>
      <c r="M6">
        <v>19500</v>
      </c>
      <c r="N6">
        <f>(L6-M6+N5)</f>
        <v>31093</v>
      </c>
    </row>
    <row r="7" spans="1:84" x14ac:dyDescent="0.35">
      <c r="F7" s="1">
        <v>44403</v>
      </c>
      <c r="G7">
        <v>3290</v>
      </c>
      <c r="H7">
        <v>1400</v>
      </c>
      <c r="I7">
        <f>(G7-H7+I6)</f>
        <v>89682</v>
      </c>
      <c r="K7" s="1">
        <v>44403</v>
      </c>
      <c r="L7">
        <v>14000</v>
      </c>
      <c r="N7">
        <f>(L7-M7+N6)</f>
        <v>45093</v>
      </c>
    </row>
    <row r="8" spans="1:84" x14ac:dyDescent="0.35">
      <c r="K8" s="1">
        <v>44403</v>
      </c>
      <c r="L8">
        <v>1950</v>
      </c>
      <c r="N8">
        <f>(L8-M8+N7)</f>
        <v>47043</v>
      </c>
    </row>
  </sheetData>
  <mergeCells count="17">
    <mergeCell ref="AY1:BB1"/>
    <mergeCell ref="BD1:BG1"/>
    <mergeCell ref="BS1:BV1"/>
    <mergeCell ref="BX1:CA1"/>
    <mergeCell ref="CC1:CF1"/>
    <mergeCell ref="A1:D1"/>
    <mergeCell ref="K1:N1"/>
    <mergeCell ref="U1:X1"/>
    <mergeCell ref="AT1:AW1"/>
    <mergeCell ref="F1:I1"/>
    <mergeCell ref="Z1:AC1"/>
    <mergeCell ref="AE1:AH1"/>
    <mergeCell ref="AJ1:AM1"/>
    <mergeCell ref="AO1:AR1"/>
    <mergeCell ref="BI1:BL1"/>
    <mergeCell ref="BN1:BQ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99"/>
  <sheetViews>
    <sheetView topLeftCell="A67" zoomScale="50" zoomScaleNormal="50" workbookViewId="0">
      <selection activeCell="E100" sqref="E100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47" t="s">
        <v>95</v>
      </c>
      <c r="B1" s="47"/>
      <c r="C1" s="47"/>
      <c r="D1" s="47"/>
      <c r="E1" s="47"/>
      <c r="F1" s="21"/>
    </row>
    <row r="2" spans="1:28" s="2" customFormat="1" x14ac:dyDescent="0.35">
      <c r="A2" s="47"/>
      <c r="B2" s="47"/>
      <c r="C2" s="47"/>
      <c r="D2" s="47"/>
      <c r="E2" s="47"/>
      <c r="F2" s="21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5" t="s">
        <v>40</v>
      </c>
      <c r="I3" s="25" t="s">
        <v>87</v>
      </c>
      <c r="J3" s="25" t="s">
        <v>42</v>
      </c>
      <c r="K3" s="25" t="s">
        <v>40</v>
      </c>
      <c r="L3" s="25" t="s">
        <v>87</v>
      </c>
      <c r="M3" s="25" t="s">
        <v>42</v>
      </c>
      <c r="N3" s="25" t="s">
        <v>40</v>
      </c>
      <c r="O3" s="25" t="s">
        <v>87</v>
      </c>
      <c r="P3" s="25" t="s">
        <v>42</v>
      </c>
      <c r="Q3" s="25" t="s">
        <v>40</v>
      </c>
      <c r="R3" s="25" t="s">
        <v>87</v>
      </c>
      <c r="S3" s="25" t="s">
        <v>42</v>
      </c>
      <c r="T3" s="25" t="s">
        <v>40</v>
      </c>
      <c r="U3" s="25" t="s">
        <v>87</v>
      </c>
      <c r="V3" s="25" t="s">
        <v>42</v>
      </c>
      <c r="W3" s="25" t="s">
        <v>40</v>
      </c>
      <c r="X3" s="25" t="s">
        <v>87</v>
      </c>
      <c r="Y3" s="25" t="s">
        <v>42</v>
      </c>
      <c r="Z3" s="25" t="s">
        <v>82</v>
      </c>
      <c r="AA3" s="25" t="s">
        <v>120</v>
      </c>
      <c r="AB3" s="25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133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136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6" customFormat="1" x14ac:dyDescent="0.35"/>
    <row r="12" spans="1:28" s="7" customFormat="1" x14ac:dyDescent="0.35">
      <c r="H12" s="47" t="s">
        <v>208</v>
      </c>
      <c r="I12" s="47"/>
      <c r="J12" s="47"/>
      <c r="K12" s="47" t="s">
        <v>127</v>
      </c>
      <c r="L12" s="47"/>
      <c r="M12" s="47"/>
      <c r="N12" s="47" t="s">
        <v>217</v>
      </c>
      <c r="O12" s="47"/>
      <c r="P12" s="47"/>
      <c r="Q12" s="47" t="s">
        <v>209</v>
      </c>
      <c r="R12" s="47"/>
      <c r="S12" s="47"/>
      <c r="T12" s="47" t="s">
        <v>219</v>
      </c>
      <c r="U12" s="47"/>
      <c r="V12" s="47"/>
      <c r="W12" s="47" t="s">
        <v>128</v>
      </c>
      <c r="X12" s="47"/>
      <c r="Y12" s="47"/>
      <c r="Z12" s="25" t="s">
        <v>82</v>
      </c>
      <c r="AA12" s="25" t="s">
        <v>120</v>
      </c>
      <c r="AB12" s="25" t="s">
        <v>92</v>
      </c>
    </row>
    <row r="13" spans="1:28" x14ac:dyDescent="0.35">
      <c r="H13" s="25" t="s">
        <v>40</v>
      </c>
      <c r="I13" s="25" t="s">
        <v>87</v>
      </c>
      <c r="J13" s="25" t="s">
        <v>42</v>
      </c>
      <c r="K13" s="25" t="s">
        <v>40</v>
      </c>
      <c r="L13" s="25" t="s">
        <v>87</v>
      </c>
      <c r="M13" s="25" t="s">
        <v>42</v>
      </c>
      <c r="N13" s="25" t="s">
        <v>40</v>
      </c>
      <c r="O13" s="25" t="s">
        <v>87</v>
      </c>
      <c r="P13" s="25" t="s">
        <v>42</v>
      </c>
      <c r="Q13" s="25" t="s">
        <v>40</v>
      </c>
      <c r="R13" s="25" t="s">
        <v>87</v>
      </c>
      <c r="S13" s="25" t="s">
        <v>42</v>
      </c>
      <c r="T13" s="25" t="s">
        <v>40</v>
      </c>
      <c r="U13" s="25" t="s">
        <v>87</v>
      </c>
      <c r="V13" s="25" t="s">
        <v>42</v>
      </c>
      <c r="W13" s="25" t="s">
        <v>40</v>
      </c>
      <c r="X13" s="25" t="s">
        <v>87</v>
      </c>
      <c r="Y13" s="25" t="s">
        <v>42</v>
      </c>
    </row>
    <row r="14" spans="1:28" x14ac:dyDescent="0.35">
      <c r="A14" s="3" t="s">
        <v>140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144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147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152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157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160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6" customFormat="1" x14ac:dyDescent="0.35"/>
    <row r="24" spans="1:37" s="7" customFormat="1" x14ac:dyDescent="0.35">
      <c r="H24" s="48" t="s">
        <v>208</v>
      </c>
      <c r="I24" s="48"/>
      <c r="J24" s="48"/>
      <c r="K24" s="48" t="s">
        <v>127</v>
      </c>
      <c r="L24" s="48"/>
      <c r="M24" s="48"/>
      <c r="N24" s="48" t="s">
        <v>219</v>
      </c>
      <c r="O24" s="48"/>
      <c r="P24" s="48"/>
      <c r="Q24" s="48" t="s">
        <v>128</v>
      </c>
      <c r="R24" s="48"/>
      <c r="S24" s="48"/>
      <c r="T24" s="48" t="s">
        <v>216</v>
      </c>
      <c r="U24" s="48"/>
      <c r="V24" s="48"/>
      <c r="W24" s="48" t="s">
        <v>217</v>
      </c>
      <c r="X24" s="48"/>
      <c r="Y24" s="48"/>
      <c r="Z24" s="48" t="s">
        <v>213</v>
      </c>
      <c r="AA24" s="48"/>
      <c r="AB24" s="48"/>
      <c r="AC24" s="48" t="s">
        <v>212</v>
      </c>
      <c r="AD24" s="48"/>
      <c r="AE24" s="48"/>
      <c r="AF24" s="48" t="s">
        <v>215</v>
      </c>
      <c r="AG24" s="48"/>
      <c r="AH24" s="48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120</v>
      </c>
      <c r="AK25" s="13" t="s">
        <v>92</v>
      </c>
    </row>
    <row r="26" spans="1:37" x14ac:dyDescent="0.35">
      <c r="A26" s="3" t="s">
        <v>163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165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167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168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170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172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6" customFormat="1" x14ac:dyDescent="0.35"/>
    <row r="36" spans="1:28" s="13" customFormat="1" x14ac:dyDescent="0.35">
      <c r="H36" s="48" t="s">
        <v>208</v>
      </c>
      <c r="I36" s="48"/>
      <c r="J36" s="48"/>
      <c r="K36" s="48" t="s">
        <v>127</v>
      </c>
      <c r="L36" s="48"/>
      <c r="M36" s="48"/>
      <c r="N36" s="48" t="s">
        <v>128</v>
      </c>
      <c r="O36" s="48"/>
      <c r="P36" s="48"/>
      <c r="Q36" s="48" t="s">
        <v>219</v>
      </c>
      <c r="R36" s="48"/>
      <c r="S36" s="48"/>
      <c r="T36" s="48" t="s">
        <v>209</v>
      </c>
      <c r="U36" s="48"/>
      <c r="V36" s="48"/>
      <c r="W36" s="48" t="s">
        <v>218</v>
      </c>
      <c r="X36" s="48"/>
      <c r="Y36" s="48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120</v>
      </c>
      <c r="AB37" s="13" t="s">
        <v>92</v>
      </c>
    </row>
    <row r="38" spans="1:28" x14ac:dyDescent="0.35">
      <c r="A38" s="3" t="s">
        <v>174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175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176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180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185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186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6" customFormat="1" x14ac:dyDescent="0.35"/>
    <row r="48" spans="1:28" s="2" customFormat="1" x14ac:dyDescent="0.35">
      <c r="H48" s="47" t="s">
        <v>127</v>
      </c>
      <c r="I48" s="47"/>
      <c r="J48" s="47"/>
      <c r="K48" s="47" t="s">
        <v>128</v>
      </c>
      <c r="L48" s="47"/>
      <c r="M48" s="47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120</v>
      </c>
      <c r="P49" s="2" t="s">
        <v>92</v>
      </c>
    </row>
    <row r="50" spans="1:19" x14ac:dyDescent="0.35">
      <c r="A50" s="3" t="s">
        <v>188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190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191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192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193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195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6" customFormat="1" x14ac:dyDescent="0.35"/>
    <row r="60" spans="1:19" s="13" customFormat="1" x14ac:dyDescent="0.35">
      <c r="H60" s="48" t="s">
        <v>127</v>
      </c>
      <c r="I60" s="48"/>
      <c r="J60" s="48"/>
      <c r="K60" s="48" t="s">
        <v>128</v>
      </c>
      <c r="L60" s="48"/>
      <c r="M60" s="48"/>
      <c r="N60" s="48" t="s">
        <v>129</v>
      </c>
      <c r="O60" s="48"/>
      <c r="P60" s="48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120</v>
      </c>
      <c r="S61" s="2" t="s">
        <v>92</v>
      </c>
    </row>
    <row r="62" spans="1:19" x14ac:dyDescent="0.35">
      <c r="A62" s="3" t="s">
        <v>196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197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198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199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200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204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6" customFormat="1" x14ac:dyDescent="0.35"/>
    <row r="72" spans="1:19" x14ac:dyDescent="0.35">
      <c r="H72" s="47" t="s">
        <v>127</v>
      </c>
      <c r="I72" s="47"/>
      <c r="J72" s="47"/>
      <c r="K72" s="47" t="s">
        <v>128</v>
      </c>
      <c r="L72" s="47"/>
      <c r="M72" s="47"/>
      <c r="N72" s="47" t="s">
        <v>129</v>
      </c>
      <c r="O72" s="47"/>
      <c r="P72" s="47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120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6" customFormat="1" x14ac:dyDescent="0.35"/>
    <row r="84" spans="1:22" s="2" customFormat="1" x14ac:dyDescent="0.35">
      <c r="H84" s="47" t="s">
        <v>127</v>
      </c>
      <c r="I84" s="47"/>
      <c r="J84" s="47"/>
      <c r="K84" s="47" t="s">
        <v>128</v>
      </c>
      <c r="L84" s="47"/>
      <c r="M84" s="47"/>
      <c r="N84" s="47" t="s">
        <v>232</v>
      </c>
      <c r="O84" s="47"/>
      <c r="P84" s="47"/>
      <c r="Q84" s="47" t="s">
        <v>233</v>
      </c>
      <c r="R84" s="47"/>
      <c r="S84" s="47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120</v>
      </c>
      <c r="V85" s="2" t="s">
        <v>92</v>
      </c>
    </row>
    <row r="86" spans="1:22" x14ac:dyDescent="0.35">
      <c r="A86" t="s">
        <v>181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182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182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226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235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6" customFormat="1" x14ac:dyDescent="0.35"/>
    <row r="96" spans="1:22" s="2" customFormat="1" x14ac:dyDescent="0.35">
      <c r="H96" s="47" t="s">
        <v>127</v>
      </c>
      <c r="I96" s="47"/>
      <c r="J96" s="47"/>
      <c r="K96" s="47" t="s">
        <v>128</v>
      </c>
      <c r="L96" s="47"/>
      <c r="M96" s="47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255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261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</sheetData>
  <mergeCells count="37"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J44"/>
  <sheetViews>
    <sheetView zoomScale="80" zoomScaleNormal="80" workbookViewId="0">
      <pane ySplit="1" topLeftCell="A32" activePane="bottomLeft" state="frozen"/>
      <selection pane="bottomLeft" activeCell="I45" sqref="I45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28.36328125" bestFit="1" customWidth="1"/>
    <col min="10" max="10" width="24" bestFit="1" customWidth="1"/>
  </cols>
  <sheetData>
    <row r="1" spans="1:10" x14ac:dyDescent="0.35">
      <c r="A1" s="2" t="s">
        <v>59</v>
      </c>
      <c r="B1" s="2" t="s">
        <v>121</v>
      </c>
      <c r="C1" s="2" t="s">
        <v>7</v>
      </c>
      <c r="D1" s="2"/>
      <c r="E1" s="2" t="s">
        <v>124</v>
      </c>
      <c r="F1" s="2" t="s">
        <v>7</v>
      </c>
      <c r="H1" s="2" t="s">
        <v>131</v>
      </c>
      <c r="I1" s="2" t="s">
        <v>239</v>
      </c>
      <c r="J1" s="2" t="s">
        <v>267</v>
      </c>
    </row>
    <row r="2" spans="1:10" x14ac:dyDescent="0.35">
      <c r="A2" s="4" t="s">
        <v>238</v>
      </c>
      <c r="B2" t="s">
        <v>122</v>
      </c>
      <c r="E2" t="s">
        <v>125</v>
      </c>
      <c r="F2">
        <v>4500</v>
      </c>
      <c r="H2" t="s">
        <v>127</v>
      </c>
      <c r="I2">
        <v>9350</v>
      </c>
    </row>
    <row r="3" spans="1:10" x14ac:dyDescent="0.35">
      <c r="A3" s="4" t="s">
        <v>238</v>
      </c>
      <c r="B3" t="s">
        <v>130</v>
      </c>
      <c r="C3">
        <v>1200</v>
      </c>
      <c r="E3" t="s">
        <v>126</v>
      </c>
      <c r="F3">
        <v>4500</v>
      </c>
      <c r="H3" t="s">
        <v>128</v>
      </c>
      <c r="I3">
        <v>14407</v>
      </c>
    </row>
    <row r="4" spans="1:10" x14ac:dyDescent="0.35">
      <c r="A4" s="4" t="s">
        <v>238</v>
      </c>
      <c r="B4" t="s">
        <v>73</v>
      </c>
      <c r="C4">
        <v>1200</v>
      </c>
      <c r="H4" t="s">
        <v>129</v>
      </c>
      <c r="I4">
        <v>4405</v>
      </c>
    </row>
    <row r="5" spans="1:10" x14ac:dyDescent="0.35">
      <c r="A5" s="4" t="s">
        <v>238</v>
      </c>
      <c r="B5" t="s">
        <v>123</v>
      </c>
      <c r="C5">
        <v>1200</v>
      </c>
    </row>
    <row r="6" spans="1:10" x14ac:dyDescent="0.35">
      <c r="A6" s="4" t="s">
        <v>238</v>
      </c>
      <c r="B6" t="s">
        <v>237</v>
      </c>
      <c r="C6">
        <v>1200</v>
      </c>
    </row>
    <row r="7" spans="1:10" x14ac:dyDescent="0.35">
      <c r="A7" s="4"/>
      <c r="C7" s="2">
        <f>SUM(C3:C6)</f>
        <v>4800</v>
      </c>
      <c r="F7" s="2">
        <f>SUM($F$2:$F$6)</f>
        <v>9000</v>
      </c>
      <c r="I7" s="2">
        <f>SUM($I$2:$I$4)</f>
        <v>28162</v>
      </c>
      <c r="J7" s="2">
        <f>(C7+F7+I7)</f>
        <v>41962</v>
      </c>
    </row>
    <row r="8" spans="1:10" s="26" customFormat="1" x14ac:dyDescent="0.35">
      <c r="A8" s="29"/>
    </row>
    <row r="9" spans="1:10" s="2" customFormat="1" x14ac:dyDescent="0.35">
      <c r="H9" s="4"/>
    </row>
    <row r="10" spans="1:10" x14ac:dyDescent="0.35">
      <c r="A10" s="4" t="s">
        <v>181</v>
      </c>
      <c r="B10" t="s">
        <v>122</v>
      </c>
      <c r="C10">
        <v>200</v>
      </c>
      <c r="E10" t="s">
        <v>125</v>
      </c>
      <c r="F10">
        <v>750</v>
      </c>
      <c r="H10" t="s">
        <v>127</v>
      </c>
      <c r="I10">
        <v>14260</v>
      </c>
    </row>
    <row r="11" spans="1:10" x14ac:dyDescent="0.35">
      <c r="A11" s="4" t="s">
        <v>181</v>
      </c>
      <c r="B11" t="s">
        <v>130</v>
      </c>
      <c r="C11">
        <v>200</v>
      </c>
      <c r="E11" t="s">
        <v>126</v>
      </c>
      <c r="F11">
        <v>750</v>
      </c>
      <c r="H11" t="s">
        <v>128</v>
      </c>
      <c r="I11">
        <v>11723</v>
      </c>
    </row>
    <row r="12" spans="1:10" x14ac:dyDescent="0.35">
      <c r="A12" s="4" t="s">
        <v>181</v>
      </c>
      <c r="B12" t="s">
        <v>73</v>
      </c>
      <c r="C12">
        <v>200</v>
      </c>
      <c r="E12" t="s">
        <v>45</v>
      </c>
      <c r="F12">
        <v>1000</v>
      </c>
    </row>
    <row r="13" spans="1:10" x14ac:dyDescent="0.35">
      <c r="A13" s="4" t="s">
        <v>181</v>
      </c>
      <c r="B13" t="s">
        <v>123</v>
      </c>
      <c r="C13">
        <v>200</v>
      </c>
      <c r="E13" t="s">
        <v>45</v>
      </c>
      <c r="F13">
        <v>700</v>
      </c>
      <c r="I13" s="2"/>
    </row>
    <row r="14" spans="1:10" x14ac:dyDescent="0.35">
      <c r="B14" t="s">
        <v>237</v>
      </c>
      <c r="C14" s="8">
        <v>950</v>
      </c>
      <c r="F14" s="2"/>
    </row>
    <row r="15" spans="1:10" x14ac:dyDescent="0.35">
      <c r="C15" s="2"/>
      <c r="F15" s="2"/>
    </row>
    <row r="16" spans="1:10" x14ac:dyDescent="0.35">
      <c r="A16" s="4" t="s">
        <v>240</v>
      </c>
      <c r="B16" t="s">
        <v>242</v>
      </c>
      <c r="C16" s="8">
        <v>200</v>
      </c>
      <c r="F16" s="2"/>
    </row>
    <row r="17" spans="1:10" x14ac:dyDescent="0.35">
      <c r="A17" s="4" t="s">
        <v>240</v>
      </c>
      <c r="B17" t="s">
        <v>243</v>
      </c>
      <c r="C17" s="8">
        <v>200</v>
      </c>
      <c r="F17" s="2"/>
    </row>
    <row r="18" spans="1:10" x14ac:dyDescent="0.35">
      <c r="C18" s="2"/>
      <c r="F18" s="2"/>
    </row>
    <row r="19" spans="1:10" x14ac:dyDescent="0.35">
      <c r="C19" s="2"/>
      <c r="F19" s="2"/>
    </row>
    <row r="20" spans="1:10" x14ac:dyDescent="0.35">
      <c r="A20" s="4" t="s">
        <v>182</v>
      </c>
      <c r="B20" t="s">
        <v>122</v>
      </c>
      <c r="C20">
        <v>250</v>
      </c>
      <c r="E20" t="s">
        <v>125</v>
      </c>
      <c r="F20">
        <v>750</v>
      </c>
    </row>
    <row r="21" spans="1:10" x14ac:dyDescent="0.35">
      <c r="A21" s="4" t="s">
        <v>182</v>
      </c>
      <c r="B21" t="s">
        <v>236</v>
      </c>
      <c r="C21">
        <v>250</v>
      </c>
      <c r="E21" t="s">
        <v>126</v>
      </c>
      <c r="F21">
        <v>750</v>
      </c>
    </row>
    <row r="22" spans="1:10" x14ac:dyDescent="0.35">
      <c r="A22" s="4" t="s">
        <v>182</v>
      </c>
      <c r="B22" t="s">
        <v>73</v>
      </c>
      <c r="C22">
        <v>250</v>
      </c>
    </row>
    <row r="23" spans="1:10" x14ac:dyDescent="0.35">
      <c r="A23" s="4" t="s">
        <v>182</v>
      </c>
      <c r="B23" t="s">
        <v>123</v>
      </c>
      <c r="C23">
        <v>250</v>
      </c>
    </row>
    <row r="24" spans="1:10" x14ac:dyDescent="0.35">
      <c r="A24" s="4" t="s">
        <v>182</v>
      </c>
      <c r="B24" t="s">
        <v>242</v>
      </c>
      <c r="C24">
        <v>250</v>
      </c>
    </row>
    <row r="25" spans="1:10" x14ac:dyDescent="0.35">
      <c r="A25" s="4" t="s">
        <v>182</v>
      </c>
      <c r="B25" t="s">
        <v>243</v>
      </c>
      <c r="C25">
        <v>250</v>
      </c>
    </row>
    <row r="26" spans="1:10" x14ac:dyDescent="0.35">
      <c r="A26" s="4"/>
    </row>
    <row r="27" spans="1:10" x14ac:dyDescent="0.35">
      <c r="A27" s="2" t="s">
        <v>226</v>
      </c>
      <c r="B27" t="s">
        <v>73</v>
      </c>
      <c r="C27">
        <v>200</v>
      </c>
      <c r="E27" t="s">
        <v>125</v>
      </c>
      <c r="F27">
        <v>750</v>
      </c>
    </row>
    <row r="28" spans="1:10" x14ac:dyDescent="0.35">
      <c r="A28" s="2" t="s">
        <v>226</v>
      </c>
      <c r="B28" t="s">
        <v>123</v>
      </c>
      <c r="C28">
        <v>200</v>
      </c>
      <c r="E28" t="s">
        <v>126</v>
      </c>
      <c r="F28">
        <v>750</v>
      </c>
    </row>
    <row r="29" spans="1:10" x14ac:dyDescent="0.35">
      <c r="A29" s="2" t="s">
        <v>226</v>
      </c>
      <c r="B29" t="s">
        <v>241</v>
      </c>
      <c r="C29">
        <v>200</v>
      </c>
    </row>
    <row r="30" spans="1:10" x14ac:dyDescent="0.35">
      <c r="A30" s="2" t="s">
        <v>226</v>
      </c>
      <c r="B30" t="s">
        <v>243</v>
      </c>
      <c r="C30">
        <v>200</v>
      </c>
    </row>
    <row r="31" spans="1:10" x14ac:dyDescent="0.35">
      <c r="C31" s="2">
        <f>SUM(C10:C30)</f>
        <v>4450</v>
      </c>
      <c r="F31" s="2">
        <f>SUM(F10:F30)</f>
        <v>6200</v>
      </c>
      <c r="I31" s="2">
        <f>SUM(I10:I30)</f>
        <v>25983</v>
      </c>
      <c r="J31" s="2">
        <f>(C31+F31+I31)</f>
        <v>36633</v>
      </c>
    </row>
    <row r="32" spans="1:10" s="26" customFormat="1" x14ac:dyDescent="0.35">
      <c r="A32" s="29"/>
    </row>
    <row r="33" spans="1:6" s="7" customFormat="1" x14ac:dyDescent="0.35">
      <c r="A33" s="13"/>
    </row>
    <row r="34" spans="1:6" x14ac:dyDescent="0.35">
      <c r="A34" s="2" t="s">
        <v>255</v>
      </c>
      <c r="B34" t="s">
        <v>73</v>
      </c>
      <c r="C34">
        <v>250</v>
      </c>
      <c r="E34" t="s">
        <v>45</v>
      </c>
      <c r="F34">
        <v>1000</v>
      </c>
    </row>
    <row r="35" spans="1:6" x14ac:dyDescent="0.35">
      <c r="A35" s="2" t="s">
        <v>255</v>
      </c>
      <c r="B35" t="s">
        <v>123</v>
      </c>
      <c r="C35">
        <v>250</v>
      </c>
    </row>
    <row r="36" spans="1:6" x14ac:dyDescent="0.35">
      <c r="A36" s="2" t="s">
        <v>255</v>
      </c>
      <c r="B36" t="s">
        <v>241</v>
      </c>
      <c r="C36">
        <v>250</v>
      </c>
    </row>
    <row r="37" spans="1:6" x14ac:dyDescent="0.35">
      <c r="A37" s="2" t="s">
        <v>255</v>
      </c>
      <c r="B37" t="s">
        <v>243</v>
      </c>
      <c r="C37">
        <v>250</v>
      </c>
    </row>
    <row r="39" spans="1:6" x14ac:dyDescent="0.35">
      <c r="A39" s="2" t="s">
        <v>261</v>
      </c>
      <c r="B39" t="s">
        <v>73</v>
      </c>
      <c r="C39">
        <v>250</v>
      </c>
      <c r="E39" t="s">
        <v>45</v>
      </c>
      <c r="F39">
        <v>1000</v>
      </c>
    </row>
    <row r="40" spans="1:6" x14ac:dyDescent="0.35">
      <c r="A40" s="2" t="s">
        <v>261</v>
      </c>
      <c r="B40" t="s">
        <v>123</v>
      </c>
      <c r="C40">
        <v>250</v>
      </c>
      <c r="E40" t="s">
        <v>125</v>
      </c>
      <c r="F40">
        <v>750</v>
      </c>
    </row>
    <row r="41" spans="1:6" x14ac:dyDescent="0.35">
      <c r="A41" s="2" t="s">
        <v>261</v>
      </c>
      <c r="B41" t="s">
        <v>241</v>
      </c>
      <c r="C41">
        <v>250</v>
      </c>
    </row>
    <row r="42" spans="1:6" x14ac:dyDescent="0.35">
      <c r="A42" s="2" t="s">
        <v>261</v>
      </c>
      <c r="B42" t="s">
        <v>243</v>
      </c>
      <c r="C42">
        <v>250</v>
      </c>
    </row>
    <row r="44" spans="1:6" x14ac:dyDescent="0.35">
      <c r="A44" s="2" t="s">
        <v>266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34" activePane="bottomLeft" state="frozen"/>
      <selection pane="bottomLeft" activeCell="K52" sqref="K52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268</v>
      </c>
      <c r="C1" s="2" t="s">
        <v>121</v>
      </c>
      <c r="D1" s="2" t="s">
        <v>2</v>
      </c>
      <c r="E1" s="2" t="s">
        <v>269</v>
      </c>
      <c r="F1" s="2" t="s">
        <v>6</v>
      </c>
      <c r="G1" s="2" t="s">
        <v>270</v>
      </c>
      <c r="H1" s="2" t="s">
        <v>252</v>
      </c>
      <c r="I1" s="2" t="s">
        <v>253</v>
      </c>
      <c r="J1" s="2" t="s">
        <v>227</v>
      </c>
      <c r="K1" s="2" t="s">
        <v>273</v>
      </c>
    </row>
    <row r="2" spans="1:11" x14ac:dyDescent="0.35">
      <c r="A2" s="1">
        <v>44385</v>
      </c>
      <c r="B2" t="s">
        <v>126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271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272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272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>(H8-I8+J7)</f>
        <v>0</v>
      </c>
    </row>
    <row r="9" spans="1:11" x14ac:dyDescent="0.35">
      <c r="A9" s="1">
        <v>44389</v>
      </c>
      <c r="I9">
        <v>5289.15</v>
      </c>
      <c r="J9">
        <f>(H9-I9+J8)</f>
        <v>-5289.15</v>
      </c>
      <c r="K9" t="s">
        <v>274</v>
      </c>
    </row>
    <row r="10" spans="1:11" x14ac:dyDescent="0.35">
      <c r="A10" t="s">
        <v>275</v>
      </c>
      <c r="B10" t="s">
        <v>126</v>
      </c>
      <c r="D10">
        <v>1003</v>
      </c>
      <c r="E10">
        <v>2.35</v>
      </c>
      <c r="F10">
        <f>(D10*E10)</f>
        <v>2357.0500000000002</v>
      </c>
      <c r="H10">
        <f>(F10)</f>
        <v>2357.0500000000002</v>
      </c>
      <c r="J10" s="49">
        <f>(H10-I10+J9)</f>
        <v>-2932.0999999999995</v>
      </c>
      <c r="K10" t="s">
        <v>283</v>
      </c>
    </row>
    <row r="11" spans="1:11" x14ac:dyDescent="0.35">
      <c r="A11" s="1">
        <v>44390</v>
      </c>
      <c r="B11" t="s">
        <v>276</v>
      </c>
      <c r="D11">
        <v>340</v>
      </c>
      <c r="E11">
        <v>2.35</v>
      </c>
      <c r="F11">
        <f>(D11*E11)</f>
        <v>799</v>
      </c>
      <c r="H11">
        <f>(F11)</f>
        <v>799</v>
      </c>
      <c r="J11">
        <f>(H11-I11+J10)</f>
        <v>-2133.0999999999995</v>
      </c>
    </row>
    <row r="12" spans="1:11" x14ac:dyDescent="0.35">
      <c r="A12" s="1">
        <v>44390</v>
      </c>
      <c r="B12" t="s">
        <v>277</v>
      </c>
      <c r="D12">
        <v>510</v>
      </c>
      <c r="E12">
        <v>2.35</v>
      </c>
      <c r="F12">
        <f>(D12*E12)</f>
        <v>1198.5</v>
      </c>
      <c r="H12">
        <f>(F12)</f>
        <v>1198.5</v>
      </c>
      <c r="J12">
        <f>(H12-I12+J11)</f>
        <v>-934.59999999999945</v>
      </c>
    </row>
    <row r="13" spans="1:11" x14ac:dyDescent="0.35">
      <c r="A13" s="1">
        <v>44391</v>
      </c>
      <c r="B13" t="s">
        <v>278</v>
      </c>
      <c r="D13">
        <v>612</v>
      </c>
      <c r="E13">
        <v>2.35</v>
      </c>
      <c r="F13">
        <f>(D13*E13)</f>
        <v>1438.2</v>
      </c>
      <c r="H13">
        <f>(F13)</f>
        <v>1438.2</v>
      </c>
      <c r="J13">
        <f>(H13-I13+J12)</f>
        <v>503.60000000000059</v>
      </c>
    </row>
    <row r="14" spans="1:11" x14ac:dyDescent="0.35">
      <c r="A14" s="1">
        <v>44391</v>
      </c>
      <c r="B14" t="s">
        <v>279</v>
      </c>
      <c r="D14">
        <v>510</v>
      </c>
      <c r="E14">
        <v>2.35</v>
      </c>
      <c r="F14">
        <f>(D14*E14)</f>
        <v>1198.5</v>
      </c>
      <c r="H14">
        <f>(F14)</f>
        <v>1198.5</v>
      </c>
      <c r="J14">
        <f>(H14-I14+J13)</f>
        <v>1702.1000000000006</v>
      </c>
    </row>
    <row r="15" spans="1:11" x14ac:dyDescent="0.35">
      <c r="A15" s="1">
        <v>44391</v>
      </c>
      <c r="B15" t="s">
        <v>126</v>
      </c>
      <c r="D15">
        <v>1377</v>
      </c>
      <c r="E15">
        <v>2.35</v>
      </c>
      <c r="F15">
        <f>(D15*E15)</f>
        <v>3235.9500000000003</v>
      </c>
      <c r="H15">
        <f>(F15)</f>
        <v>3235.9500000000003</v>
      </c>
      <c r="J15">
        <f>(H15-I15+J14)</f>
        <v>4938.0500000000011</v>
      </c>
    </row>
    <row r="16" spans="1:11" x14ac:dyDescent="0.35">
      <c r="A16" s="1">
        <v>44392</v>
      </c>
      <c r="B16" t="s">
        <v>276</v>
      </c>
      <c r="D16">
        <v>306</v>
      </c>
      <c r="E16">
        <v>2.35</v>
      </c>
      <c r="F16">
        <f>(D16*E16)</f>
        <v>719.1</v>
      </c>
      <c r="H16">
        <f>(F16)</f>
        <v>719.1</v>
      </c>
      <c r="J16">
        <f>(H16-I16+J15)</f>
        <v>5657.1500000000015</v>
      </c>
    </row>
    <row r="17" spans="1:11" x14ac:dyDescent="0.35">
      <c r="A17" s="1">
        <v>44393</v>
      </c>
      <c r="I17">
        <v>4000</v>
      </c>
      <c r="J17">
        <f>(H17-I17+J16)</f>
        <v>1657.1500000000015</v>
      </c>
      <c r="K17" t="s">
        <v>280</v>
      </c>
    </row>
    <row r="18" spans="1:11" x14ac:dyDescent="0.35">
      <c r="A18" s="1">
        <v>44394</v>
      </c>
      <c r="B18" t="s">
        <v>126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>(H18-I18+J17)</f>
        <v>4853.1500000000015</v>
      </c>
    </row>
    <row r="19" spans="1:11" x14ac:dyDescent="0.35">
      <c r="A19" s="1">
        <v>44394</v>
      </c>
      <c r="I19">
        <v>20000</v>
      </c>
      <c r="J19">
        <f>(H19-I19+J18)</f>
        <v>-15146.849999999999</v>
      </c>
      <c r="K19" t="s">
        <v>281</v>
      </c>
    </row>
    <row r="20" spans="1:11" x14ac:dyDescent="0.35">
      <c r="A20" s="1">
        <v>44394</v>
      </c>
      <c r="B20" t="s">
        <v>282</v>
      </c>
      <c r="D20">
        <v>510</v>
      </c>
      <c r="E20">
        <v>2.35</v>
      </c>
      <c r="F20">
        <f>(D20*E20)</f>
        <v>1198.5</v>
      </c>
      <c r="H20">
        <f>(F20)</f>
        <v>1198.5</v>
      </c>
      <c r="J20">
        <f>(H20-I20+J19)</f>
        <v>-13948.349999999999</v>
      </c>
    </row>
    <row r="21" spans="1:11" x14ac:dyDescent="0.35">
      <c r="A21" s="1">
        <v>44394</v>
      </c>
      <c r="B21" t="s">
        <v>284</v>
      </c>
      <c r="D21">
        <v>714</v>
      </c>
      <c r="E21">
        <v>2.35</v>
      </c>
      <c r="F21">
        <f>(D21*E21)</f>
        <v>1677.9</v>
      </c>
      <c r="H21">
        <f>(F21)</f>
        <v>1677.9</v>
      </c>
      <c r="J21">
        <f>(H21-I21+J20)</f>
        <v>-12270.449999999999</v>
      </c>
    </row>
    <row r="22" spans="1:11" x14ac:dyDescent="0.35">
      <c r="A22" s="1">
        <v>44394</v>
      </c>
      <c r="B22" t="s">
        <v>285</v>
      </c>
      <c r="D22">
        <v>510</v>
      </c>
      <c r="E22">
        <v>2.35</v>
      </c>
      <c r="F22">
        <f>(D22*E22)</f>
        <v>1198.5</v>
      </c>
      <c r="H22">
        <f>(F22)</f>
        <v>1198.5</v>
      </c>
      <c r="J22">
        <f>(H22-I22+J21)</f>
        <v>-11071.949999999999</v>
      </c>
    </row>
    <row r="23" spans="1:11" x14ac:dyDescent="0.35">
      <c r="A23" s="1">
        <v>44394</v>
      </c>
      <c r="B23" t="s">
        <v>276</v>
      </c>
      <c r="D23">
        <v>731</v>
      </c>
      <c r="E23">
        <v>2.35</v>
      </c>
      <c r="F23">
        <f>(D23*E23)</f>
        <v>1717.8500000000001</v>
      </c>
      <c r="H23">
        <f>(F23)</f>
        <v>1717.8500000000001</v>
      </c>
      <c r="J23">
        <f>(H23-I23+J22)</f>
        <v>-9354.0999999999985</v>
      </c>
    </row>
    <row r="24" spans="1:11" x14ac:dyDescent="0.35">
      <c r="A24" s="1">
        <v>44395</v>
      </c>
      <c r="B24" t="s">
        <v>286</v>
      </c>
      <c r="D24">
        <v>561</v>
      </c>
      <c r="E24">
        <v>2.35</v>
      </c>
      <c r="F24">
        <f>(D24*E24)</f>
        <v>1318.3500000000001</v>
      </c>
      <c r="H24">
        <f>(F24)</f>
        <v>1318.3500000000001</v>
      </c>
      <c r="J24">
        <f>(H24-I24+J23)</f>
        <v>-8035.7499999999982</v>
      </c>
    </row>
    <row r="25" spans="1:11" x14ac:dyDescent="0.35">
      <c r="A25" s="1">
        <v>44395</v>
      </c>
      <c r="B25" t="s">
        <v>287</v>
      </c>
      <c r="D25">
        <v>910</v>
      </c>
      <c r="E25">
        <v>2.35</v>
      </c>
      <c r="F25">
        <f>(D25*E25)</f>
        <v>2138.5</v>
      </c>
      <c r="H25">
        <f>(F25)</f>
        <v>2138.5</v>
      </c>
      <c r="J25">
        <f>(H25-I25+J24)</f>
        <v>-5897.2499999999982</v>
      </c>
    </row>
    <row r="26" spans="1:11" x14ac:dyDescent="0.35">
      <c r="A26" s="1">
        <v>44395</v>
      </c>
      <c r="B26" t="s">
        <v>276</v>
      </c>
      <c r="D26">
        <v>731</v>
      </c>
      <c r="E26">
        <v>2.35</v>
      </c>
      <c r="F26">
        <f>(D26*E26)</f>
        <v>1717.8500000000001</v>
      </c>
      <c r="H26">
        <f>(F26)</f>
        <v>1717.8500000000001</v>
      </c>
      <c r="J26">
        <f>(H26-I26+J25)</f>
        <v>-4179.3999999999978</v>
      </c>
    </row>
    <row r="27" spans="1:11" x14ac:dyDescent="0.35">
      <c r="A27" s="1">
        <v>44398</v>
      </c>
      <c r="B27" t="s">
        <v>288</v>
      </c>
      <c r="D27">
        <v>680</v>
      </c>
      <c r="E27">
        <v>2.35</v>
      </c>
      <c r="F27">
        <f>(D27*E27)</f>
        <v>1598</v>
      </c>
      <c r="H27">
        <f>(F27)</f>
        <v>1598</v>
      </c>
      <c r="J27">
        <f>(H27-I27+J26)</f>
        <v>-2581.3999999999978</v>
      </c>
    </row>
    <row r="28" spans="1:11" x14ac:dyDescent="0.35">
      <c r="A28" s="1">
        <v>44398</v>
      </c>
      <c r="B28" t="s">
        <v>289</v>
      </c>
      <c r="D28">
        <v>425</v>
      </c>
      <c r="E28">
        <v>2.35</v>
      </c>
      <c r="F28">
        <f>(D28*E28)</f>
        <v>998.75</v>
      </c>
      <c r="H28">
        <f>(F28)</f>
        <v>998.75</v>
      </c>
      <c r="J28">
        <f>(H28-I28+J27)</f>
        <v>-1582.6499999999978</v>
      </c>
    </row>
    <row r="29" spans="1:11" x14ac:dyDescent="0.35">
      <c r="A29" s="1">
        <v>44398</v>
      </c>
      <c r="B29" t="s">
        <v>277</v>
      </c>
      <c r="D29">
        <v>1020</v>
      </c>
      <c r="E29">
        <v>2.35</v>
      </c>
      <c r="F29">
        <f>(D29*E29)</f>
        <v>2397</v>
      </c>
      <c r="H29">
        <f>(F29)</f>
        <v>2397</v>
      </c>
      <c r="J29">
        <f>(H29-I29+J28)</f>
        <v>814.35000000000218</v>
      </c>
    </row>
    <row r="30" spans="1:11" x14ac:dyDescent="0.35">
      <c r="A30" s="1">
        <v>44398</v>
      </c>
      <c r="B30" t="s">
        <v>290</v>
      </c>
      <c r="D30">
        <v>731</v>
      </c>
      <c r="E30">
        <v>2.35</v>
      </c>
      <c r="F30">
        <f>(D30*E30)</f>
        <v>1717.8500000000001</v>
      </c>
      <c r="H30">
        <f>(F30)</f>
        <v>1717.8500000000001</v>
      </c>
      <c r="J30">
        <f>(H30-I30+J29)</f>
        <v>2532.2000000000025</v>
      </c>
    </row>
    <row r="31" spans="1:11" x14ac:dyDescent="0.35">
      <c r="A31" s="1">
        <v>44398</v>
      </c>
      <c r="B31" t="s">
        <v>291</v>
      </c>
      <c r="D31">
        <v>561</v>
      </c>
      <c r="E31">
        <v>2.35</v>
      </c>
      <c r="F31">
        <f>(D31*E31)</f>
        <v>1318.3500000000001</v>
      </c>
      <c r="H31">
        <f>(F31)</f>
        <v>1318.3500000000001</v>
      </c>
      <c r="J31">
        <f>(H31-I31+J30)</f>
        <v>3850.5500000000029</v>
      </c>
    </row>
    <row r="32" spans="1:11" x14ac:dyDescent="0.35">
      <c r="A32" s="1">
        <v>44398</v>
      </c>
      <c r="B32" t="s">
        <v>285</v>
      </c>
      <c r="D32">
        <v>306</v>
      </c>
      <c r="E32">
        <v>2.35</v>
      </c>
      <c r="F32">
        <f>(D32*E32)</f>
        <v>719.1</v>
      </c>
      <c r="H32">
        <f>(F32)</f>
        <v>719.1</v>
      </c>
      <c r="J32">
        <f>(H32-I32+J31)</f>
        <v>4569.6500000000033</v>
      </c>
    </row>
    <row r="33" spans="1:11" x14ac:dyDescent="0.35">
      <c r="A33" s="1">
        <v>44398</v>
      </c>
      <c r="B33" t="s">
        <v>285</v>
      </c>
      <c r="D33">
        <v>408</v>
      </c>
      <c r="E33">
        <v>2.35</v>
      </c>
      <c r="F33">
        <f>(D33*E33)</f>
        <v>958.80000000000007</v>
      </c>
      <c r="H33">
        <f>(F33)</f>
        <v>958.80000000000007</v>
      </c>
      <c r="J33">
        <f>(H33-I33+J32)</f>
        <v>5528.4500000000035</v>
      </c>
    </row>
    <row r="34" spans="1:11" x14ac:dyDescent="0.35">
      <c r="A34" s="1">
        <v>44398</v>
      </c>
      <c r="B34" t="s">
        <v>292</v>
      </c>
      <c r="D34">
        <v>1156</v>
      </c>
      <c r="E34">
        <v>2.35</v>
      </c>
      <c r="F34">
        <f>(D34*E34)</f>
        <v>2716.6</v>
      </c>
      <c r="H34">
        <f>(F34)</f>
        <v>2716.6</v>
      </c>
      <c r="J34">
        <f>(H34-I34+J33)</f>
        <v>8245.0500000000029</v>
      </c>
    </row>
    <row r="35" spans="1:11" x14ac:dyDescent="0.35">
      <c r="A35" s="1">
        <v>44399</v>
      </c>
      <c r="B35" t="s">
        <v>271</v>
      </c>
      <c r="D35">
        <v>510</v>
      </c>
      <c r="E35">
        <v>2.35</v>
      </c>
      <c r="F35">
        <f>(D35*E35)</f>
        <v>1198.5</v>
      </c>
      <c r="H35">
        <f>(F35)</f>
        <v>1198.5</v>
      </c>
      <c r="J35">
        <f>(H35-I35+J34)</f>
        <v>9443.5500000000029</v>
      </c>
    </row>
    <row r="36" spans="1:11" x14ac:dyDescent="0.35">
      <c r="A36" s="1">
        <v>44399</v>
      </c>
      <c r="B36" t="s">
        <v>293</v>
      </c>
      <c r="D36">
        <v>204</v>
      </c>
      <c r="E36">
        <v>2.35</v>
      </c>
      <c r="F36">
        <f>(D36*E36)</f>
        <v>479.40000000000003</v>
      </c>
      <c r="H36">
        <f>(F36)</f>
        <v>479.40000000000003</v>
      </c>
      <c r="J36">
        <f>(H36-I36+J35)</f>
        <v>9922.9500000000025</v>
      </c>
    </row>
    <row r="37" spans="1:11" x14ac:dyDescent="0.35">
      <c r="A37" s="1" t="s">
        <v>294</v>
      </c>
      <c r="B37" t="s">
        <v>295</v>
      </c>
      <c r="C37" t="s">
        <v>308</v>
      </c>
      <c r="D37">
        <v>340</v>
      </c>
      <c r="E37">
        <v>2.35</v>
      </c>
      <c r="F37">
        <f>(D37*E37)</f>
        <v>799</v>
      </c>
      <c r="H37">
        <f>(F37)</f>
        <v>799</v>
      </c>
      <c r="J37">
        <f>(H37-I37+J36)</f>
        <v>10721.950000000003</v>
      </c>
    </row>
    <row r="38" spans="1:11" x14ac:dyDescent="0.35">
      <c r="A38" s="1">
        <v>44399</v>
      </c>
      <c r="B38" t="s">
        <v>296</v>
      </c>
      <c r="C38" t="s">
        <v>309</v>
      </c>
      <c r="D38">
        <v>85</v>
      </c>
      <c r="E38">
        <v>2.35</v>
      </c>
      <c r="F38">
        <f>(D38*E38)</f>
        <v>199.75</v>
      </c>
      <c r="H38">
        <f>(F38)</f>
        <v>199.75</v>
      </c>
      <c r="J38">
        <f>(H38-I38+J37)</f>
        <v>10921.700000000003</v>
      </c>
    </row>
    <row r="39" spans="1:11" x14ac:dyDescent="0.35">
      <c r="A39" s="1">
        <v>44399</v>
      </c>
      <c r="B39" t="s">
        <v>296</v>
      </c>
      <c r="C39" t="s">
        <v>309</v>
      </c>
      <c r="D39">
        <v>221</v>
      </c>
      <c r="E39">
        <v>2.35</v>
      </c>
      <c r="F39">
        <f>(D39*E39)</f>
        <v>519.35</v>
      </c>
      <c r="H39">
        <f>(F39)</f>
        <v>519.35</v>
      </c>
      <c r="J39">
        <f>(H39-I39+J38)</f>
        <v>11441.050000000003</v>
      </c>
    </row>
    <row r="40" spans="1:11" x14ac:dyDescent="0.35">
      <c r="A40" s="1">
        <v>44399</v>
      </c>
      <c r="B40" t="s">
        <v>277</v>
      </c>
      <c r="D40">
        <v>680</v>
      </c>
      <c r="E40">
        <v>2.35</v>
      </c>
      <c r="F40">
        <f>(D40*E40)</f>
        <v>1598</v>
      </c>
      <c r="H40">
        <f>(F40)</f>
        <v>1598</v>
      </c>
      <c r="J40">
        <f>(H40-I40+J39)</f>
        <v>13039.050000000003</v>
      </c>
    </row>
    <row r="41" spans="1:11" x14ac:dyDescent="0.35">
      <c r="A41" s="1">
        <v>44399</v>
      </c>
      <c r="B41" t="s">
        <v>295</v>
      </c>
      <c r="C41" t="s">
        <v>308</v>
      </c>
      <c r="D41">
        <v>408</v>
      </c>
      <c r="E41">
        <v>2.35</v>
      </c>
      <c r="F41">
        <f>(D41*E41)</f>
        <v>958.80000000000007</v>
      </c>
      <c r="H41">
        <f>(F41)</f>
        <v>958.80000000000007</v>
      </c>
      <c r="J41">
        <f>(H41-I41+J40)</f>
        <v>13997.850000000002</v>
      </c>
    </row>
    <row r="42" spans="1:11" x14ac:dyDescent="0.35">
      <c r="A42" s="1">
        <v>44399</v>
      </c>
      <c r="B42" t="s">
        <v>297</v>
      </c>
      <c r="D42">
        <v>748</v>
      </c>
      <c r="E42">
        <v>2.35</v>
      </c>
      <c r="F42">
        <f>(D42*E42)</f>
        <v>1757.8</v>
      </c>
      <c r="H42">
        <f>(F42)</f>
        <v>1757.8</v>
      </c>
      <c r="J42">
        <f>(H42-I42+J41)</f>
        <v>15755.650000000001</v>
      </c>
    </row>
    <row r="43" spans="1:11" x14ac:dyDescent="0.35">
      <c r="A43" s="1">
        <v>44399</v>
      </c>
      <c r="B43" t="s">
        <v>298</v>
      </c>
      <c r="D43">
        <v>629</v>
      </c>
      <c r="E43">
        <v>2.35</v>
      </c>
      <c r="F43">
        <f>(D43*E43)</f>
        <v>1478.15</v>
      </c>
      <c r="H43">
        <f>(F43)</f>
        <v>1478.15</v>
      </c>
      <c r="J43">
        <f>(H43-I43+J42)</f>
        <v>17233.800000000003</v>
      </c>
    </row>
    <row r="44" spans="1:11" x14ac:dyDescent="0.35">
      <c r="A44" s="1">
        <v>44399</v>
      </c>
      <c r="B44" t="s">
        <v>285</v>
      </c>
      <c r="D44">
        <v>799</v>
      </c>
      <c r="E44">
        <v>2.35</v>
      </c>
      <c r="F44">
        <f>(D44*E44)</f>
        <v>1877.65</v>
      </c>
      <c r="H44">
        <f>(F44)</f>
        <v>1877.65</v>
      </c>
      <c r="J44">
        <f>(H44-I44+J43)</f>
        <v>19111.450000000004</v>
      </c>
    </row>
    <row r="45" spans="1:11" x14ac:dyDescent="0.35">
      <c r="A45" s="1">
        <v>44400</v>
      </c>
      <c r="B45" t="s">
        <v>295</v>
      </c>
      <c r="C45" t="s">
        <v>308</v>
      </c>
      <c r="D45">
        <v>255</v>
      </c>
      <c r="E45">
        <v>2.35</v>
      </c>
      <c r="F45">
        <f>(D45*E45)</f>
        <v>599.25</v>
      </c>
      <c r="H45">
        <f>(F45)</f>
        <v>599.25</v>
      </c>
      <c r="J45">
        <f>(H45-I45+J44)</f>
        <v>19710.700000000004</v>
      </c>
    </row>
    <row r="46" spans="1:11" x14ac:dyDescent="0.35">
      <c r="A46" s="1">
        <v>44400</v>
      </c>
      <c r="B46" t="s">
        <v>295</v>
      </c>
      <c r="C46" t="s">
        <v>229</v>
      </c>
      <c r="D46">
        <v>255</v>
      </c>
      <c r="E46">
        <v>2.35</v>
      </c>
      <c r="F46">
        <f>(D46*E46)</f>
        <v>599.25</v>
      </c>
      <c r="H46">
        <f>(F46)</f>
        <v>599.25</v>
      </c>
      <c r="J46">
        <f>(H46-I46+J45)</f>
        <v>20309.950000000004</v>
      </c>
    </row>
    <row r="47" spans="1:11" x14ac:dyDescent="0.35">
      <c r="A47" s="1">
        <v>44400</v>
      </c>
      <c r="B47" t="s">
        <v>299</v>
      </c>
      <c r="C47" t="s">
        <v>311</v>
      </c>
      <c r="D47">
        <v>748</v>
      </c>
      <c r="E47">
        <v>2.35</v>
      </c>
      <c r="F47">
        <f>(D47*E47)</f>
        <v>1757.8</v>
      </c>
      <c r="H47">
        <f>(F47)</f>
        <v>1757.8</v>
      </c>
      <c r="J47">
        <f>(H47-I47+J46)</f>
        <v>22067.750000000004</v>
      </c>
    </row>
    <row r="48" spans="1:11" x14ac:dyDescent="0.35">
      <c r="A48" s="1">
        <v>44400</v>
      </c>
      <c r="I48">
        <v>10000</v>
      </c>
      <c r="J48">
        <f>(H48-I48+J47)</f>
        <v>12067.750000000004</v>
      </c>
      <c r="K48" t="s">
        <v>300</v>
      </c>
    </row>
    <row r="49" spans="1:11" x14ac:dyDescent="0.35">
      <c r="A49" s="1">
        <v>44401</v>
      </c>
      <c r="B49" t="s">
        <v>301</v>
      </c>
      <c r="C49" t="s">
        <v>310</v>
      </c>
      <c r="D49">
        <v>408</v>
      </c>
      <c r="E49">
        <v>2.35</v>
      </c>
      <c r="F49">
        <f>(D49*E49)</f>
        <v>958.80000000000007</v>
      </c>
      <c r="H49">
        <f>(F49)</f>
        <v>958.80000000000007</v>
      </c>
      <c r="J49">
        <f>(H49-I49+J48)</f>
        <v>13026.550000000003</v>
      </c>
    </row>
    <row r="50" spans="1:11" x14ac:dyDescent="0.35">
      <c r="A50" s="1">
        <v>44401</v>
      </c>
      <c r="B50" t="s">
        <v>285</v>
      </c>
      <c r="D50">
        <v>459</v>
      </c>
      <c r="E50">
        <v>2.35</v>
      </c>
      <c r="F50">
        <f>(D50*E50)</f>
        <v>1078.6500000000001</v>
      </c>
      <c r="H50">
        <f>(F50)</f>
        <v>1078.6500000000001</v>
      </c>
      <c r="J50">
        <f>(H50-I50+J49)</f>
        <v>14105.200000000003</v>
      </c>
    </row>
    <row r="51" spans="1:11" x14ac:dyDescent="0.35">
      <c r="A51" s="1">
        <v>44401</v>
      </c>
      <c r="B51" t="s">
        <v>302</v>
      </c>
      <c r="C51" t="s">
        <v>307</v>
      </c>
      <c r="D51">
        <v>799</v>
      </c>
      <c r="E51">
        <v>2.35</v>
      </c>
      <c r="F51">
        <f>(D51*E51)</f>
        <v>1877.65</v>
      </c>
      <c r="H51">
        <f>(F51)</f>
        <v>1877.65</v>
      </c>
      <c r="J51">
        <f>(H51-I51+J50)</f>
        <v>15982.850000000002</v>
      </c>
    </row>
    <row r="52" spans="1:11" x14ac:dyDescent="0.35">
      <c r="A52" s="1">
        <v>44401</v>
      </c>
      <c r="B52" t="s">
        <v>303</v>
      </c>
      <c r="D52">
        <v>1020</v>
      </c>
      <c r="E52">
        <v>2.35</v>
      </c>
      <c r="F52">
        <f>(D52*E52)</f>
        <v>2397</v>
      </c>
      <c r="H52">
        <f>(F52)</f>
        <v>2397</v>
      </c>
      <c r="J52">
        <f>(H52-I52+J51)</f>
        <v>18379.850000000002</v>
      </c>
    </row>
    <row r="53" spans="1:11" x14ac:dyDescent="0.35">
      <c r="A53" s="1">
        <v>44402</v>
      </c>
      <c r="B53" t="s">
        <v>304</v>
      </c>
      <c r="D53">
        <v>119</v>
      </c>
      <c r="E53">
        <v>2.35</v>
      </c>
      <c r="F53">
        <f>(D53*E53)</f>
        <v>279.65000000000003</v>
      </c>
      <c r="H53">
        <f>(F53)</f>
        <v>279.65000000000003</v>
      </c>
      <c r="J53">
        <f>(H53-I53+J52)</f>
        <v>18659.500000000004</v>
      </c>
    </row>
    <row r="54" spans="1:11" x14ac:dyDescent="0.35">
      <c r="A54" s="1">
        <v>44402</v>
      </c>
      <c r="B54" t="s">
        <v>296</v>
      </c>
      <c r="C54" t="s">
        <v>312</v>
      </c>
      <c r="D54">
        <v>272</v>
      </c>
      <c r="E54">
        <v>2.35</v>
      </c>
      <c r="F54">
        <f>(D54*E54)</f>
        <v>639.20000000000005</v>
      </c>
      <c r="H54">
        <f>(F54)</f>
        <v>639.20000000000005</v>
      </c>
      <c r="J54">
        <f>(H54-I54+J53)</f>
        <v>19298.700000000004</v>
      </c>
    </row>
    <row r="55" spans="1:11" x14ac:dyDescent="0.35">
      <c r="A55" s="1">
        <v>44402</v>
      </c>
      <c r="B55" t="s">
        <v>279</v>
      </c>
      <c r="D55">
        <v>612</v>
      </c>
      <c r="E55">
        <v>2.35</v>
      </c>
      <c r="F55">
        <f>(D55*E55)</f>
        <v>1438.2</v>
      </c>
      <c r="H55">
        <f>(F55)</f>
        <v>1438.2</v>
      </c>
      <c r="J55">
        <f>(H55-I55+J54)</f>
        <v>20736.900000000005</v>
      </c>
    </row>
    <row r="56" spans="1:11" x14ac:dyDescent="0.35">
      <c r="A56" s="1">
        <v>44402</v>
      </c>
      <c r="B56" t="s">
        <v>299</v>
      </c>
      <c r="C56" t="s">
        <v>311</v>
      </c>
      <c r="D56">
        <v>714</v>
      </c>
      <c r="E56">
        <v>2.35</v>
      </c>
      <c r="F56">
        <f>(D56*E56)</f>
        <v>1677.9</v>
      </c>
      <c r="H56">
        <f>(F56)</f>
        <v>1677.9</v>
      </c>
      <c r="J56">
        <f>(H56-I56+J55)</f>
        <v>22414.800000000007</v>
      </c>
    </row>
    <row r="57" spans="1:11" x14ac:dyDescent="0.35">
      <c r="A57" s="1">
        <v>44402</v>
      </c>
      <c r="B57" t="s">
        <v>305</v>
      </c>
      <c r="D57">
        <v>901</v>
      </c>
      <c r="E57">
        <v>2.35</v>
      </c>
      <c r="F57">
        <f>(D57*E57)</f>
        <v>2117.35</v>
      </c>
      <c r="H57">
        <f>(F57)</f>
        <v>2117.35</v>
      </c>
      <c r="J57">
        <f>(H57-I57+J56)</f>
        <v>24532.150000000005</v>
      </c>
    </row>
    <row r="58" spans="1:11" x14ac:dyDescent="0.35">
      <c r="A58" s="1">
        <v>44402</v>
      </c>
      <c r="B58" t="s">
        <v>284</v>
      </c>
      <c r="D58">
        <v>204</v>
      </c>
      <c r="E58">
        <v>2.35</v>
      </c>
      <c r="F58">
        <f>(D58*E58)</f>
        <v>479.40000000000003</v>
      </c>
      <c r="H58">
        <f>(F58)</f>
        <v>479.40000000000003</v>
      </c>
      <c r="J58">
        <f>(H58-I58+J57)</f>
        <v>25011.550000000007</v>
      </c>
    </row>
    <row r="59" spans="1:11" x14ac:dyDescent="0.35">
      <c r="A59" s="1">
        <v>44403</v>
      </c>
      <c r="I59">
        <v>41545</v>
      </c>
      <c r="J59">
        <f>(H59-I59+J58)</f>
        <v>-16533.449999999993</v>
      </c>
      <c r="K59" t="s">
        <v>306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119</v>
      </c>
      <c r="C1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CARİ</vt:lpstr>
      <vt:lpstr>BİLANÇOLAR</vt:lpstr>
      <vt:lpstr>PERSONEL_GİDER</vt:lpstr>
      <vt:lpstr>ELDORADO</vt:lpstr>
      <vt:lpstr>KASA_ALIM</vt:lpstr>
      <vt:lpstr>NOT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2021-07-27T11:51:40Z</dcterms:modified>
</cp:coreProperties>
</file>