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F3EBA661-84CF-4764-B04F-DF229F3B89F3}" xr6:coauthVersionLast="47" xr6:coauthVersionMax="47" xr10:uidLastSave="{00000000-0000-0000-0000-000000000000}"/>
  <bookViews>
    <workbookView xWindow="-110" yWindow="-110" windowWidth="19420" windowHeight="10640" activeTab="2" xr2:uid="{B38A589B-49D3-4226-8883-CE6CE99F1FE7}"/>
  </bookViews>
  <sheets>
    <sheet name="GÜNLÜK_GELEN_GİDEN_MAL" sheetId="4" r:id="rId1"/>
    <sheet name="BİLANÇOLAR" sheetId="20" r:id="rId2"/>
    <sheet name="KASA.PERS.NAK" sheetId="19" r:id="rId3"/>
    <sheet name="CARİ" sheetId="21" r:id="rId4"/>
    <sheet name="ELDORADO" sheetId="22" r:id="rId5"/>
    <sheet name="KASA_ALIM" sheetId="2" r:id="rId6"/>
    <sheet name="EGE_LİDER" sheetId="3" r:id="rId7"/>
    <sheet name="ŞEKEROĞLU" sheetId="14" r:id="rId8"/>
    <sheet name="SARIOĞLU" sheetId="15" r:id="rId9"/>
  </sheets>
  <definedNames>
    <definedName name="_xlnm._FilterDatabase" localSheetId="4" hidden="1">ELDORADO!$A$1:$K$59</definedName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520" i="4" l="1"/>
  <c r="BT515" i="4"/>
  <c r="BT507" i="4"/>
  <c r="BT494" i="4"/>
  <c r="H524" i="4"/>
  <c r="D523" i="4"/>
  <c r="E523" i="4"/>
  <c r="F523" i="4"/>
  <c r="G523" i="4"/>
  <c r="I523" i="4"/>
  <c r="I369" i="19"/>
  <c r="C369" i="19"/>
  <c r="C368" i="19"/>
  <c r="H518" i="4"/>
  <c r="D517" i="4"/>
  <c r="E517" i="4"/>
  <c r="F517" i="4"/>
  <c r="G517" i="4"/>
  <c r="I517" i="4"/>
  <c r="I365" i="19"/>
  <c r="C365" i="19"/>
  <c r="C364" i="19"/>
  <c r="N13" i="21"/>
  <c r="X7" i="21"/>
  <c r="G521" i="4"/>
  <c r="I521" i="4" s="1"/>
  <c r="G520" i="4"/>
  <c r="I520" i="4" s="1"/>
  <c r="I515" i="4"/>
  <c r="G515" i="4"/>
  <c r="I356" i="19"/>
  <c r="B103" i="20"/>
  <c r="C103" i="20"/>
  <c r="D103" i="20"/>
  <c r="E103" i="20"/>
  <c r="I355" i="19"/>
  <c r="C355" i="19"/>
  <c r="C354" i="19"/>
  <c r="D512" i="4"/>
  <c r="E512" i="4"/>
  <c r="F512" i="4"/>
  <c r="H361" i="19"/>
  <c r="C360" i="19"/>
  <c r="C361" i="19" s="1"/>
  <c r="I361" i="19" s="1"/>
  <c r="G510" i="4"/>
  <c r="I510" i="4" s="1"/>
  <c r="G509" i="4"/>
  <c r="I509" i="4" s="1"/>
  <c r="G508" i="4"/>
  <c r="I508" i="4" s="1"/>
  <c r="G507" i="4"/>
  <c r="C350" i="19"/>
  <c r="C351" i="19" s="1"/>
  <c r="I351" i="19" s="1"/>
  <c r="G496" i="4"/>
  <c r="I496" i="4" s="1"/>
  <c r="H351" i="19"/>
  <c r="D499" i="4"/>
  <c r="E499" i="4"/>
  <c r="F499" i="4"/>
  <c r="G497" i="4"/>
  <c r="H497" i="4" s="1"/>
  <c r="G502" i="4"/>
  <c r="I502" i="4" s="1"/>
  <c r="I504" i="4" s="1"/>
  <c r="H505" i="4" s="1"/>
  <c r="G495" i="4"/>
  <c r="I495" i="4" s="1"/>
  <c r="L323" i="19"/>
  <c r="C306" i="19"/>
  <c r="L294" i="19"/>
  <c r="D440" i="4"/>
  <c r="E440" i="4"/>
  <c r="F440" i="4"/>
  <c r="H322" i="19"/>
  <c r="C321" i="19"/>
  <c r="C322" i="19" s="1"/>
  <c r="H315" i="19"/>
  <c r="C314" i="19"/>
  <c r="C315" i="19" s="1"/>
  <c r="D423" i="4"/>
  <c r="E423" i="4"/>
  <c r="F423" i="4"/>
  <c r="H302" i="19"/>
  <c r="C301" i="19"/>
  <c r="C302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G494" i="4"/>
  <c r="I494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29" i="19"/>
  <c r="C330" i="19" s="1"/>
  <c r="I330" i="19" s="1"/>
  <c r="C336" i="19"/>
  <c r="C337" i="19" s="1"/>
  <c r="C343" i="19"/>
  <c r="C344" i="19" s="1"/>
  <c r="H344" i="19"/>
  <c r="H337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BH479" i="4"/>
  <c r="BD479" i="4"/>
  <c r="AM3" i="21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T463" i="4"/>
  <c r="E463" i="4"/>
  <c r="F463" i="4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AH3" i="21"/>
  <c r="AH4" i="21" s="1"/>
  <c r="AH5" i="21" s="1"/>
  <c r="AH6" i="21" s="1"/>
  <c r="AH7" i="21" s="1"/>
  <c r="AC3" i="21"/>
  <c r="AC4" i="21" s="1"/>
  <c r="AC5" i="21" s="1"/>
  <c r="AC6" i="21" s="1"/>
  <c r="X3" i="21"/>
  <c r="X4" i="21" s="1"/>
  <c r="X5" i="21" s="1"/>
  <c r="X6" i="21" s="1"/>
  <c r="S3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I3" i="21"/>
  <c r="I4" i="21" s="1"/>
  <c r="I5" i="21" s="1"/>
  <c r="I6" i="21" s="1"/>
  <c r="I7" i="21" s="1"/>
  <c r="I8" i="21" s="1"/>
  <c r="I9" i="21" s="1"/>
  <c r="I10" i="21" s="1"/>
  <c r="D3" i="21"/>
  <c r="D4" i="21" s="1"/>
  <c r="D5" i="21" s="1"/>
  <c r="D6" i="21" s="1"/>
  <c r="D7" i="21" s="1"/>
  <c r="J35" i="2"/>
  <c r="N93" i="20"/>
  <c r="O93" i="20"/>
  <c r="P93" i="20"/>
  <c r="Q93" i="20"/>
  <c r="R93" i="20"/>
  <c r="S93" i="20"/>
  <c r="L93" i="20"/>
  <c r="M93" i="20"/>
  <c r="K93" i="20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U423" i="4"/>
  <c r="BT423" i="4"/>
  <c r="S81" i="20"/>
  <c r="S82" i="20" s="1"/>
  <c r="R81" i="20"/>
  <c r="R82" i="20" s="1"/>
  <c r="Q81" i="20"/>
  <c r="N80" i="20"/>
  <c r="N82" i="20" s="1"/>
  <c r="K80" i="20"/>
  <c r="K82" i="20" s="1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T49" i="4"/>
  <c r="BH97" i="4"/>
  <c r="AR97" i="4"/>
  <c r="BD97" i="4"/>
  <c r="BT85" i="4"/>
  <c r="BT279" i="4"/>
  <c r="BT271" i="4"/>
  <c r="BT263" i="4"/>
  <c r="BT251" i="4"/>
  <c r="BT242" i="4"/>
  <c r="BH215" i="4"/>
  <c r="BT215" i="4" s="1"/>
  <c r="BU145" i="4"/>
  <c r="BT145" i="4"/>
  <c r="BD136" i="4"/>
  <c r="BT136" i="4" s="1"/>
  <c r="BT125" i="4"/>
  <c r="BT117" i="4"/>
  <c r="BT325" i="4"/>
  <c r="BD316" i="4"/>
  <c r="BT316" i="4" s="1"/>
  <c r="BT306" i="4"/>
  <c r="BT298" i="4"/>
  <c r="BT171" i="4"/>
  <c r="BU156" i="4"/>
  <c r="BT156" i="4"/>
  <c r="BH205" i="4"/>
  <c r="BD205" i="4"/>
  <c r="BD193" i="4"/>
  <c r="AR193" i="4"/>
  <c r="BD183" i="4"/>
  <c r="AZ183" i="4"/>
  <c r="BT286" i="4"/>
  <c r="BD348" i="4"/>
  <c r="BT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I6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F93" i="20" l="1"/>
  <c r="T93" i="20"/>
  <c r="U93" i="20"/>
  <c r="V93" i="20"/>
  <c r="G512" i="4"/>
  <c r="I507" i="4"/>
  <c r="I512" i="4"/>
  <c r="H513" i="4" s="1"/>
  <c r="I499" i="4"/>
  <c r="G499" i="4"/>
  <c r="I322" i="19"/>
  <c r="I315" i="19"/>
  <c r="I272" i="19"/>
  <c r="I302" i="19"/>
  <c r="G440" i="4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G12" i="4"/>
  <c r="I14" i="19"/>
  <c r="G6" i="4"/>
  <c r="G491" i="4"/>
  <c r="I337" i="19"/>
  <c r="I483" i="4"/>
  <c r="I344" i="19"/>
  <c r="BT479" i="4"/>
  <c r="G479" i="4"/>
  <c r="I6" i="22"/>
  <c r="J6" i="22" s="1"/>
  <c r="J5" i="22"/>
  <c r="J7" i="22"/>
  <c r="I8" i="22"/>
  <c r="I463" i="4"/>
  <c r="G463" i="4"/>
  <c r="I466" i="4"/>
  <c r="I479" i="4" s="1"/>
  <c r="Q82" i="20"/>
  <c r="BT183" i="4"/>
  <c r="BT205" i="4"/>
  <c r="BT60" i="4"/>
  <c r="BT97" i="4"/>
  <c r="G451" i="4"/>
  <c r="I443" i="4"/>
  <c r="I451" i="4" s="1"/>
  <c r="BT71" i="4"/>
  <c r="I427" i="4"/>
  <c r="I440" i="4" s="1"/>
  <c r="Q68" i="20"/>
  <c r="Q80" i="20"/>
  <c r="N56" i="20"/>
  <c r="Z44" i="20"/>
  <c r="AI32" i="20"/>
  <c r="Z20" i="20"/>
  <c r="BT193" i="4"/>
  <c r="BT338" i="4"/>
  <c r="BT361" i="4"/>
  <c r="BT369" i="4"/>
  <c r="BT379" i="4"/>
  <c r="BT397" i="4"/>
  <c r="BT409" i="4"/>
  <c r="BT387" i="4"/>
  <c r="I301" i="4"/>
  <c r="I306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G23" i="2"/>
  <c r="G13" i="2"/>
  <c r="H388" i="4" l="1"/>
  <c r="H500" i="4"/>
  <c r="H441" i="4"/>
  <c r="H307" i="4"/>
  <c r="I323" i="19"/>
  <c r="M323" i="19" s="1"/>
  <c r="I294" i="19"/>
  <c r="M294" i="19" s="1"/>
  <c r="H380" i="4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<sst xmlns="http://schemas.openxmlformats.org/spreadsheetml/2006/main" count="2744" uniqueCount="319">
  <si>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</si>
  <si>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</si>
  <si>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</si>
  <si>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</si>
  <si>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</si>
  <si>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</si>
  <si>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</si>
  <si>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</si>
  <si>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</si>
  <si>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</si>
  <si>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</si>
  <si>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</si>
  <si>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</si>
  <si>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</si>
  <si>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</si>
  <si>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</si>
  <si>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</si>
  <si>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</si>
  <si>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</si>
  <si>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</si>
  <si>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</si>
  <si>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</si>
  <si>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</si>
  <si>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</si>
  <si>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</si>
  <si>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</si>
  <si>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</si>
  <si>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</si>
  <si>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</si>
  <si>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</si>
  <si>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</si>
  <si>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</si>
  <si>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</si>
  <si>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</si>
  <si>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</si>
  <si>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</si>
  <si>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</si>
  <si>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</si>
  <si>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</si>
  <si>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</si>
  <si>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</si>
  <si>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</si>
  <si>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</si>
  <si>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</si>
  <si>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</si>
  <si>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</si>
  <si>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</si>
  <si>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</si>
  <si>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</si>
  <si>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</si>
  <si>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</si>
  <si>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</si>
  <si>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</si>
  <si>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</si>
  <si>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</si>
  <si>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</si>
  <si>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</si>
  <si>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</si>
  <si>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</si>
  <si>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</si>
  <si>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</si>
  <si>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</si>
  <si>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</si>
  <si>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</si>
  <si>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</si>
  <si>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</si>
  <si>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</si>
  <si>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</si>
  <si>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</si>
  <si>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</si>
  <si>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</si>
  <si>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</si>
  <si>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</si>
  <si>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</si>
  <si>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</si>
  <si>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</si>
  <si>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</si>
  <si>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</si>
  <si>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</si>
  <si>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</si>
  <si>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</si>
  <si>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</si>
  <si>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</si>
  <si>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</si>
  <si>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</si>
  <si>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</si>
  <si>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</si>
  <si>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</si>
  <si>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</si>
  <si>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</si>
  <si>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</si>
  <si>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</si>
  <si>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</si>
  <si>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</si>
  <si>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</si>
  <si>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</si>
  <si>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</si>
  <si>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</si>
  <si>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</si>
  <si>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</si>
  <si>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</si>
  <si>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</si>
  <si>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</si>
  <si>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</si>
  <si>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</si>
  <si>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</si>
  <si>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</si>
  <si>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</si>
  <si>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</si>
  <si>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</si>
  <si>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</si>
  <si>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</si>
  <si>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</si>
  <si>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</si>
  <si>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</si>
  <si>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</si>
  <si>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</si>
  <si>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</si>
  <si>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</si>
  <si>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</si>
  <si>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</si>
  <si>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</si>
  <si>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</si>
  <si>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</si>
  <si>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</si>
  <si>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</si>
  <si>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</si>
  <si>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</si>
  <si>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</si>
  <si>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</si>
  <si>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</si>
  <si>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</si>
  <si>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</si>
  <si>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</si>
  <si>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</si>
  <si>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</si>
  <si>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</si>
  <si>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</si>
  <si>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</si>
  <si>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</si>
  <si>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</si>
  <si>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</si>
  <si>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</si>
  <si>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</si>
  <si>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</si>
  <si>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</si>
  <si>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</si>
  <si>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</si>
  <si>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</si>
  <si>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</si>
  <si>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</si>
  <si>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</si>
  <si>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</si>
  <si>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</si>
  <si>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</si>
  <si>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</si>
  <si>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</si>
  <si>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</si>
  <si>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</si>
  <si>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</si>
  <si>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</si>
  <si>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</si>
  <si>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</si>
  <si>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</si>
  <si>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</si>
  <si>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</si>
  <si>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</si>
  <si>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</si>
  <si>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</si>
  <si>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</si>
  <si>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</si>
  <si>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</si>
  <si>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</si>
  <si>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</si>
  <si>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</si>
  <si>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</si>
  <si>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</si>
  <si>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</si>
  <si>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</si>
  <si>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</si>
  <si>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</si>
  <si>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</si>
  <si>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</si>
  <si>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</si>
  <si>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</si>
  <si>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</si>
  <si>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</si>
  <si>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</si>
  <si>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</si>
  <si>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</si>
  <si>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</si>
  <si>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</si>
  <si>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</si>
  <si>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</si>
  <si>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</si>
  <si>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</si>
  <si>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</si>
  <si>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</si>
  <si>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</si>
  <si>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</si>
  <si>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</si>
  <si>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</si>
  <si>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</si>
  <si>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</si>
  <si>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</si>
  <si>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</si>
  <si>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</si>
  <si>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</si>
  <si>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</si>
  <si>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</si>
  <si>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</si>
  <si>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</si>
  <si>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</si>
  <si>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</si>
  <si>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</si>
  <si>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</si>
  <si>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</si>
  <si>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</si>
  <si>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</si>
  <si>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</si>
  <si>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</si>
  <si>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</si>
  <si>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</si>
  <si>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</si>
  <si>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</si>
  <si>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</si>
  <si>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</si>
  <si>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</si>
  <si>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</si>
  <si>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</si>
  <si>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</si>
  <si>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</si>
  <si>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KOMİSYON_GİDERİ/HAFTALIK</t>
  </si>
  <si>
    <t>21.7.2021/ÇARŞAMBA</t>
  </si>
  <si>
    <t>Mert</t>
  </si>
  <si>
    <t>Mert Engin</t>
  </si>
  <si>
    <t>Süleyman Küçük</t>
  </si>
  <si>
    <t>HÜSEYİN ADSIZ</t>
  </si>
  <si>
    <t>ŞABAN OK</t>
  </si>
  <si>
    <t>YUSUF AKINCI</t>
  </si>
  <si>
    <t>OSMAN ALKAN</t>
  </si>
  <si>
    <t>BORÇ</t>
  </si>
  <si>
    <t>ÖDEME</t>
  </si>
  <si>
    <t>Sinan Küçükzeybek</t>
  </si>
  <si>
    <t>25.7.2021/PAZAR</t>
  </si>
  <si>
    <t>Ali Durmaz</t>
  </si>
  <si>
    <t>Sedat Ektiren</t>
  </si>
  <si>
    <t>26.7.2021/PAZARTESİ</t>
  </si>
  <si>
    <t>Sıtkı Adsız</t>
  </si>
  <si>
    <t>SALİH ELDEN</t>
  </si>
  <si>
    <t>27.7.2021/SALI</t>
  </si>
  <si>
    <t>PLAKA NO</t>
  </si>
  <si>
    <t>BİRİM FİYAT</t>
  </si>
  <si>
    <t>NAKLİYE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</si>
  <si>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</si>
  <si>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</si>
  <si>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</si>
  <si>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</si>
  <si>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</si>
  <si>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</si>
  <si>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</si>
  <si>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</si>
  <si>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</si>
  <si>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</si>
  <si>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</si>
  <si>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</si>
  <si>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</si>
  <si>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</si>
  <si>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</si>
  <si>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</si>
  <si>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</si>
  <si>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</si>
  <si>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</si>
  <si>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</si>
  <si>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</si>
  <si>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</si>
  <si>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</si>
  <si>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</si>
  <si>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</si>
  <si>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</si>
  <si>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</si>
  <si>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</si>
  <si>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</si>
  <si>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</si>
  <si>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</si>
  <si>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</si>
  <si>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</si>
  <si>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</si>
  <si>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</si>
  <si>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</si>
  <si>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</si>
  <si>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</si>
  <si>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</si>
  <si>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</si>
  <si>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</si>
  <si>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</si>
  <si>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</si>
  <si>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</si>
  <si>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</si>
  <si>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</si>
  <si>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</si>
  <si>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</si>
  <si>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</si>
  <si>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</si>
  <si>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</si>
  <si>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</si>
  <si>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</si>
  <si>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</si>
  <si>
    <t>GENEL_TOPLAM</t>
  </si>
  <si>
    <t xml:space="preserve">Ünalberk </t>
  </si>
  <si>
    <t>29.7.2021/PERŞEMBE</t>
  </si>
  <si>
    <t>35 VU 044</t>
  </si>
  <si>
    <t xml:space="preserve">BAYRAM ADSIZ </t>
  </si>
  <si>
    <t>1.8.2021/PAZAR</t>
  </si>
  <si>
    <t>AYSU_GIDA</t>
  </si>
  <si>
    <t>ÇEK(40)</t>
  </si>
  <si>
    <t>ÇEK(70)</t>
  </si>
  <si>
    <t>2.8.2021/PAZARTESİ</t>
  </si>
  <si>
    <t>3.8.2021/SALI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</si>
</sst>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6" borderId="0" xfId="0" applyFill="1"/>
    <xf numFmtId="0" fontId="1" fillId="6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0" borderId="0" xfId="0" applyFont="1" applyFill="1"/>
    <xf numFmtId="0" fontId="1" fillId="7" borderId="0" xfId="0" applyFont="1" applyFill="1"/>
    <xf numFmtId="0" fontId="0" fillId="7" borderId="0" xfId="0" applyFont="1" applyFill="1"/>
    <xf numFmtId="0" fontId="1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3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7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5" borderId="0" xfId="0" applyFont="1" applyFill="1"/>
    <xf numFmtId="0" fontId="0" fillId="15" borderId="0" xfId="0" applyFill="1"/>
    <xf numFmtId="0" fontId="0" fillId="5" borderId="0" xfId="0" applyFont="1" applyFill="1"/>
    <xf numFmtId="0" fontId="0" fillId="15" borderId="0" xfId="0" applyFont="1" applyFill="1"/>
    <xf numFmtId="0" fontId="0" fillId="5" borderId="0" xfId="0" applyFill="1"/>
    <xf numFmtId="0" fontId="1" fillId="1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Fill="1"/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8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U524"/>
  <sheetViews>
    <sheetView zoomScale="73" zoomScaleNormal="73" workbookViewId="0">
      <pane xSplit="1" ySplit="2" topLeftCell="BB500" activePane="bottomRight" state="frozen"/>
      <selection pane="topRight" activeCell="B1" sqref="B1"/>
      <selection pane="bottomLeft" activeCell="A3" sqref="A3"/>
      <selection pane="bottomRight" activeCell="BT521" sqref="BT521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72" max="72" width="13.1796875" bestFit="1" customWidth="1"/>
    <col min="73" max="73" width="12.36328125" bestFit="1" customWidth="1"/>
  </cols>
  <sheetData>
    <row r="1" spans="1:73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159</v>
      </c>
      <c r="K1" s="2"/>
      <c r="L1" s="42" t="s">
        <v>227</v>
      </c>
      <c r="M1" s="42"/>
      <c r="N1" s="42"/>
      <c r="O1" s="42"/>
      <c r="P1" s="41" t="s">
        <v>226</v>
      </c>
      <c r="Q1" s="41"/>
      <c r="R1" s="41"/>
      <c r="S1" s="41"/>
      <c r="T1" s="44" t="s">
        <v>213</v>
      </c>
      <c r="U1" s="44"/>
      <c r="V1" s="44"/>
      <c r="W1" s="44"/>
      <c r="X1" s="43" t="s">
        <v>212</v>
      </c>
      <c r="Y1" s="43"/>
      <c r="Z1" s="43"/>
      <c r="AA1" s="43"/>
      <c r="AB1" s="47" t="s">
        <v>211</v>
      </c>
      <c r="AC1" s="47"/>
      <c r="AD1" s="47"/>
      <c r="AE1" s="47"/>
      <c r="AF1" s="43" t="s">
        <v>210</v>
      </c>
      <c r="AG1" s="43"/>
      <c r="AH1" s="43"/>
      <c r="AI1" s="43"/>
      <c r="AJ1" s="46" t="s">
        <v>208</v>
      </c>
      <c r="AK1" s="46"/>
      <c r="AL1" s="46"/>
      <c r="AM1" s="46"/>
      <c r="AN1" s="45" t="s">
        <v>207</v>
      </c>
      <c r="AO1" s="45"/>
      <c r="AP1" s="45"/>
      <c r="AQ1" s="45"/>
      <c r="AR1" s="41" t="s">
        <v>205</v>
      </c>
      <c r="AS1" s="41"/>
      <c r="AT1" s="41"/>
      <c r="AU1" s="41"/>
      <c r="AV1" s="42" t="s">
        <v>204</v>
      </c>
      <c r="AW1" s="42"/>
      <c r="AX1" s="42"/>
      <c r="AY1" s="42"/>
      <c r="AZ1" s="44" t="s">
        <v>203</v>
      </c>
      <c r="BA1" s="44"/>
      <c r="BB1" s="44"/>
      <c r="BC1" s="44"/>
      <c r="BD1" s="50" t="s">
        <v>80</v>
      </c>
      <c r="BE1" s="50"/>
      <c r="BF1" s="50"/>
      <c r="BG1" s="50"/>
      <c r="BH1" s="48" t="s">
        <v>62</v>
      </c>
      <c r="BI1" s="48"/>
      <c r="BJ1" s="48"/>
      <c r="BK1" s="48"/>
      <c r="BL1" s="49" t="s">
        <v>81</v>
      </c>
      <c r="BM1" s="49"/>
      <c r="BN1" s="49"/>
      <c r="BO1" s="49"/>
      <c r="BP1" s="46" t="s">
        <v>314</v>
      </c>
      <c r="BQ1" s="46"/>
      <c r="BR1" s="46"/>
      <c r="BS1" s="46"/>
      <c r="BT1" s="2" t="s">
        <v>82</v>
      </c>
      <c r="BU1" s="2" t="s">
        <v>119</v>
      </c>
    </row>
    <row r="2" spans="1:7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209</v>
      </c>
      <c r="P2" s="2" t="s">
        <v>2</v>
      </c>
      <c r="Q2" s="2" t="s">
        <v>103</v>
      </c>
      <c r="R2" s="2" t="s">
        <v>104</v>
      </c>
      <c r="S2" s="2" t="s">
        <v>209</v>
      </c>
      <c r="T2" s="8" t="s">
        <v>2</v>
      </c>
      <c r="U2" s="8" t="s">
        <v>103</v>
      </c>
      <c r="V2" s="8" t="s">
        <v>104</v>
      </c>
      <c r="W2" s="8" t="s">
        <v>209</v>
      </c>
      <c r="X2" s="8" t="s">
        <v>2</v>
      </c>
      <c r="Y2" s="8" t="s">
        <v>103</v>
      </c>
      <c r="Z2" s="8" t="s">
        <v>104</v>
      </c>
      <c r="AA2" s="8" t="s">
        <v>209</v>
      </c>
      <c r="AB2" s="8" t="s">
        <v>2</v>
      </c>
      <c r="AC2" s="8" t="s">
        <v>103</v>
      </c>
      <c r="AD2" s="8" t="s">
        <v>104</v>
      </c>
      <c r="AE2" s="8" t="s">
        <v>209</v>
      </c>
      <c r="AF2" s="8" t="s">
        <v>2</v>
      </c>
      <c r="AG2" s="8" t="s">
        <v>103</v>
      </c>
      <c r="AH2" s="8" t="s">
        <v>104</v>
      </c>
      <c r="AI2" s="8" t="s">
        <v>209</v>
      </c>
      <c r="AJ2" s="8" t="s">
        <v>2</v>
      </c>
      <c r="AK2" s="8" t="s">
        <v>103</v>
      </c>
      <c r="AL2" s="8" t="s">
        <v>104</v>
      </c>
      <c r="AM2" s="8" t="s">
        <v>209</v>
      </c>
      <c r="AN2" s="8" t="s">
        <v>2</v>
      </c>
      <c r="AO2" s="8" t="s">
        <v>103</v>
      </c>
      <c r="AP2" s="8" t="s">
        <v>104</v>
      </c>
      <c r="AQ2" s="8" t="s">
        <v>209</v>
      </c>
      <c r="AR2" s="8" t="s">
        <v>2</v>
      </c>
      <c r="AS2" s="8" t="s">
        <v>103</v>
      </c>
      <c r="AT2" s="8" t="s">
        <v>104</v>
      </c>
      <c r="AU2" s="8" t="s">
        <v>209</v>
      </c>
      <c r="AV2" s="8" t="s">
        <v>2</v>
      </c>
      <c r="AW2" s="8" t="s">
        <v>103</v>
      </c>
      <c r="AX2" s="8" t="s">
        <v>104</v>
      </c>
      <c r="AY2" s="8" t="s">
        <v>209</v>
      </c>
      <c r="AZ2" s="8" t="s">
        <v>2</v>
      </c>
      <c r="BA2" s="8" t="s">
        <v>103</v>
      </c>
      <c r="BB2" s="8" t="s">
        <v>104</v>
      </c>
      <c r="BC2" s="8" t="s">
        <v>209</v>
      </c>
      <c r="BD2" s="7" t="s">
        <v>2</v>
      </c>
      <c r="BE2" s="12" t="s">
        <v>103</v>
      </c>
      <c r="BF2" s="7" t="s">
        <v>104</v>
      </c>
      <c r="BG2" s="7" t="s">
        <v>209</v>
      </c>
      <c r="BH2" s="7" t="s">
        <v>2</v>
      </c>
      <c r="BI2" s="7" t="s">
        <v>33</v>
      </c>
      <c r="BJ2" s="7" t="s">
        <v>1</v>
      </c>
      <c r="BK2" s="7" t="s">
        <v>209</v>
      </c>
      <c r="BL2" s="7" t="s">
        <v>2</v>
      </c>
      <c r="BM2" s="7" t="s">
        <v>33</v>
      </c>
      <c r="BN2" s="7" t="s">
        <v>1</v>
      </c>
      <c r="BO2" s="20" t="s">
        <v>209</v>
      </c>
      <c r="BP2" s="7" t="s">
        <v>2</v>
      </c>
      <c r="BQ2" s="7" t="s">
        <v>33</v>
      </c>
      <c r="BR2" s="7" t="s">
        <v>1</v>
      </c>
      <c r="BS2" s="20" t="s">
        <v>209</v>
      </c>
      <c r="BT2" s="2"/>
    </row>
    <row r="3" spans="1:73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38"/>
      <c r="BQ3" s="38"/>
      <c r="BR3" s="38"/>
      <c r="BS3" s="38"/>
      <c r="BT3" s="2"/>
    </row>
    <row r="4" spans="1:73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7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38"/>
      <c r="BQ4" s="38"/>
      <c r="BR4" s="38"/>
      <c r="BS4" s="38"/>
      <c r="BT4" s="2"/>
    </row>
    <row r="5" spans="1:73" x14ac:dyDescent="0.35">
      <c r="A5" s="4" t="s">
        <v>107</v>
      </c>
      <c r="B5" t="s">
        <v>299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38"/>
      <c r="BQ5" s="38"/>
      <c r="BR5" s="38"/>
      <c r="BS5" s="38"/>
      <c r="BT5" s="2"/>
    </row>
    <row r="6" spans="1:73" x14ac:dyDescent="0.35">
      <c r="B6" s="2" t="s">
        <v>17</v>
      </c>
      <c r="D6" s="2">
        <f t="shared" ref="D6:G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>SUM($I$3:$I$5)</f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38"/>
      <c r="BQ6" s="38"/>
      <c r="BR6" s="38"/>
      <c r="BS6" s="38"/>
      <c r="BT6" s="2"/>
    </row>
    <row r="7" spans="1:73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38"/>
      <c r="BQ7" s="38"/>
      <c r="BR7" s="38"/>
      <c r="BS7" s="38"/>
      <c r="BT7" s="2"/>
    </row>
    <row r="8" spans="1:73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38"/>
      <c r="BQ8" s="38"/>
      <c r="BR8" s="38"/>
      <c r="BS8" s="38"/>
      <c r="BT8" s="2"/>
    </row>
    <row r="9" spans="1:73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38"/>
      <c r="BQ9" s="38"/>
      <c r="BR9" s="38"/>
      <c r="BS9" s="38"/>
      <c r="BT9" s="2"/>
    </row>
    <row r="10" spans="1:73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38"/>
      <c r="BQ10" s="38"/>
      <c r="BR10" s="38"/>
      <c r="BS10" s="38"/>
      <c r="BT10" s="2"/>
    </row>
    <row r="11" spans="1:73" x14ac:dyDescent="0.35">
      <c r="A11" s="2" t="s">
        <v>108</v>
      </c>
      <c r="B11" t="s">
        <v>299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38"/>
      <c r="BQ11" s="38"/>
      <c r="BR11" s="38"/>
      <c r="BS11" s="38"/>
      <c r="BT11" s="2"/>
    </row>
    <row r="12" spans="1:73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38"/>
      <c r="BQ12" s="38"/>
      <c r="BR12" s="38"/>
      <c r="BS12" s="38"/>
      <c r="BT12" s="2"/>
    </row>
    <row r="13" spans="1:73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38"/>
      <c r="BQ13" s="38"/>
      <c r="BR13" s="38"/>
      <c r="BS13" s="38"/>
      <c r="BT13" s="2"/>
    </row>
    <row r="14" spans="1:73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38"/>
      <c r="BQ14" s="38"/>
      <c r="BR14" s="38"/>
      <c r="BS14" s="38"/>
      <c r="BT14" s="2"/>
    </row>
    <row r="15" spans="1:73" x14ac:dyDescent="0.35">
      <c r="A15" s="2" t="s">
        <v>113</v>
      </c>
      <c r="B15" s="7" t="s">
        <v>114</v>
      </c>
      <c r="C15" s="7" t="s">
        <v>130</v>
      </c>
      <c r="D15" s="27"/>
      <c r="E15" s="27"/>
      <c r="F15" s="27"/>
      <c r="G15" s="27"/>
      <c r="H15" s="27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38"/>
      <c r="BQ15" s="38"/>
      <c r="BR15" s="38"/>
      <c r="BS15" s="38"/>
      <c r="BT15" s="2"/>
    </row>
    <row r="16" spans="1:73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38"/>
      <c r="BQ16" s="38"/>
      <c r="BR16" s="38"/>
      <c r="BS16" s="38"/>
      <c r="BT16" s="2"/>
    </row>
    <row r="17" spans="1:72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38"/>
      <c r="BQ17" s="38"/>
      <c r="BR17" s="38"/>
      <c r="BS17" s="38"/>
      <c r="BT17" s="2"/>
    </row>
    <row r="18" spans="1:72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7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38"/>
      <c r="BQ18" s="38"/>
      <c r="BR18" s="38"/>
      <c r="BS18" s="38"/>
      <c r="BT18" s="2"/>
    </row>
    <row r="19" spans="1:72" x14ac:dyDescent="0.35">
      <c r="A19" s="2" t="s">
        <v>113</v>
      </c>
      <c r="B19" t="s">
        <v>299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38"/>
      <c r="BQ19" s="38"/>
      <c r="BR19" s="38"/>
      <c r="BS19" s="38"/>
      <c r="BT19" s="2"/>
    </row>
    <row r="20" spans="1:72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38"/>
      <c r="BQ20" s="38"/>
      <c r="BR20" s="38"/>
      <c r="BS20" s="38"/>
      <c r="BT20" s="2"/>
    </row>
    <row r="21" spans="1:72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38"/>
      <c r="BQ21" s="38"/>
      <c r="BR21" s="38"/>
      <c r="BS21" s="38"/>
      <c r="BT21" s="2"/>
    </row>
    <row r="22" spans="1:72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38"/>
      <c r="BQ22" s="38"/>
      <c r="BR22" s="38"/>
      <c r="BS22" s="38"/>
      <c r="BT22" s="2"/>
    </row>
    <row r="23" spans="1:72" x14ac:dyDescent="0.35">
      <c r="A23" s="2" t="s">
        <v>131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38"/>
      <c r="BQ23" s="38"/>
      <c r="BR23" s="38"/>
      <c r="BS23" s="38"/>
      <c r="BT23" s="2"/>
    </row>
    <row r="24" spans="1:72" x14ac:dyDescent="0.35">
      <c r="A24" s="2" t="s">
        <v>131</v>
      </c>
      <c r="B24" s="8" t="s">
        <v>132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38"/>
      <c r="BQ24" s="38"/>
      <c r="BR24" s="38"/>
      <c r="BS24" s="38"/>
      <c r="BT24" s="2"/>
    </row>
    <row r="25" spans="1:72" x14ac:dyDescent="0.35">
      <c r="A25" s="2" t="s">
        <v>131</v>
      </c>
      <c r="B25" s="8" t="s">
        <v>133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38"/>
      <c r="BQ25" s="38"/>
      <c r="BR25" s="38"/>
      <c r="BS25" s="38"/>
      <c r="BT25" s="2"/>
    </row>
    <row r="26" spans="1:72" x14ac:dyDescent="0.35">
      <c r="A26" s="2" t="s">
        <v>131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38"/>
      <c r="BQ26" s="38"/>
      <c r="BR26" s="38"/>
      <c r="BS26" s="38"/>
      <c r="BT26" s="2"/>
    </row>
    <row r="27" spans="1:72" x14ac:dyDescent="0.35">
      <c r="A27" s="2" t="s">
        <v>131</v>
      </c>
      <c r="B27" s="8" t="s">
        <v>132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38"/>
      <c r="BQ27" s="38"/>
      <c r="BR27" s="38"/>
      <c r="BS27" s="38"/>
      <c r="BT27" s="2"/>
    </row>
    <row r="28" spans="1:72" x14ac:dyDescent="0.35">
      <c r="A28" s="2" t="s">
        <v>131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38"/>
      <c r="BQ28" s="38"/>
      <c r="BR28" s="38"/>
      <c r="BS28" s="38"/>
      <c r="BT28" s="2"/>
    </row>
    <row r="29" spans="1:72" x14ac:dyDescent="0.35">
      <c r="A29" s="2" t="s">
        <v>131</v>
      </c>
      <c r="B29" t="s">
        <v>299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38"/>
      <c r="BQ29" s="38"/>
      <c r="BR29" s="38"/>
      <c r="BS29" s="38"/>
      <c r="BT29" s="2"/>
    </row>
    <row r="30" spans="1:72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38"/>
      <c r="BQ30" s="38"/>
      <c r="BR30" s="38"/>
      <c r="BS30" s="38"/>
      <c r="BT30" s="2"/>
    </row>
    <row r="31" spans="1:72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38"/>
      <c r="BQ31" s="38"/>
      <c r="BR31" s="38"/>
      <c r="BS31" s="38"/>
      <c r="BT31" s="2"/>
    </row>
    <row r="32" spans="1:7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38"/>
      <c r="BQ32" s="38"/>
      <c r="BR32" s="38"/>
      <c r="BS32" s="38"/>
      <c r="BT32" s="2"/>
    </row>
    <row r="33" spans="1:72" x14ac:dyDescent="0.35">
      <c r="A33" s="2" t="s">
        <v>134</v>
      </c>
      <c r="B33" s="8" t="s">
        <v>135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38"/>
      <c r="BQ33" s="38"/>
      <c r="BR33" s="38"/>
      <c r="BS33" s="38"/>
      <c r="BT33" s="2"/>
    </row>
    <row r="34" spans="1:72" x14ac:dyDescent="0.35">
      <c r="A34" s="2" t="s">
        <v>134</v>
      </c>
      <c r="B34" s="8" t="s">
        <v>136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38"/>
      <c r="BQ34" s="38"/>
      <c r="BR34" s="38"/>
      <c r="BS34" s="38"/>
      <c r="BT34" s="2"/>
    </row>
    <row r="35" spans="1:72" x14ac:dyDescent="0.35">
      <c r="A35" s="2" t="s">
        <v>134</v>
      </c>
      <c r="B35" s="8" t="s">
        <v>137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38"/>
      <c r="BQ35" s="38"/>
      <c r="BR35" s="38"/>
      <c r="BS35" s="38"/>
      <c r="BT35" s="2"/>
    </row>
    <row r="36" spans="1:72" x14ac:dyDescent="0.35">
      <c r="A36" s="2" t="s">
        <v>134</v>
      </c>
      <c r="B36" t="s">
        <v>299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38"/>
      <c r="BQ36" s="38"/>
      <c r="BR36" s="38"/>
      <c r="BS36" s="38"/>
      <c r="BT36" s="2"/>
    </row>
    <row r="37" spans="1:72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38"/>
      <c r="BQ37" s="38"/>
      <c r="BR37" s="38"/>
      <c r="BS37" s="38"/>
      <c r="BT37" s="2"/>
    </row>
    <row r="38" spans="1:72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38"/>
      <c r="BQ38" s="38"/>
      <c r="BR38" s="38"/>
      <c r="BS38" s="38"/>
      <c r="BT38" s="2"/>
    </row>
    <row r="39" spans="1:72" s="31" customFormat="1" x14ac:dyDescent="0.3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7"/>
      <c r="BQ39" s="37"/>
      <c r="BR39" s="37"/>
      <c r="BS39" s="37"/>
      <c r="BT39" s="30"/>
    </row>
    <row r="40" spans="1:72" x14ac:dyDescent="0.35">
      <c r="B40" s="17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0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38"/>
      <c r="BQ40" s="38"/>
      <c r="BR40" s="38"/>
      <c r="BS40" s="38"/>
      <c r="BT40" s="2"/>
    </row>
    <row r="41" spans="1:72" x14ac:dyDescent="0.35">
      <c r="A41" s="2" t="s">
        <v>138</v>
      </c>
      <c r="B41" s="8" t="s">
        <v>139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38"/>
      <c r="BQ41" s="38"/>
      <c r="BR41" s="38"/>
      <c r="BS41" s="38"/>
      <c r="BT41" s="2"/>
    </row>
    <row r="42" spans="1:72" x14ac:dyDescent="0.35">
      <c r="A42" s="2" t="s">
        <v>138</v>
      </c>
      <c r="B42" s="8" t="s">
        <v>140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38"/>
      <c r="BQ42" s="38"/>
      <c r="BR42" s="38"/>
      <c r="BS42" s="38"/>
      <c r="BT42" s="2"/>
    </row>
    <row r="43" spans="1:72" x14ac:dyDescent="0.35">
      <c r="A43" s="2" t="s">
        <v>138</v>
      </c>
      <c r="B43" s="8" t="s">
        <v>140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38"/>
      <c r="BQ43" s="38"/>
      <c r="BR43" s="38"/>
      <c r="BS43" s="38"/>
      <c r="BT43" s="2"/>
    </row>
    <row r="44" spans="1:72" x14ac:dyDescent="0.35">
      <c r="A44" s="2" t="s">
        <v>138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38"/>
      <c r="BQ44" s="38"/>
      <c r="BR44" s="38"/>
      <c r="BS44" s="38"/>
      <c r="BT44" s="2"/>
    </row>
    <row r="45" spans="1:72" x14ac:dyDescent="0.35">
      <c r="A45" s="2" t="s">
        <v>138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38"/>
      <c r="BQ45" s="38"/>
      <c r="BR45" s="38"/>
      <c r="BS45" s="38"/>
      <c r="BT45" s="2"/>
    </row>
    <row r="46" spans="1:72" x14ac:dyDescent="0.35">
      <c r="A46" s="2" t="s">
        <v>138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38"/>
      <c r="BQ46" s="38"/>
      <c r="BR46" s="38"/>
      <c r="BS46" s="38"/>
      <c r="BT46" s="2"/>
    </row>
    <row r="47" spans="1:72" x14ac:dyDescent="0.35">
      <c r="A47" s="2" t="s">
        <v>138</v>
      </c>
      <c r="B47" s="8" t="s">
        <v>141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38"/>
      <c r="BQ47" s="38"/>
      <c r="BR47" s="38"/>
      <c r="BS47" s="38"/>
      <c r="BT47" s="2"/>
    </row>
    <row r="48" spans="1:72" x14ac:dyDescent="0.35">
      <c r="A48" s="2" t="s">
        <v>138</v>
      </c>
      <c r="B48" s="8" t="s">
        <v>299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38"/>
      <c r="BQ48" s="38"/>
      <c r="BR48" s="38"/>
      <c r="BS48" s="38"/>
      <c r="BT48" s="2"/>
    </row>
    <row r="49" spans="1:72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38"/>
      <c r="BQ49" s="38"/>
      <c r="BR49" s="38"/>
      <c r="BS49" s="38"/>
      <c r="BT49" s="2">
        <f>($AZ$49+$BD$49)</f>
        <v>2922</v>
      </c>
    </row>
    <row r="50" spans="1:72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38"/>
      <c r="BQ50" s="38"/>
      <c r="BR50" s="38"/>
      <c r="BS50" s="38"/>
      <c r="BT50" s="2"/>
    </row>
    <row r="51" spans="1:72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38"/>
      <c r="BQ51" s="38"/>
      <c r="BR51" s="38"/>
      <c r="BS51" s="38"/>
      <c r="BT51" s="2"/>
    </row>
    <row r="52" spans="1:72" x14ac:dyDescent="0.35">
      <c r="A52" s="2" t="s">
        <v>142</v>
      </c>
      <c r="B52" s="8" t="s">
        <v>143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0">
        <v>582</v>
      </c>
      <c r="BE52" s="20"/>
      <c r="BF52" s="20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38"/>
      <c r="BQ52" s="38"/>
      <c r="BR52" s="38"/>
      <c r="BS52" s="38"/>
      <c r="BT52" s="2"/>
    </row>
    <row r="53" spans="1:72" x14ac:dyDescent="0.35">
      <c r="A53" s="2" t="s">
        <v>142</v>
      </c>
      <c r="B53" s="8" t="s">
        <v>144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0">
        <v>505</v>
      </c>
      <c r="BE53" s="20"/>
      <c r="BF53" s="20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38"/>
      <c r="BQ53" s="38"/>
      <c r="BR53" s="38"/>
      <c r="BS53" s="38"/>
      <c r="BT53" s="2"/>
    </row>
    <row r="54" spans="1:72" x14ac:dyDescent="0.35">
      <c r="A54" s="2" t="s">
        <v>142</v>
      </c>
      <c r="B54" s="8" t="s">
        <v>140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38"/>
      <c r="BQ54" s="38"/>
      <c r="BR54" s="38"/>
      <c r="BS54" s="38"/>
      <c r="BT54" s="2"/>
    </row>
    <row r="55" spans="1:72" x14ac:dyDescent="0.35">
      <c r="A55" s="2" t="s">
        <v>142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38"/>
      <c r="BQ55" s="38"/>
      <c r="BR55" s="38"/>
      <c r="BS55" s="38"/>
      <c r="BT55" s="2"/>
    </row>
    <row r="56" spans="1:72" x14ac:dyDescent="0.35">
      <c r="A56" s="2" t="s">
        <v>142</v>
      </c>
      <c r="B56" s="8" t="s">
        <v>137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38"/>
      <c r="BQ56" s="38"/>
      <c r="BR56" s="38"/>
      <c r="BS56" s="38"/>
      <c r="BT56" s="2"/>
    </row>
    <row r="57" spans="1:72" x14ac:dyDescent="0.35">
      <c r="A57" s="2" t="s">
        <v>142</v>
      </c>
      <c r="B57" s="8" t="s">
        <v>137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38"/>
      <c r="BQ57" s="38"/>
      <c r="BR57" s="38"/>
      <c r="BS57" s="38"/>
      <c r="BT57" s="2"/>
    </row>
    <row r="58" spans="1:72" x14ac:dyDescent="0.35">
      <c r="A58" s="2" t="s">
        <v>142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38"/>
      <c r="BQ58" s="38"/>
      <c r="BR58" s="38"/>
      <c r="BS58" s="38"/>
      <c r="BT58" s="2"/>
    </row>
    <row r="59" spans="1:72" x14ac:dyDescent="0.35">
      <c r="A59" s="2" t="s">
        <v>142</v>
      </c>
      <c r="B59" s="8" t="s">
        <v>299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38"/>
      <c r="BQ59" s="38"/>
      <c r="BR59" s="38"/>
      <c r="BS59" s="38"/>
      <c r="BT59" s="2"/>
    </row>
    <row r="60" spans="1:72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38"/>
      <c r="BQ60" s="38"/>
      <c r="BR60" s="38"/>
      <c r="BS60" s="38"/>
      <c r="BT60" s="2">
        <f>($AZ$60+$BD$60)</f>
        <v>1187</v>
      </c>
    </row>
    <row r="61" spans="1:72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38"/>
      <c r="BQ61" s="38"/>
      <c r="BR61" s="38"/>
      <c r="BS61" s="38"/>
      <c r="BT61" s="2"/>
    </row>
    <row r="62" spans="1:72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38"/>
      <c r="BQ62" s="38"/>
      <c r="BR62" s="38"/>
      <c r="BS62" s="38"/>
      <c r="BT62" s="2"/>
    </row>
    <row r="63" spans="1:72" x14ac:dyDescent="0.35">
      <c r="A63" s="2" t="s">
        <v>145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0">
        <v>2268</v>
      </c>
      <c r="BE63" s="20"/>
      <c r="BF63" s="20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38"/>
      <c r="BQ63" s="38"/>
      <c r="BR63" s="38"/>
      <c r="BS63" s="38"/>
      <c r="BT63" s="2"/>
    </row>
    <row r="64" spans="1:72" x14ac:dyDescent="0.35">
      <c r="A64" s="2" t="s">
        <v>145</v>
      </c>
      <c r="B64" s="8" t="s">
        <v>146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0">
        <v>175</v>
      </c>
      <c r="BE64" s="20"/>
      <c r="BF64" s="20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38"/>
      <c r="BQ64" s="38"/>
      <c r="BR64" s="38"/>
      <c r="BS64" s="38"/>
      <c r="BT64" s="2"/>
    </row>
    <row r="65" spans="1:72" x14ac:dyDescent="0.35">
      <c r="A65" s="2" t="s">
        <v>145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38"/>
      <c r="BQ65" s="38"/>
      <c r="BR65" s="38"/>
      <c r="BS65" s="38"/>
      <c r="BT65" s="2"/>
    </row>
    <row r="66" spans="1:72" x14ac:dyDescent="0.35">
      <c r="A66" s="2" t="s">
        <v>145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38"/>
      <c r="BQ66" s="38"/>
      <c r="BR66" s="38"/>
      <c r="BS66" s="38"/>
      <c r="BT66" s="2"/>
    </row>
    <row r="67" spans="1:72" x14ac:dyDescent="0.35">
      <c r="A67" s="2" t="s">
        <v>145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38"/>
      <c r="BQ67" s="38"/>
      <c r="BR67" s="38"/>
      <c r="BS67" s="38"/>
      <c r="BT67" s="2"/>
    </row>
    <row r="68" spans="1:72" x14ac:dyDescent="0.35">
      <c r="A68" s="2" t="s">
        <v>145</v>
      </c>
      <c r="B68" s="8" t="s">
        <v>147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38"/>
      <c r="BQ68" s="38"/>
      <c r="BR68" s="38"/>
      <c r="BS68" s="38"/>
      <c r="BT68" s="2"/>
    </row>
    <row r="69" spans="1:72" x14ac:dyDescent="0.35">
      <c r="A69" s="2" t="s">
        <v>145</v>
      </c>
      <c r="B69" s="8" t="s">
        <v>148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38"/>
      <c r="BQ69" s="38"/>
      <c r="BR69" s="38"/>
      <c r="BS69" s="38"/>
      <c r="BT69" s="2"/>
    </row>
    <row r="70" spans="1:72" x14ac:dyDescent="0.35">
      <c r="A70" s="2" t="s">
        <v>145</v>
      </c>
      <c r="B70" s="8" t="s">
        <v>299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38"/>
      <c r="BQ70" s="38"/>
      <c r="BR70" s="38"/>
      <c r="BS70" s="38"/>
      <c r="BT70" s="2"/>
    </row>
    <row r="71" spans="1:72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38"/>
      <c r="BQ71" s="38"/>
      <c r="BR71" s="38"/>
      <c r="BS71" s="38"/>
      <c r="BT71" s="2">
        <f>(X71+AV71+BD71)</f>
        <v>5176</v>
      </c>
    </row>
    <row r="72" spans="1:72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38"/>
      <c r="BQ72" s="38"/>
      <c r="BR72" s="38"/>
      <c r="BS72" s="38"/>
      <c r="BT72" s="2"/>
    </row>
    <row r="73" spans="1:72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38"/>
      <c r="BQ73" s="38"/>
      <c r="BR73" s="38"/>
      <c r="BS73" s="38"/>
      <c r="BT73" s="2"/>
    </row>
    <row r="74" spans="1:72" x14ac:dyDescent="0.35">
      <c r="A74" s="2" t="s">
        <v>149</v>
      </c>
      <c r="B74" s="8" t="s">
        <v>150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0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38"/>
      <c r="BQ74" s="38"/>
      <c r="BR74" s="38"/>
      <c r="BS74" s="38"/>
      <c r="BT74" s="2"/>
    </row>
    <row r="75" spans="1:72" x14ac:dyDescent="0.35">
      <c r="A75" s="2" t="s">
        <v>149</v>
      </c>
      <c r="B75" s="8" t="s">
        <v>12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38"/>
      <c r="BQ75" s="38"/>
      <c r="BR75" s="38"/>
      <c r="BS75" s="38"/>
      <c r="BT75" s="2"/>
    </row>
    <row r="76" spans="1:72" x14ac:dyDescent="0.35">
      <c r="A76" s="2" t="s">
        <v>149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38"/>
      <c r="BQ76" s="38"/>
      <c r="BR76" s="38"/>
      <c r="BS76" s="38"/>
      <c r="BT76" s="2"/>
    </row>
    <row r="77" spans="1:72" x14ac:dyDescent="0.35">
      <c r="A77" s="2" t="s">
        <v>149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38"/>
      <c r="BQ77" s="38"/>
      <c r="BR77" s="38"/>
      <c r="BS77" s="38"/>
      <c r="BT77" s="2"/>
    </row>
    <row r="78" spans="1:72" x14ac:dyDescent="0.35">
      <c r="A78" s="2" t="s">
        <v>149</v>
      </c>
      <c r="B78" s="8" t="s">
        <v>151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38"/>
      <c r="BQ78" s="38"/>
      <c r="BR78" s="38"/>
      <c r="BS78" s="38"/>
      <c r="BT78" s="2"/>
    </row>
    <row r="79" spans="1:72" x14ac:dyDescent="0.35">
      <c r="A79" s="2" t="s">
        <v>149</v>
      </c>
      <c r="B79" s="8" t="s">
        <v>140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38"/>
      <c r="BQ79" s="38"/>
      <c r="BR79" s="38"/>
      <c r="BS79" s="38"/>
      <c r="BT79" s="2"/>
    </row>
    <row r="80" spans="1:72" x14ac:dyDescent="0.35">
      <c r="A80" s="2" t="s">
        <v>149</v>
      </c>
      <c r="B80" s="8" t="s">
        <v>152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38"/>
      <c r="BQ80" s="38"/>
      <c r="BR80" s="38"/>
      <c r="BS80" s="38"/>
      <c r="BT80" s="2"/>
    </row>
    <row r="81" spans="1:72" x14ac:dyDescent="0.35">
      <c r="A81" s="2" t="s">
        <v>149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38"/>
      <c r="BQ81" s="38"/>
      <c r="BR81" s="38"/>
      <c r="BS81" s="38"/>
      <c r="BT81" s="2"/>
    </row>
    <row r="82" spans="1:72" x14ac:dyDescent="0.35">
      <c r="A82" s="2" t="s">
        <v>149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38"/>
      <c r="BQ82" s="38"/>
      <c r="BR82" s="38"/>
      <c r="BS82" s="38"/>
      <c r="BT82" s="2"/>
    </row>
    <row r="83" spans="1:72" x14ac:dyDescent="0.35">
      <c r="A83" s="2" t="s">
        <v>149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38"/>
      <c r="BQ83" s="38"/>
      <c r="BR83" s="38"/>
      <c r="BS83" s="38"/>
      <c r="BT83" s="2"/>
    </row>
    <row r="84" spans="1:72" x14ac:dyDescent="0.35">
      <c r="A84" s="2" t="s">
        <v>149</v>
      </c>
      <c r="B84" s="8" t="s">
        <v>299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38"/>
      <c r="BQ84" s="38"/>
      <c r="BR84" s="38"/>
      <c r="BS84" s="38"/>
      <c r="BT84" s="2"/>
    </row>
    <row r="85" spans="1:72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38"/>
      <c r="BQ85" s="38"/>
      <c r="BR85" s="38"/>
      <c r="BS85" s="38"/>
      <c r="BT85" s="2">
        <f>($AR$85+$AV$85+$AZ$85+$BD$85)</f>
        <v>4824</v>
      </c>
    </row>
    <row r="86" spans="1:72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38"/>
      <c r="BQ86" s="38"/>
      <c r="BR86" s="38"/>
      <c r="BS86" s="38"/>
      <c r="BT86" s="2"/>
    </row>
    <row r="87" spans="1:72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38"/>
      <c r="BQ87" s="38"/>
      <c r="BR87" s="38"/>
      <c r="BS87" s="38"/>
      <c r="BT87" s="2"/>
    </row>
    <row r="88" spans="1:72" x14ac:dyDescent="0.35">
      <c r="A88" s="2" t="s">
        <v>153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0">
        <v>406</v>
      </c>
      <c r="BE88" s="20"/>
      <c r="BF88" s="20" t="s">
        <v>36</v>
      </c>
      <c r="BG88" s="11"/>
      <c r="BH88" s="20">
        <v>166</v>
      </c>
      <c r="BI88" s="20"/>
      <c r="BJ88" s="20" t="s">
        <v>9</v>
      </c>
      <c r="BK88" s="11"/>
      <c r="BL88" s="11"/>
      <c r="BM88" s="11"/>
      <c r="BN88" s="11"/>
      <c r="BO88" s="11"/>
      <c r="BP88" s="38"/>
      <c r="BQ88" s="38"/>
      <c r="BR88" s="38"/>
      <c r="BS88" s="38"/>
      <c r="BT88" s="2"/>
    </row>
    <row r="89" spans="1:72" x14ac:dyDescent="0.35">
      <c r="A89" s="2" t="s">
        <v>153</v>
      </c>
      <c r="B89" s="8" t="s">
        <v>154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0">
        <v>2491</v>
      </c>
      <c r="BE89" s="20"/>
      <c r="BF89" s="20" t="s">
        <v>9</v>
      </c>
      <c r="BG89" s="11"/>
      <c r="BH89" s="20">
        <v>270</v>
      </c>
      <c r="BI89" s="20"/>
      <c r="BJ89" s="20" t="s">
        <v>36</v>
      </c>
      <c r="BK89" s="11"/>
      <c r="BL89" s="11"/>
      <c r="BM89" s="11"/>
      <c r="BN89" s="11"/>
      <c r="BO89" s="11"/>
      <c r="BP89" s="38"/>
      <c r="BQ89" s="38"/>
      <c r="BR89" s="38"/>
      <c r="BS89" s="38"/>
      <c r="BT89" s="2"/>
    </row>
    <row r="90" spans="1:72" x14ac:dyDescent="0.35">
      <c r="A90" s="2" t="s">
        <v>153</v>
      </c>
      <c r="B90" s="8" t="s">
        <v>151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38"/>
      <c r="BQ90" s="38"/>
      <c r="BR90" s="38"/>
      <c r="BS90" s="38"/>
      <c r="BT90" s="2"/>
    </row>
    <row r="91" spans="1:72" x14ac:dyDescent="0.35">
      <c r="A91" s="2" t="s">
        <v>153</v>
      </c>
      <c r="B91" s="8" t="s">
        <v>140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38"/>
      <c r="BQ91" s="38"/>
      <c r="BR91" s="38"/>
      <c r="BS91" s="38"/>
      <c r="BT91" s="2"/>
    </row>
    <row r="92" spans="1:72" x14ac:dyDescent="0.35">
      <c r="A92" s="2" t="s">
        <v>153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5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38"/>
      <c r="BQ92" s="38"/>
      <c r="BR92" s="38"/>
      <c r="BS92" s="38"/>
      <c r="BT92" s="2"/>
    </row>
    <row r="93" spans="1:72" x14ac:dyDescent="0.35">
      <c r="A93" s="2" t="s">
        <v>153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38"/>
      <c r="BQ93" s="38"/>
      <c r="BR93" s="38"/>
      <c r="BS93" s="38"/>
      <c r="BT93" s="2"/>
    </row>
    <row r="94" spans="1:72" x14ac:dyDescent="0.35">
      <c r="A94" s="2" t="s">
        <v>153</v>
      </c>
      <c r="B94" s="8" t="s">
        <v>155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38"/>
      <c r="BQ94" s="38"/>
      <c r="BR94" s="38"/>
      <c r="BS94" s="38"/>
      <c r="BT94" s="2"/>
    </row>
    <row r="95" spans="1:72" x14ac:dyDescent="0.35">
      <c r="A95" s="2" t="s">
        <v>153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38"/>
      <c r="BQ95" s="38"/>
      <c r="BR95" s="38"/>
      <c r="BS95" s="38"/>
      <c r="BT95" s="2"/>
    </row>
    <row r="96" spans="1:72" x14ac:dyDescent="0.35">
      <c r="A96" s="2" t="s">
        <v>153</v>
      </c>
      <c r="B96" s="8" t="s">
        <v>299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38"/>
      <c r="BQ96" s="38"/>
      <c r="BR96" s="38"/>
      <c r="BS96" s="38"/>
      <c r="BT96" s="2"/>
    </row>
    <row r="97" spans="1:72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38"/>
      <c r="BQ97" s="38"/>
      <c r="BR97" s="38"/>
      <c r="BS97" s="38"/>
      <c r="BT97" s="2">
        <f>($AR$97+$BD$97+$BH$97)</f>
        <v>4793</v>
      </c>
    </row>
    <row r="98" spans="1:72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38"/>
      <c r="BQ98" s="38"/>
      <c r="BR98" s="38"/>
      <c r="BS98" s="38"/>
      <c r="BT98" s="2"/>
    </row>
    <row r="99" spans="1:72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38"/>
      <c r="BQ99" s="38"/>
      <c r="BR99" s="38"/>
      <c r="BS99" s="38"/>
      <c r="BT99" s="2"/>
    </row>
    <row r="100" spans="1:72" x14ac:dyDescent="0.35">
      <c r="A100" s="2" t="s">
        <v>156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38"/>
      <c r="BQ100" s="38"/>
      <c r="BR100" s="38"/>
      <c r="BS100" s="38"/>
      <c r="BT100" s="2"/>
    </row>
    <row r="101" spans="1:72" x14ac:dyDescent="0.35">
      <c r="A101" s="2" t="s">
        <v>156</v>
      </c>
      <c r="B101" s="8" t="s">
        <v>140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38"/>
      <c r="BQ101" s="38"/>
      <c r="BR101" s="38"/>
      <c r="BS101" s="38"/>
      <c r="BT101" s="2"/>
    </row>
    <row r="102" spans="1:72" x14ac:dyDescent="0.35">
      <c r="A102" s="2" t="s">
        <v>156</v>
      </c>
      <c r="B102" s="8" t="s">
        <v>137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38"/>
      <c r="BQ102" s="38"/>
      <c r="BR102" s="38"/>
      <c r="BS102" s="38"/>
      <c r="BT102" s="2"/>
    </row>
    <row r="103" spans="1:72" x14ac:dyDescent="0.35">
      <c r="A103" s="2" t="s">
        <v>156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5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38"/>
      <c r="BQ103" s="38"/>
      <c r="BR103" s="38"/>
      <c r="BS103" s="38"/>
      <c r="BT103" s="2"/>
    </row>
    <row r="104" spans="1:72" x14ac:dyDescent="0.35">
      <c r="A104" s="2" t="s">
        <v>156</v>
      </c>
      <c r="B104" s="8" t="s">
        <v>157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38"/>
      <c r="BQ104" s="38"/>
      <c r="BR104" s="38"/>
      <c r="BS104" s="38"/>
      <c r="BT104" s="2"/>
    </row>
    <row r="105" spans="1:72" x14ac:dyDescent="0.35">
      <c r="A105" s="2" t="s">
        <v>156</v>
      </c>
      <c r="B105" s="8" t="s">
        <v>151</v>
      </c>
      <c r="C105" s="8" t="s">
        <v>9</v>
      </c>
      <c r="D105" s="15">
        <v>650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38"/>
      <c r="BQ105" s="38"/>
      <c r="BR105" s="38"/>
      <c r="BS105" s="38"/>
      <c r="BT105" s="2"/>
    </row>
    <row r="106" spans="1:72" x14ac:dyDescent="0.35">
      <c r="A106" s="2" t="s">
        <v>156</v>
      </c>
      <c r="B106" s="8" t="s">
        <v>299</v>
      </c>
      <c r="C106" s="8"/>
      <c r="D106" s="15"/>
      <c r="E106" s="8"/>
      <c r="F106" s="8"/>
      <c r="G106" s="8"/>
      <c r="H106" s="8"/>
      <c r="I106" s="8">
        <v>8541.6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38"/>
      <c r="BQ106" s="38"/>
      <c r="BR106" s="38"/>
      <c r="BS106" s="38"/>
      <c r="BT106" s="2"/>
    </row>
    <row r="107" spans="1:72" x14ac:dyDescent="0.35">
      <c r="B107" s="2" t="s">
        <v>17</v>
      </c>
      <c r="C107" s="2"/>
      <c r="D107" s="13">
        <f t="shared" ref="D107:I107" si="24">SUM(D100:D106)</f>
        <v>2656</v>
      </c>
      <c r="E107" s="13">
        <f t="shared" si="24"/>
        <v>9260</v>
      </c>
      <c r="F107" s="13">
        <f t="shared" si="24"/>
        <v>1233</v>
      </c>
      <c r="G107" s="13">
        <f t="shared" si="24"/>
        <v>8027</v>
      </c>
      <c r="H107" s="2"/>
      <c r="I107" s="2">
        <f t="shared" si="24"/>
        <v>40683.599999999999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38"/>
      <c r="BQ107" s="38"/>
      <c r="BR107" s="38"/>
      <c r="BS107" s="38"/>
      <c r="BT107" s="2">
        <v>1585</v>
      </c>
    </row>
    <row r="108" spans="1:72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5.068344337859723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38"/>
      <c r="BQ108" s="38"/>
      <c r="BR108" s="38"/>
      <c r="BS108" s="38"/>
      <c r="BT108" s="2"/>
    </row>
    <row r="109" spans="1:72" s="31" customFormat="1" x14ac:dyDescent="0.3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7"/>
      <c r="BQ109" s="37"/>
      <c r="BR109" s="37"/>
      <c r="BS109" s="37"/>
      <c r="BT109" s="30"/>
    </row>
    <row r="110" spans="1:72" x14ac:dyDescent="0.35">
      <c r="A110" s="2" t="s">
        <v>158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0">
        <v>2362</v>
      </c>
      <c r="BE110" s="20"/>
      <c r="BF110" s="20"/>
      <c r="BG110" s="20"/>
      <c r="BH110" s="20">
        <v>455</v>
      </c>
      <c r="BI110" s="11"/>
      <c r="BJ110" s="11"/>
      <c r="BK110" s="11"/>
      <c r="BL110" s="11"/>
      <c r="BM110" s="11"/>
      <c r="BN110" s="11"/>
      <c r="BO110" s="11"/>
      <c r="BP110" s="38"/>
      <c r="BQ110" s="38"/>
      <c r="BR110" s="38"/>
      <c r="BS110" s="38"/>
      <c r="BT110" s="2"/>
    </row>
    <row r="111" spans="1:72" x14ac:dyDescent="0.35">
      <c r="A111" s="2" t="s">
        <v>158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38"/>
      <c r="BQ111" s="38"/>
      <c r="BR111" s="38"/>
      <c r="BS111" s="38"/>
      <c r="BT111" s="2"/>
    </row>
    <row r="112" spans="1:72" x14ac:dyDescent="0.35">
      <c r="A112" s="2" t="s">
        <v>158</v>
      </c>
      <c r="B112" s="8" t="s">
        <v>147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38"/>
      <c r="BQ112" s="38"/>
      <c r="BR112" s="38"/>
      <c r="BS112" s="38"/>
      <c r="BT112" s="2"/>
    </row>
    <row r="113" spans="1:72" x14ac:dyDescent="0.35">
      <c r="A113" s="2" t="s">
        <v>158</v>
      </c>
      <c r="B113" s="8" t="s">
        <v>140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5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38"/>
      <c r="BQ113" s="38"/>
      <c r="BR113" s="38"/>
      <c r="BS113" s="38"/>
      <c r="BT113" s="2"/>
    </row>
    <row r="114" spans="1:72" x14ac:dyDescent="0.35">
      <c r="A114" s="2" t="s">
        <v>158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38"/>
      <c r="BQ114" s="38"/>
      <c r="BR114" s="38"/>
      <c r="BS114" s="38"/>
      <c r="BT114" s="2"/>
    </row>
    <row r="115" spans="1:72" x14ac:dyDescent="0.35">
      <c r="A115" s="2" t="s">
        <v>158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38"/>
      <c r="BQ115" s="38"/>
      <c r="BR115" s="38"/>
      <c r="BS115" s="38"/>
      <c r="BT115" s="2"/>
    </row>
    <row r="116" spans="1:72" x14ac:dyDescent="0.35">
      <c r="A116" s="2" t="s">
        <v>158</v>
      </c>
      <c r="B116" s="8" t="s">
        <v>299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38"/>
      <c r="BQ116" s="38"/>
      <c r="BR116" s="38"/>
      <c r="BS116" s="38"/>
      <c r="BT116" s="2"/>
    </row>
    <row r="117" spans="1:72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38"/>
      <c r="BQ117" s="38"/>
      <c r="BR117" s="38"/>
      <c r="BS117" s="38"/>
      <c r="BT117" s="2">
        <f>($AR$117+$AZ$117+$BD$117+$BH$117)</f>
        <v>4496</v>
      </c>
    </row>
    <row r="118" spans="1:72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38"/>
      <c r="BQ118" s="38"/>
      <c r="BR118" s="38"/>
      <c r="BS118" s="38"/>
      <c r="BT118" s="2"/>
    </row>
    <row r="119" spans="1:72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38"/>
      <c r="BQ119" s="38"/>
      <c r="BR119" s="38"/>
      <c r="BS119" s="38"/>
      <c r="BT119" s="2"/>
    </row>
    <row r="120" spans="1:72" x14ac:dyDescent="0.35">
      <c r="A120" s="4" t="s">
        <v>160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0">
        <v>1459</v>
      </c>
      <c r="BE120" s="20"/>
      <c r="BF120" s="20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38"/>
      <c r="BQ120" s="38"/>
      <c r="BR120" s="38"/>
      <c r="BS120" s="38"/>
      <c r="BT120" s="2"/>
    </row>
    <row r="121" spans="1:72" x14ac:dyDescent="0.35">
      <c r="A121" s="4" t="s">
        <v>160</v>
      </c>
      <c r="B121" s="8" t="s">
        <v>161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38"/>
      <c r="BQ121" s="38"/>
      <c r="BR121" s="38"/>
      <c r="BS121" s="38"/>
      <c r="BT121" s="2"/>
    </row>
    <row r="122" spans="1:72" x14ac:dyDescent="0.35">
      <c r="A122" s="4" t="s">
        <v>160</v>
      </c>
      <c r="B122" s="8" t="s">
        <v>147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38"/>
      <c r="BQ122" s="38"/>
      <c r="BR122" s="38"/>
      <c r="BS122" s="38"/>
      <c r="BT122" s="2"/>
    </row>
    <row r="123" spans="1:72" x14ac:dyDescent="0.35">
      <c r="A123" s="4" t="s">
        <v>160</v>
      </c>
      <c r="B123" s="8" t="s">
        <v>140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38"/>
      <c r="BQ123" s="38"/>
      <c r="BR123" s="38"/>
      <c r="BS123" s="38"/>
      <c r="BT123" s="2"/>
    </row>
    <row r="124" spans="1:72" x14ac:dyDescent="0.35">
      <c r="A124" s="4" t="s">
        <v>160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5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38"/>
      <c r="BQ124" s="38"/>
      <c r="BR124" s="38"/>
      <c r="BS124" s="38"/>
      <c r="BT124" s="2"/>
    </row>
    <row r="125" spans="1:72" x14ac:dyDescent="0.35">
      <c r="A125" s="4" t="s">
        <v>160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38"/>
      <c r="BQ125" s="38"/>
      <c r="BR125" s="38"/>
      <c r="BS125" s="38"/>
      <c r="BT125" s="2">
        <f>($AB$127+$AR$127+$BD$127)</f>
        <v>2508</v>
      </c>
    </row>
    <row r="126" spans="1:72" x14ac:dyDescent="0.35">
      <c r="A126" s="4" t="s">
        <v>160</v>
      </c>
      <c r="B126" s="8" t="s">
        <v>299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38"/>
      <c r="BQ126" s="38"/>
      <c r="BR126" s="38"/>
      <c r="BS126" s="38"/>
      <c r="BT126" s="2"/>
    </row>
    <row r="127" spans="1:72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38"/>
      <c r="BQ127" s="38"/>
      <c r="BR127" s="38"/>
      <c r="BS127" s="38"/>
      <c r="BT127" s="2"/>
    </row>
    <row r="128" spans="1:72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38"/>
      <c r="BQ128" s="38"/>
      <c r="BR128" s="38"/>
      <c r="BS128" s="38"/>
      <c r="BT128" s="2"/>
    </row>
    <row r="129" spans="1:72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38"/>
      <c r="BQ129" s="38"/>
      <c r="BR129" s="38"/>
      <c r="BS129" s="38"/>
      <c r="BT129" s="2"/>
    </row>
    <row r="130" spans="1:72" x14ac:dyDescent="0.35">
      <c r="A130" s="2" t="s">
        <v>162</v>
      </c>
      <c r="B130" s="8" t="s">
        <v>140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0">
        <v>74</v>
      </c>
      <c r="BE130" s="20" t="s">
        <v>202</v>
      </c>
      <c r="BF130" s="20"/>
      <c r="BG130" s="11"/>
      <c r="BH130" s="11"/>
      <c r="BI130" s="11"/>
      <c r="BJ130" s="11"/>
      <c r="BK130" s="11"/>
      <c r="BL130" s="11"/>
      <c r="BM130" s="11"/>
      <c r="BN130" s="11"/>
      <c r="BO130" s="11"/>
      <c r="BP130" s="38"/>
      <c r="BQ130" s="38"/>
      <c r="BR130" s="38"/>
      <c r="BS130" s="38"/>
      <c r="BT130" s="2"/>
    </row>
    <row r="131" spans="1:72" x14ac:dyDescent="0.35">
      <c r="A131" s="2" t="s">
        <v>162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0">
        <v>739</v>
      </c>
      <c r="BE131" s="20" t="s">
        <v>35</v>
      </c>
      <c r="BF131" s="20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38"/>
      <c r="BQ131" s="38"/>
      <c r="BR131" s="38"/>
      <c r="BS131" s="38"/>
      <c r="BT131" s="2"/>
    </row>
    <row r="132" spans="1:72" x14ac:dyDescent="0.35">
      <c r="A132" s="2" t="s">
        <v>162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38"/>
      <c r="BQ132" s="38"/>
      <c r="BR132" s="38"/>
      <c r="BS132" s="38"/>
      <c r="BT132" s="2"/>
    </row>
    <row r="133" spans="1:72" x14ac:dyDescent="0.35">
      <c r="A133" s="2" t="s">
        <v>162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38"/>
      <c r="BQ133" s="38"/>
      <c r="BR133" s="38"/>
      <c r="BS133" s="38"/>
      <c r="BT133" s="2"/>
    </row>
    <row r="134" spans="1:72" x14ac:dyDescent="0.35">
      <c r="A134" s="2" t="s">
        <v>162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38"/>
      <c r="BQ134" s="38"/>
      <c r="BR134" s="38"/>
      <c r="BS134" s="38"/>
      <c r="BT134" s="2"/>
    </row>
    <row r="135" spans="1:72" x14ac:dyDescent="0.35">
      <c r="A135" s="2" t="s">
        <v>162</v>
      </c>
      <c r="B135" s="8" t="s">
        <v>299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38"/>
      <c r="BQ135" s="38"/>
      <c r="BR135" s="38"/>
      <c r="BS135" s="38"/>
      <c r="BT135" s="2"/>
    </row>
    <row r="136" spans="1:72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38"/>
      <c r="BQ136" s="38"/>
      <c r="BR136" s="38"/>
      <c r="BS136" s="38"/>
      <c r="BT136" s="2">
        <f>(X136+AR136+BD136)</f>
        <v>2103</v>
      </c>
    </row>
    <row r="137" spans="1:72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38"/>
      <c r="BQ137" s="38"/>
      <c r="BR137" s="38"/>
      <c r="BS137" s="38"/>
      <c r="BT137" s="2"/>
    </row>
    <row r="138" spans="1:72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38"/>
      <c r="BQ138" s="38"/>
      <c r="BR138" s="38"/>
      <c r="BS138" s="38"/>
      <c r="BT138" s="2"/>
    </row>
    <row r="139" spans="1:72" x14ac:dyDescent="0.35">
      <c r="A139" s="2" t="s">
        <v>163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0">
        <v>1400</v>
      </c>
      <c r="BE139" s="20"/>
      <c r="BF139" s="20"/>
      <c r="BG139" s="20">
        <v>4980</v>
      </c>
      <c r="BH139" s="20">
        <v>508</v>
      </c>
      <c r="BI139" s="20"/>
      <c r="BJ139" s="20"/>
      <c r="BK139" s="20">
        <v>1830</v>
      </c>
      <c r="BL139" s="11"/>
      <c r="BM139" s="11"/>
      <c r="BN139" s="11"/>
      <c r="BO139" s="11"/>
      <c r="BP139" s="38"/>
      <c r="BQ139" s="38"/>
      <c r="BR139" s="38"/>
      <c r="BS139" s="38"/>
      <c r="BT139" s="2"/>
    </row>
    <row r="140" spans="1:72" x14ac:dyDescent="0.35">
      <c r="A140" s="2" t="s">
        <v>163</v>
      </c>
      <c r="B140" s="8" t="s">
        <v>140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38"/>
      <c r="BQ140" s="38"/>
      <c r="BR140" s="38"/>
      <c r="BS140" s="38"/>
      <c r="BT140" s="2"/>
    </row>
    <row r="141" spans="1:72" x14ac:dyDescent="0.35">
      <c r="A141" s="2" t="s">
        <v>163</v>
      </c>
      <c r="B141" s="8" t="s">
        <v>135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38"/>
      <c r="BQ141" s="38"/>
      <c r="BR141" s="38"/>
      <c r="BS141" s="38"/>
      <c r="BT141" s="2"/>
    </row>
    <row r="142" spans="1:72" x14ac:dyDescent="0.35">
      <c r="A142" s="2" t="s">
        <v>163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38"/>
      <c r="BQ142" s="38"/>
      <c r="BR142" s="38"/>
      <c r="BS142" s="38"/>
      <c r="BT142" s="2"/>
    </row>
    <row r="143" spans="1:72" x14ac:dyDescent="0.35">
      <c r="A143" s="2" t="s">
        <v>163</v>
      </c>
      <c r="B143" s="8" t="s">
        <v>164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38"/>
      <c r="BQ143" s="38"/>
      <c r="BR143" s="38"/>
      <c r="BS143" s="38"/>
      <c r="BT143" s="2"/>
    </row>
    <row r="144" spans="1:72" x14ac:dyDescent="0.35">
      <c r="A144" s="2" t="s">
        <v>163</v>
      </c>
      <c r="B144" s="8" t="s">
        <v>299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38"/>
      <c r="BQ144" s="38"/>
      <c r="BR144" s="38"/>
      <c r="BS144" s="38"/>
      <c r="BT144" s="2"/>
    </row>
    <row r="145" spans="1:73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38"/>
      <c r="BQ145" s="38"/>
      <c r="BR145" s="38"/>
      <c r="BS145" s="38"/>
      <c r="BT145" s="2">
        <f>($BD$145+$BH$145)</f>
        <v>1908</v>
      </c>
      <c r="BU145">
        <f>($BG$145+$BK$145)</f>
        <v>6810</v>
      </c>
    </row>
    <row r="146" spans="1:73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38"/>
      <c r="BQ146" s="38"/>
      <c r="BR146" s="38"/>
      <c r="BS146" s="38"/>
      <c r="BT146" s="2"/>
    </row>
    <row r="147" spans="1:73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38"/>
      <c r="BQ147" s="38"/>
      <c r="BR147" s="38"/>
      <c r="BS147" s="38"/>
      <c r="BT147" s="2"/>
    </row>
    <row r="148" spans="1:73" x14ac:dyDescent="0.35">
      <c r="A148" s="2" t="s">
        <v>165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0">
        <v>2271</v>
      </c>
      <c r="BE148" s="11"/>
      <c r="BF148" s="11"/>
      <c r="BG148" s="20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38"/>
      <c r="BQ148" s="38"/>
      <c r="BR148" s="38"/>
      <c r="BS148" s="38"/>
      <c r="BT148" s="2"/>
    </row>
    <row r="149" spans="1:73" x14ac:dyDescent="0.35">
      <c r="A149" s="2" t="s">
        <v>165</v>
      </c>
      <c r="B149" s="8" t="s">
        <v>140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0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38"/>
      <c r="BQ149" s="38"/>
      <c r="BR149" s="38"/>
      <c r="BS149" s="38"/>
      <c r="BT149" s="2"/>
    </row>
    <row r="150" spans="1:73" x14ac:dyDescent="0.35">
      <c r="A150" s="2" t="s">
        <v>165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38"/>
      <c r="BQ150" s="38"/>
      <c r="BR150" s="38"/>
      <c r="BS150" s="38"/>
      <c r="BT150" s="2"/>
    </row>
    <row r="151" spans="1:73" x14ac:dyDescent="0.35">
      <c r="A151" s="2" t="s">
        <v>165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38"/>
      <c r="BQ151" s="38"/>
      <c r="BR151" s="38"/>
      <c r="BS151" s="38"/>
      <c r="BT151" s="2"/>
    </row>
    <row r="152" spans="1:73" x14ac:dyDescent="0.35">
      <c r="A152" s="2" t="s">
        <v>165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38"/>
      <c r="BQ152" s="38"/>
      <c r="BR152" s="38"/>
      <c r="BS152" s="38"/>
      <c r="BT152" s="2"/>
    </row>
    <row r="153" spans="1:73" x14ac:dyDescent="0.35">
      <c r="A153" s="2" t="s">
        <v>165</v>
      </c>
      <c r="B153" s="8" t="s">
        <v>166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38"/>
      <c r="BQ153" s="38"/>
      <c r="BR153" s="38"/>
      <c r="BS153" s="38"/>
      <c r="BT153" s="2"/>
    </row>
    <row r="154" spans="1:73" x14ac:dyDescent="0.35">
      <c r="A154" s="2" t="s">
        <v>165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38"/>
      <c r="BQ154" s="38"/>
      <c r="BR154" s="38"/>
      <c r="BS154" s="38"/>
      <c r="BT154" s="2"/>
    </row>
    <row r="155" spans="1:73" x14ac:dyDescent="0.35">
      <c r="A155" s="2" t="s">
        <v>165</v>
      </c>
      <c r="B155" s="8" t="s">
        <v>299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38"/>
      <c r="BQ155" s="38"/>
      <c r="BR155" s="38"/>
      <c r="BS155" s="38"/>
      <c r="BT155" s="2"/>
    </row>
    <row r="156" spans="1:73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38"/>
      <c r="BQ156" s="38"/>
      <c r="BR156" s="38"/>
      <c r="BS156" s="38"/>
      <c r="BT156" s="2">
        <f>($AN$156+$BD$156)</f>
        <v>2548</v>
      </c>
      <c r="BU156">
        <f>($AM$156+$AQ$156+$BG$156)</f>
        <v>10046</v>
      </c>
    </row>
    <row r="157" spans="1:73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38"/>
      <c r="BQ157" s="38"/>
      <c r="BR157" s="38"/>
      <c r="BS157" s="38"/>
      <c r="BT157" s="2"/>
    </row>
    <row r="158" spans="1:73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38"/>
      <c r="BQ158" s="38"/>
      <c r="BR158" s="38"/>
      <c r="BS158" s="38"/>
      <c r="BT158" s="2"/>
    </row>
    <row r="159" spans="1:73" x14ac:dyDescent="0.35">
      <c r="A159" s="2" t="s">
        <v>167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0">
        <v>2289</v>
      </c>
      <c r="BE159" s="20"/>
      <c r="BF159" s="20"/>
      <c r="BG159" s="20"/>
      <c r="BH159" s="20">
        <v>534</v>
      </c>
      <c r="BI159" s="20"/>
      <c r="BJ159" s="20"/>
      <c r="BK159" s="20">
        <v>1940</v>
      </c>
      <c r="BL159" s="11"/>
      <c r="BM159" s="11"/>
      <c r="BN159" s="11"/>
      <c r="BO159" s="11"/>
      <c r="BP159" s="38"/>
      <c r="BQ159" s="38"/>
      <c r="BR159" s="38"/>
      <c r="BS159" s="38"/>
      <c r="BT159" s="2"/>
    </row>
    <row r="160" spans="1:73" x14ac:dyDescent="0.35">
      <c r="A160" s="2" t="s">
        <v>167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38"/>
      <c r="BQ160" s="38"/>
      <c r="BR160" s="38"/>
      <c r="BS160" s="38"/>
      <c r="BT160" s="2"/>
    </row>
    <row r="161" spans="1:72" x14ac:dyDescent="0.35">
      <c r="A161" s="2" t="s">
        <v>167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38"/>
      <c r="BQ161" s="38"/>
      <c r="BR161" s="38"/>
      <c r="BS161" s="38"/>
      <c r="BT161" s="2"/>
    </row>
    <row r="162" spans="1:72" x14ac:dyDescent="0.35">
      <c r="A162" s="2" t="s">
        <v>167</v>
      </c>
      <c r="B162" s="8" t="s">
        <v>140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38"/>
      <c r="BQ162" s="38"/>
      <c r="BR162" s="38"/>
      <c r="BS162" s="38"/>
      <c r="BT162" s="2"/>
    </row>
    <row r="163" spans="1:72" x14ac:dyDescent="0.35">
      <c r="A163" s="2" t="s">
        <v>167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38"/>
      <c r="BQ163" s="38"/>
      <c r="BR163" s="38"/>
      <c r="BS163" s="38"/>
      <c r="BT163" s="2"/>
    </row>
    <row r="164" spans="1:72" x14ac:dyDescent="0.35">
      <c r="A164" s="2" t="s">
        <v>167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38"/>
      <c r="BQ164" s="38"/>
      <c r="BR164" s="38"/>
      <c r="BS164" s="38"/>
      <c r="BT164" s="2"/>
    </row>
    <row r="165" spans="1:72" x14ac:dyDescent="0.35">
      <c r="A165" s="2" t="s">
        <v>167</v>
      </c>
      <c r="B165" s="8" t="s">
        <v>168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38"/>
      <c r="BQ165" s="38"/>
      <c r="BR165" s="38"/>
      <c r="BS165" s="38"/>
      <c r="BT165" s="2"/>
    </row>
    <row r="166" spans="1:72" x14ac:dyDescent="0.35">
      <c r="A166" s="2" t="s">
        <v>167</v>
      </c>
      <c r="B166" s="8" t="s">
        <v>168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5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38"/>
      <c r="BQ166" s="38"/>
      <c r="BR166" s="38"/>
      <c r="BS166" s="38"/>
      <c r="BT166" s="2"/>
    </row>
    <row r="167" spans="1:72" x14ac:dyDescent="0.35">
      <c r="A167" s="2" t="s">
        <v>167</v>
      </c>
      <c r="B167" s="8" t="s">
        <v>135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38"/>
      <c r="BQ167" s="38"/>
      <c r="BR167" s="38"/>
      <c r="BS167" s="38"/>
      <c r="BT167" s="2"/>
    </row>
    <row r="168" spans="1:72" x14ac:dyDescent="0.35">
      <c r="A168" s="2" t="s">
        <v>167</v>
      </c>
      <c r="B168" s="8" t="s">
        <v>135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38"/>
      <c r="BQ168" s="38"/>
      <c r="BR168" s="38"/>
      <c r="BS168" s="38"/>
      <c r="BT168" s="2"/>
    </row>
    <row r="169" spans="1:72" x14ac:dyDescent="0.35">
      <c r="A169" s="2" t="s">
        <v>167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38"/>
      <c r="BQ169" s="38"/>
      <c r="BR169" s="38"/>
      <c r="BS169" s="38"/>
      <c r="BT169" s="2"/>
    </row>
    <row r="170" spans="1:72" x14ac:dyDescent="0.35">
      <c r="A170" s="2" t="s">
        <v>167</v>
      </c>
      <c r="B170" s="8" t="s">
        <v>299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38"/>
      <c r="BQ170" s="38"/>
      <c r="BR170" s="38"/>
      <c r="BS170" s="38"/>
      <c r="BT170" s="2"/>
    </row>
    <row r="171" spans="1:72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38"/>
      <c r="BQ171" s="38"/>
      <c r="BR171" s="38"/>
      <c r="BS171" s="38"/>
      <c r="BT171" s="2">
        <f>(AF171+BD171+BH171)</f>
        <v>3193</v>
      </c>
    </row>
    <row r="172" spans="1:72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38"/>
      <c r="BQ172" s="38"/>
      <c r="BR172" s="38"/>
      <c r="BS172" s="38"/>
      <c r="BT172" s="2"/>
    </row>
    <row r="173" spans="1:72" s="31" customFormat="1" x14ac:dyDescent="0.3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7"/>
      <c r="BQ173" s="37"/>
      <c r="BR173" s="37"/>
      <c r="BS173" s="37"/>
      <c r="BT173" s="30"/>
    </row>
    <row r="174" spans="1:72" x14ac:dyDescent="0.35">
      <c r="A174" s="2" t="s">
        <v>169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1">
        <v>174</v>
      </c>
      <c r="BA174" s="8"/>
      <c r="BB174" s="8" t="s">
        <v>36</v>
      </c>
      <c r="BC174" s="8"/>
      <c r="BD174" s="20">
        <v>194</v>
      </c>
      <c r="BE174" s="20"/>
      <c r="BF174" s="20" t="s">
        <v>36</v>
      </c>
      <c r="BG174" s="20"/>
      <c r="BH174" s="20">
        <v>1430</v>
      </c>
      <c r="BI174" s="20"/>
      <c r="BJ174" s="20"/>
      <c r="BK174" s="11"/>
      <c r="BL174" s="11"/>
      <c r="BM174" s="11"/>
      <c r="BN174" s="11"/>
      <c r="BO174" s="11"/>
      <c r="BP174" s="38"/>
      <c r="BQ174" s="38"/>
      <c r="BR174" s="38"/>
      <c r="BS174" s="38"/>
      <c r="BT174" s="2"/>
    </row>
    <row r="175" spans="1:72" x14ac:dyDescent="0.35">
      <c r="A175" s="2" t="s">
        <v>169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0">
        <v>1323</v>
      </c>
      <c r="BE175" s="20"/>
      <c r="BF175" s="20" t="s">
        <v>9</v>
      </c>
      <c r="BG175" s="20"/>
      <c r="BH175" s="20"/>
      <c r="BI175" s="20"/>
      <c r="BJ175" s="20"/>
      <c r="BK175" s="11"/>
      <c r="BL175" s="11"/>
      <c r="BM175" s="11"/>
      <c r="BN175" s="11"/>
      <c r="BO175" s="11"/>
      <c r="BP175" s="38"/>
      <c r="BQ175" s="38"/>
      <c r="BR175" s="38"/>
      <c r="BS175" s="38"/>
      <c r="BT175" s="2"/>
    </row>
    <row r="176" spans="1:72" x14ac:dyDescent="0.35">
      <c r="A176" s="2" t="s">
        <v>169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0"/>
      <c r="BE176" s="20"/>
      <c r="BF176" s="20"/>
      <c r="BG176" s="20"/>
      <c r="BH176" s="20"/>
      <c r="BI176" s="20"/>
      <c r="BJ176" s="20"/>
      <c r="BK176" s="11"/>
      <c r="BL176" s="11"/>
      <c r="BM176" s="11"/>
      <c r="BN176" s="11"/>
      <c r="BO176" s="11"/>
      <c r="BP176" s="38"/>
      <c r="BQ176" s="38"/>
      <c r="BR176" s="38"/>
      <c r="BS176" s="38"/>
      <c r="BT176" s="2"/>
    </row>
    <row r="177" spans="1:72" x14ac:dyDescent="0.35">
      <c r="A177" s="2" t="s">
        <v>169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38"/>
      <c r="BQ177" s="38"/>
      <c r="BR177" s="38"/>
      <c r="BS177" s="38"/>
      <c r="BT177" s="2"/>
    </row>
    <row r="178" spans="1:72" x14ac:dyDescent="0.35">
      <c r="A178" s="2" t="s">
        <v>169</v>
      </c>
      <c r="B178" s="8" t="s">
        <v>135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38"/>
      <c r="BQ178" s="38"/>
      <c r="BR178" s="38"/>
      <c r="BS178" s="38"/>
      <c r="BT178" s="2"/>
    </row>
    <row r="179" spans="1:72" x14ac:dyDescent="0.35">
      <c r="A179" s="2" t="s">
        <v>169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38"/>
      <c r="BQ179" s="38"/>
      <c r="BR179" s="38"/>
      <c r="BS179" s="38"/>
      <c r="BT179" s="2"/>
    </row>
    <row r="180" spans="1:72" x14ac:dyDescent="0.35">
      <c r="A180" s="2" t="s">
        <v>169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38"/>
      <c r="BQ180" s="38"/>
      <c r="BR180" s="38"/>
      <c r="BS180" s="38"/>
      <c r="BT180" s="2"/>
    </row>
    <row r="181" spans="1:72" x14ac:dyDescent="0.35">
      <c r="A181" s="2" t="s">
        <v>169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38"/>
      <c r="BQ181" s="38"/>
      <c r="BR181" s="38"/>
      <c r="BS181" s="38"/>
      <c r="BT181" s="2"/>
    </row>
    <row r="182" spans="1:72" x14ac:dyDescent="0.35">
      <c r="A182" s="2" t="s">
        <v>169</v>
      </c>
      <c r="B182" s="8" t="s">
        <v>299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38"/>
      <c r="BQ182" s="38"/>
      <c r="BR182" s="38"/>
      <c r="BS182" s="38"/>
      <c r="BT182" s="2"/>
    </row>
    <row r="183" spans="1:72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38"/>
      <c r="BQ183" s="38"/>
      <c r="BR183" s="38"/>
      <c r="BS183" s="38"/>
      <c r="BT183" s="2">
        <f>($AZ$183+$BD$183+$BH$183)</f>
        <v>3322</v>
      </c>
    </row>
    <row r="184" spans="1:72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38"/>
      <c r="BQ184" s="38"/>
      <c r="BR184" s="38"/>
      <c r="BS184" s="38"/>
      <c r="BT184" s="2"/>
    </row>
    <row r="185" spans="1:72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38"/>
      <c r="BQ185" s="38"/>
      <c r="BR185" s="38"/>
      <c r="BS185" s="38"/>
      <c r="BT185" s="2"/>
    </row>
    <row r="186" spans="1:72" x14ac:dyDescent="0.35">
      <c r="A186" s="2" t="s">
        <v>170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0">
        <v>45</v>
      </c>
      <c r="BE186" s="20"/>
      <c r="BF186" s="20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38"/>
      <c r="BQ186" s="38"/>
      <c r="BR186" s="38"/>
      <c r="BS186" s="38"/>
      <c r="BT186" s="2"/>
    </row>
    <row r="187" spans="1:72" x14ac:dyDescent="0.35">
      <c r="A187" s="2" t="s">
        <v>170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0">
        <v>1498</v>
      </c>
      <c r="BE187" s="20"/>
      <c r="BF187" s="20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38"/>
      <c r="BQ187" s="38"/>
      <c r="BR187" s="38"/>
      <c r="BS187" s="38"/>
      <c r="BT187" s="2"/>
    </row>
    <row r="188" spans="1:72" x14ac:dyDescent="0.35">
      <c r="A188" s="2" t="s">
        <v>170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38"/>
      <c r="BQ188" s="38"/>
      <c r="BR188" s="38"/>
      <c r="BS188" s="38"/>
      <c r="BT188" s="2"/>
    </row>
    <row r="189" spans="1:72" x14ac:dyDescent="0.35">
      <c r="A189" s="2" t="s">
        <v>170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38"/>
      <c r="BQ189" s="38"/>
      <c r="BR189" s="38"/>
      <c r="BS189" s="38"/>
      <c r="BT189" s="2"/>
    </row>
    <row r="190" spans="1:72" x14ac:dyDescent="0.35">
      <c r="A190" s="2" t="s">
        <v>170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38"/>
      <c r="BQ190" s="38"/>
      <c r="BR190" s="38"/>
      <c r="BS190" s="38"/>
      <c r="BT190" s="2"/>
    </row>
    <row r="191" spans="1:72" x14ac:dyDescent="0.35">
      <c r="A191" s="2" t="s">
        <v>170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38"/>
      <c r="BQ191" s="38"/>
      <c r="BR191" s="38"/>
      <c r="BS191" s="38"/>
      <c r="BT191" s="2"/>
    </row>
    <row r="192" spans="1:72" x14ac:dyDescent="0.35">
      <c r="A192" s="2" t="s">
        <v>170</v>
      </c>
      <c r="B192" s="8" t="s">
        <v>299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38"/>
      <c r="BQ192" s="38"/>
      <c r="BR192" s="38"/>
      <c r="BS192" s="38"/>
      <c r="BT192" s="2"/>
    </row>
    <row r="193" spans="1:72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38"/>
      <c r="BQ193" s="38"/>
      <c r="BR193" s="38"/>
      <c r="BS193" s="38"/>
      <c r="BT193" s="2">
        <f>(AR193+BD193)</f>
        <v>2291</v>
      </c>
    </row>
    <row r="194" spans="1:72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38"/>
      <c r="BQ194" s="38"/>
      <c r="BR194" s="38"/>
      <c r="BS194" s="38"/>
      <c r="BT194" s="2"/>
    </row>
    <row r="195" spans="1:72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38"/>
      <c r="BQ195" s="38"/>
      <c r="BR195" s="38"/>
      <c r="BS195" s="38"/>
      <c r="BT195" s="2"/>
    </row>
    <row r="196" spans="1:72" x14ac:dyDescent="0.35">
      <c r="A196" s="4" t="s">
        <v>171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0">
        <v>2903</v>
      </c>
      <c r="BE196" s="20"/>
      <c r="BF196" s="20" t="s">
        <v>9</v>
      </c>
      <c r="BG196" s="20"/>
      <c r="BH196" s="20">
        <v>565</v>
      </c>
      <c r="BI196" s="20"/>
      <c r="BJ196" s="20" t="s">
        <v>206</v>
      </c>
      <c r="BK196" s="11"/>
      <c r="BL196" s="11"/>
      <c r="BM196" s="11"/>
      <c r="BN196" s="11"/>
      <c r="BO196" s="11"/>
      <c r="BP196" s="38"/>
      <c r="BQ196" s="38"/>
      <c r="BR196" s="38"/>
      <c r="BS196" s="38"/>
      <c r="BT196" s="2"/>
    </row>
    <row r="197" spans="1:72" x14ac:dyDescent="0.35">
      <c r="A197" s="4" t="s">
        <v>171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5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0">
        <v>60</v>
      </c>
      <c r="BE197" s="20"/>
      <c r="BF197" s="20" t="s">
        <v>36</v>
      </c>
      <c r="BG197" s="20"/>
      <c r="BH197" s="20">
        <v>538</v>
      </c>
      <c r="BI197" s="20"/>
      <c r="BJ197" s="20" t="s">
        <v>9</v>
      </c>
      <c r="BK197" s="11"/>
      <c r="BL197" s="11"/>
      <c r="BM197" s="11"/>
      <c r="BN197" s="11"/>
      <c r="BO197" s="11"/>
      <c r="BP197" s="38"/>
      <c r="BQ197" s="38"/>
      <c r="BR197" s="38"/>
      <c r="BS197" s="38"/>
      <c r="BT197" s="2"/>
    </row>
    <row r="198" spans="1:72" x14ac:dyDescent="0.35">
      <c r="A198" s="4" t="s">
        <v>171</v>
      </c>
      <c r="B198" s="8" t="s">
        <v>140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0"/>
      <c r="BE198" s="20"/>
      <c r="BF198" s="20"/>
      <c r="BG198" s="20"/>
      <c r="BH198" s="20">
        <v>173</v>
      </c>
      <c r="BI198" s="20"/>
      <c r="BJ198" s="20" t="s">
        <v>36</v>
      </c>
      <c r="BK198" s="11"/>
      <c r="BL198" s="11"/>
      <c r="BM198" s="11"/>
      <c r="BN198" s="11"/>
      <c r="BO198" s="11"/>
      <c r="BP198" s="38"/>
      <c r="BQ198" s="38"/>
      <c r="BR198" s="38"/>
      <c r="BS198" s="38"/>
      <c r="BT198" s="2"/>
    </row>
    <row r="199" spans="1:72" x14ac:dyDescent="0.35">
      <c r="A199" s="4" t="s">
        <v>171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0"/>
      <c r="BE199" s="20"/>
      <c r="BF199" s="20"/>
      <c r="BG199" s="20"/>
      <c r="BH199" s="20">
        <v>724</v>
      </c>
      <c r="BI199" s="20"/>
      <c r="BJ199" s="20" t="s">
        <v>115</v>
      </c>
      <c r="BK199" s="11"/>
      <c r="BL199" s="11"/>
      <c r="BM199" s="11"/>
      <c r="BN199" s="11"/>
      <c r="BO199" s="11"/>
      <c r="BP199" s="38"/>
      <c r="BQ199" s="38"/>
      <c r="BR199" s="38"/>
      <c r="BS199" s="38"/>
      <c r="BT199" s="2"/>
    </row>
    <row r="200" spans="1:72" x14ac:dyDescent="0.35">
      <c r="A200" s="4" t="s">
        <v>171</v>
      </c>
      <c r="B200" s="8" t="s">
        <v>172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38"/>
      <c r="BQ200" s="38"/>
      <c r="BR200" s="38"/>
      <c r="BS200" s="38"/>
      <c r="BT200" s="2"/>
    </row>
    <row r="201" spans="1:72" x14ac:dyDescent="0.35">
      <c r="A201" s="4" t="s">
        <v>171</v>
      </c>
      <c r="B201" s="8" t="s">
        <v>173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38"/>
      <c r="BQ201" s="38"/>
      <c r="BR201" s="38"/>
      <c r="BS201" s="38"/>
      <c r="BT201" s="2"/>
    </row>
    <row r="202" spans="1:72" x14ac:dyDescent="0.35">
      <c r="A202" s="4" t="s">
        <v>171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38"/>
      <c r="BQ202" s="38"/>
      <c r="BR202" s="38"/>
      <c r="BS202" s="38"/>
      <c r="BT202" s="2"/>
    </row>
    <row r="203" spans="1:72" x14ac:dyDescent="0.35">
      <c r="A203" s="4" t="s">
        <v>171</v>
      </c>
      <c r="B203" s="8" t="s">
        <v>174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38"/>
      <c r="BQ203" s="38"/>
      <c r="BR203" s="38"/>
      <c r="BS203" s="38"/>
      <c r="BT203" s="2"/>
    </row>
    <row r="204" spans="1:72" x14ac:dyDescent="0.35">
      <c r="A204" s="4" t="s">
        <v>171</v>
      </c>
      <c r="B204" s="8" t="s">
        <v>299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38"/>
      <c r="BQ204" s="38"/>
      <c r="BR204" s="38"/>
      <c r="BS204" s="38"/>
      <c r="BT204" s="2"/>
    </row>
    <row r="205" spans="1:72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38"/>
      <c r="BQ205" s="38"/>
      <c r="BR205" s="38"/>
      <c r="BS205" s="38"/>
      <c r="BT205" s="2">
        <f>(AV205+BD205+BH205)</f>
        <v>5107</v>
      </c>
    </row>
    <row r="206" spans="1:72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38"/>
      <c r="BQ206" s="38"/>
      <c r="BR206" s="38"/>
      <c r="BS206" s="38"/>
      <c r="BT206" s="2"/>
    </row>
    <row r="207" spans="1:72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38"/>
      <c r="BQ207" s="38"/>
      <c r="BR207" s="38"/>
      <c r="BS207" s="38"/>
      <c r="BT207" s="2"/>
    </row>
    <row r="208" spans="1:72" x14ac:dyDescent="0.35">
      <c r="A208" s="2" t="s">
        <v>175</v>
      </c>
      <c r="B208" s="8" t="s">
        <v>140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7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0">
        <v>101</v>
      </c>
      <c r="BI208" s="20"/>
      <c r="BJ208" s="20" t="s">
        <v>36</v>
      </c>
      <c r="BK208" s="11"/>
      <c r="BL208" s="11"/>
      <c r="BM208" s="11"/>
      <c r="BN208" s="11"/>
      <c r="BO208" s="11"/>
      <c r="BP208" s="38"/>
      <c r="BQ208" s="38"/>
      <c r="BR208" s="38"/>
      <c r="BS208" s="38"/>
      <c r="BT208" s="2"/>
    </row>
    <row r="209" spans="1:73" x14ac:dyDescent="0.35">
      <c r="A209" s="2" t="s">
        <v>175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0">
        <v>760</v>
      </c>
      <c r="BI209" s="20"/>
      <c r="BJ209" s="20" t="s">
        <v>9</v>
      </c>
      <c r="BK209" s="11"/>
      <c r="BL209" s="11"/>
      <c r="BM209" s="11"/>
      <c r="BN209" s="11"/>
      <c r="BO209" s="11"/>
      <c r="BP209" s="38"/>
      <c r="BQ209" s="38"/>
      <c r="BR209" s="38"/>
      <c r="BS209" s="38"/>
      <c r="BT209" s="2"/>
    </row>
    <row r="210" spans="1:73" x14ac:dyDescent="0.35">
      <c r="A210" s="2" t="s">
        <v>175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38"/>
      <c r="BQ210" s="38"/>
      <c r="BR210" s="38"/>
      <c r="BS210" s="38"/>
      <c r="BT210" s="2"/>
    </row>
    <row r="211" spans="1:73" x14ac:dyDescent="0.35">
      <c r="A211" s="2" t="s">
        <v>175</v>
      </c>
      <c r="B211" s="8" t="s">
        <v>178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38"/>
      <c r="BQ211" s="38"/>
      <c r="BR211" s="38"/>
      <c r="BS211" s="38"/>
      <c r="BT211" s="2"/>
    </row>
    <row r="212" spans="1:73" x14ac:dyDescent="0.35">
      <c r="A212" s="2" t="s">
        <v>175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38"/>
      <c r="BQ212" s="38"/>
      <c r="BR212" s="38"/>
      <c r="BS212" s="38"/>
      <c r="BT212" s="2"/>
    </row>
    <row r="213" spans="1:73" x14ac:dyDescent="0.35">
      <c r="A213" s="2" t="s">
        <v>175</v>
      </c>
      <c r="B213" s="8" t="s">
        <v>179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38"/>
      <c r="BQ213" s="38"/>
      <c r="BR213" s="38"/>
      <c r="BS213" s="38"/>
      <c r="BT213" s="2"/>
    </row>
    <row r="214" spans="1:73" x14ac:dyDescent="0.35">
      <c r="A214" s="2" t="s">
        <v>175</v>
      </c>
      <c r="B214" s="8" t="s">
        <v>299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38"/>
      <c r="BQ214" s="38"/>
      <c r="BR214" s="38"/>
      <c r="BS214" s="38"/>
      <c r="BT214" s="2"/>
    </row>
    <row r="215" spans="1:73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6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38"/>
      <c r="BQ215" s="38"/>
      <c r="BR215" s="38"/>
      <c r="BS215" s="38"/>
      <c r="BT215" s="2">
        <f>(T215+BH215)</f>
        <v>1541</v>
      </c>
    </row>
    <row r="216" spans="1:73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38"/>
      <c r="BQ216" s="38"/>
      <c r="BR216" s="38"/>
      <c r="BS216" s="38"/>
      <c r="BT216" s="2"/>
    </row>
    <row r="217" spans="1:73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38"/>
      <c r="BQ217" s="38"/>
      <c r="BR217" s="38"/>
      <c r="BS217" s="38"/>
      <c r="BT217" s="2"/>
    </row>
    <row r="218" spans="1:73" x14ac:dyDescent="0.35">
      <c r="A218" s="2" t="s">
        <v>180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0">
        <v>1544</v>
      </c>
      <c r="BE218" s="20"/>
      <c r="BF218" s="20"/>
      <c r="BG218" s="20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38"/>
      <c r="BQ218" s="38"/>
      <c r="BR218" s="38"/>
      <c r="BS218" s="38"/>
      <c r="BT218" s="2"/>
    </row>
    <row r="219" spans="1:73" x14ac:dyDescent="0.35">
      <c r="A219" s="2" t="s">
        <v>180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38"/>
      <c r="BQ219" s="38"/>
      <c r="BR219" s="38"/>
      <c r="BS219" s="38"/>
      <c r="BT219" s="2"/>
    </row>
    <row r="220" spans="1:73" x14ac:dyDescent="0.35">
      <c r="A220" s="2" t="s">
        <v>180</v>
      </c>
      <c r="B220" s="8" t="s">
        <v>168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38"/>
      <c r="BQ220" s="38"/>
      <c r="BR220" s="38"/>
      <c r="BS220" s="38"/>
      <c r="BT220" s="2"/>
    </row>
    <row r="221" spans="1:73" x14ac:dyDescent="0.35">
      <c r="A221" s="2" t="s">
        <v>180</v>
      </c>
      <c r="B221" s="8" t="s">
        <v>168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38"/>
      <c r="BQ221" s="38"/>
      <c r="BR221" s="38"/>
      <c r="BS221" s="38"/>
      <c r="BT221" s="2"/>
    </row>
    <row r="222" spans="1:73" x14ac:dyDescent="0.35">
      <c r="A222" s="2" t="s">
        <v>180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38"/>
      <c r="BQ222" s="38"/>
      <c r="BR222" s="38"/>
      <c r="BS222" s="38"/>
      <c r="BT222" s="2"/>
    </row>
    <row r="223" spans="1:73" x14ac:dyDescent="0.35">
      <c r="A223" s="2" t="s">
        <v>180</v>
      </c>
      <c r="B223" s="8" t="s">
        <v>299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38"/>
      <c r="BQ223" s="38"/>
      <c r="BR223" s="38"/>
      <c r="BS223" s="38"/>
      <c r="BT223" s="2"/>
    </row>
    <row r="224" spans="1:73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38"/>
      <c r="BQ224" s="38"/>
      <c r="BR224" s="38"/>
      <c r="BS224" s="38"/>
      <c r="BT224" s="2">
        <v>1544</v>
      </c>
      <c r="BU224">
        <v>5925</v>
      </c>
    </row>
    <row r="225" spans="1:73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38"/>
      <c r="BQ225" s="38"/>
      <c r="BR225" s="38"/>
      <c r="BS225" s="38"/>
      <c r="BT225" s="2"/>
    </row>
    <row r="226" spans="1:73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38"/>
      <c r="BQ226" s="38"/>
      <c r="BR226" s="38"/>
      <c r="BS226" s="38"/>
      <c r="BT226" s="2"/>
    </row>
    <row r="227" spans="1:73" x14ac:dyDescent="0.35">
      <c r="A227" s="2" t="s">
        <v>181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0">
        <v>1827</v>
      </c>
      <c r="BI227" s="20"/>
      <c r="BJ227" s="20"/>
      <c r="BK227" s="20">
        <v>7180</v>
      </c>
      <c r="BL227" s="11"/>
      <c r="BM227" s="11"/>
      <c r="BN227" s="11"/>
      <c r="BO227" s="11"/>
      <c r="BP227" s="38"/>
      <c r="BQ227" s="38"/>
      <c r="BR227" s="38"/>
      <c r="BS227" s="38"/>
      <c r="BT227" s="2"/>
    </row>
    <row r="228" spans="1:73" x14ac:dyDescent="0.35">
      <c r="A228" s="2" t="s">
        <v>181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38"/>
      <c r="BQ228" s="38"/>
      <c r="BR228" s="38"/>
      <c r="BS228" s="38"/>
      <c r="BT228" s="2"/>
    </row>
    <row r="229" spans="1:73" x14ac:dyDescent="0.35">
      <c r="A229" s="2" t="s">
        <v>181</v>
      </c>
      <c r="B229" s="8" t="s">
        <v>172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38"/>
      <c r="BQ229" s="38"/>
      <c r="BR229" s="38"/>
      <c r="BS229" s="38"/>
      <c r="BT229" s="2"/>
    </row>
    <row r="230" spans="1:73" x14ac:dyDescent="0.35">
      <c r="A230" s="2" t="s">
        <v>181</v>
      </c>
      <c r="B230" s="8" t="s">
        <v>182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38"/>
      <c r="BQ230" s="38"/>
      <c r="BR230" s="38"/>
      <c r="BS230" s="38"/>
      <c r="BT230" s="2"/>
    </row>
    <row r="231" spans="1:73" x14ac:dyDescent="0.35">
      <c r="A231" s="2" t="s">
        <v>181</v>
      </c>
      <c r="B231" s="8" t="s">
        <v>299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38"/>
      <c r="BQ231" s="38"/>
      <c r="BR231" s="38"/>
      <c r="BS231" s="38"/>
      <c r="BT231" s="2"/>
    </row>
    <row r="232" spans="1:73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38"/>
      <c r="BQ232" s="38"/>
      <c r="BR232" s="38"/>
      <c r="BS232" s="38"/>
      <c r="BT232" s="2">
        <v>1827</v>
      </c>
      <c r="BU232">
        <v>7180</v>
      </c>
    </row>
    <row r="233" spans="1:73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38"/>
      <c r="BQ233" s="38"/>
      <c r="BR233" s="38"/>
      <c r="BS233" s="38"/>
      <c r="BT233" s="2"/>
    </row>
    <row r="234" spans="1:73" s="31" customFormat="1" x14ac:dyDescent="0.3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7"/>
      <c r="BQ234" s="37"/>
      <c r="BR234" s="37"/>
      <c r="BS234" s="37"/>
      <c r="BT234" s="30"/>
    </row>
    <row r="235" spans="1:73" x14ac:dyDescent="0.35">
      <c r="A235" s="2" t="s">
        <v>183</v>
      </c>
      <c r="B235" s="8" t="s">
        <v>184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0">
        <v>2540</v>
      </c>
      <c r="BE235" s="20"/>
      <c r="BF235" s="20"/>
      <c r="BG235" s="20"/>
      <c r="BH235" s="20">
        <v>1320</v>
      </c>
      <c r="BI235" s="11"/>
      <c r="BJ235" s="11"/>
      <c r="BK235" s="11"/>
      <c r="BL235" s="11"/>
      <c r="BM235" s="11"/>
      <c r="BN235" s="11"/>
      <c r="BO235" s="11"/>
      <c r="BP235" s="38"/>
      <c r="BQ235" s="38"/>
      <c r="BR235" s="38"/>
      <c r="BS235" s="38"/>
      <c r="BT235" s="2"/>
    </row>
    <row r="236" spans="1:73" x14ac:dyDescent="0.35">
      <c r="A236" s="2" t="s">
        <v>183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38"/>
      <c r="BQ236" s="38"/>
      <c r="BR236" s="38"/>
      <c r="BS236" s="38"/>
      <c r="BT236" s="2"/>
    </row>
    <row r="237" spans="1:73" x14ac:dyDescent="0.35">
      <c r="A237" s="2" t="s">
        <v>183</v>
      </c>
      <c r="B237" s="8" t="s">
        <v>140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38"/>
      <c r="BQ237" s="38"/>
      <c r="BR237" s="38"/>
      <c r="BS237" s="38"/>
      <c r="BT237" s="2"/>
    </row>
    <row r="238" spans="1:73" x14ac:dyDescent="0.35">
      <c r="A238" s="2" t="s">
        <v>183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38"/>
      <c r="BQ238" s="38"/>
      <c r="BR238" s="38"/>
      <c r="BS238" s="38"/>
      <c r="BT238" s="2"/>
    </row>
    <row r="239" spans="1:73" x14ac:dyDescent="0.35">
      <c r="A239" s="2" t="s">
        <v>183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38"/>
      <c r="BQ239" s="38"/>
      <c r="BR239" s="38"/>
      <c r="BS239" s="38"/>
      <c r="BT239" s="2"/>
    </row>
    <row r="240" spans="1:73" x14ac:dyDescent="0.35">
      <c r="A240" s="2" t="s">
        <v>183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38"/>
      <c r="BQ240" s="38"/>
      <c r="BR240" s="38"/>
      <c r="BS240" s="38"/>
      <c r="BT240" s="2"/>
    </row>
    <row r="241" spans="1:72" x14ac:dyDescent="0.35">
      <c r="A241" s="2" t="s">
        <v>183</v>
      </c>
      <c r="B241" s="8" t="s">
        <v>299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38"/>
      <c r="BQ241" s="38"/>
      <c r="BR241" s="38"/>
      <c r="BS241" s="38"/>
      <c r="BT241" s="2"/>
    </row>
    <row r="242" spans="1:72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38"/>
      <c r="BQ242" s="38"/>
      <c r="BR242" s="38"/>
      <c r="BS242" s="38"/>
      <c r="BT242" s="2">
        <f>(BD242+BH242)</f>
        <v>3860</v>
      </c>
    </row>
    <row r="243" spans="1:72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38"/>
      <c r="BQ243" s="38"/>
      <c r="BR243" s="38"/>
      <c r="BS243" s="38"/>
      <c r="BT243" s="2"/>
    </row>
    <row r="244" spans="1:72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38"/>
      <c r="BQ244" s="38"/>
      <c r="BR244" s="38"/>
      <c r="BS244" s="38"/>
      <c r="BT244" s="2"/>
    </row>
    <row r="245" spans="1:72" x14ac:dyDescent="0.35">
      <c r="A245" s="2" t="s">
        <v>185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0">
        <v>779</v>
      </c>
      <c r="BE245" s="20"/>
      <c r="BF245" s="20" t="s">
        <v>9</v>
      </c>
      <c r="BG245" s="20"/>
      <c r="BH245" s="20">
        <v>1128</v>
      </c>
      <c r="BI245" s="11"/>
      <c r="BJ245" s="20" t="s">
        <v>9</v>
      </c>
      <c r="BK245" s="11"/>
      <c r="BL245" s="11"/>
      <c r="BM245" s="11"/>
      <c r="BN245" s="11"/>
      <c r="BO245" s="11"/>
      <c r="BP245" s="38"/>
      <c r="BQ245" s="38"/>
      <c r="BR245" s="38"/>
      <c r="BS245" s="38"/>
      <c r="BT245" s="2"/>
    </row>
    <row r="246" spans="1:72" x14ac:dyDescent="0.35">
      <c r="A246" s="2" t="s">
        <v>185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38"/>
      <c r="BQ246" s="38"/>
      <c r="BR246" s="38"/>
      <c r="BS246" s="38"/>
      <c r="BT246" s="2"/>
    </row>
    <row r="247" spans="1:72" x14ac:dyDescent="0.35">
      <c r="A247" s="2" t="s">
        <v>185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38"/>
      <c r="BQ247" s="38"/>
      <c r="BR247" s="38"/>
      <c r="BS247" s="38"/>
      <c r="BT247" s="2"/>
    </row>
    <row r="248" spans="1:72" x14ac:dyDescent="0.35">
      <c r="A248" s="2" t="s">
        <v>185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38"/>
      <c r="BQ248" s="38"/>
      <c r="BR248" s="38"/>
      <c r="BS248" s="38"/>
      <c r="BT248" s="2"/>
    </row>
    <row r="249" spans="1:72" x14ac:dyDescent="0.35">
      <c r="A249" s="2" t="s">
        <v>185</v>
      </c>
      <c r="B249" s="8" t="s">
        <v>140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38"/>
      <c r="BQ249" s="38"/>
      <c r="BR249" s="38"/>
      <c r="BS249" s="38"/>
      <c r="BT249" s="2"/>
    </row>
    <row r="250" spans="1:72" x14ac:dyDescent="0.35">
      <c r="A250" s="2" t="s">
        <v>185</v>
      </c>
      <c r="B250" s="8" t="s">
        <v>299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38"/>
      <c r="BQ250" s="38"/>
      <c r="BR250" s="38"/>
      <c r="BS250" s="38"/>
      <c r="BT250" s="2"/>
    </row>
    <row r="251" spans="1:72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38"/>
      <c r="BQ251" s="38"/>
      <c r="BR251" s="38"/>
      <c r="BS251" s="38"/>
      <c r="BT251" s="2">
        <f>($BD$251+$BH$251)</f>
        <v>1907</v>
      </c>
    </row>
    <row r="252" spans="1:72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38"/>
      <c r="BQ252" s="38"/>
      <c r="BR252" s="38"/>
      <c r="BS252" s="38"/>
      <c r="BT252" s="2"/>
    </row>
    <row r="253" spans="1:72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38"/>
      <c r="BQ253" s="38"/>
      <c r="BR253" s="38"/>
      <c r="BS253" s="38"/>
      <c r="BT253" s="2"/>
    </row>
    <row r="254" spans="1:72" x14ac:dyDescent="0.35">
      <c r="A254" s="2" t="s">
        <v>186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0">
        <v>1711</v>
      </c>
      <c r="BE254" s="20"/>
      <c r="BF254" s="20" t="s">
        <v>9</v>
      </c>
      <c r="BG254" s="11"/>
      <c r="BH254" s="20">
        <v>1268</v>
      </c>
      <c r="BI254" s="20"/>
      <c r="BJ254" s="20" t="s">
        <v>9</v>
      </c>
      <c r="BK254" s="11"/>
      <c r="BL254" s="11"/>
      <c r="BM254" s="11"/>
      <c r="BN254" s="11"/>
      <c r="BO254" s="11"/>
      <c r="BP254" s="38"/>
      <c r="BQ254" s="38"/>
      <c r="BR254" s="38"/>
      <c r="BS254" s="38"/>
      <c r="BT254" s="2"/>
    </row>
    <row r="255" spans="1:72" x14ac:dyDescent="0.35">
      <c r="A255" s="2" t="s">
        <v>186</v>
      </c>
      <c r="B255" s="8" t="s">
        <v>172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38"/>
      <c r="BQ255" s="38"/>
      <c r="BR255" s="38"/>
      <c r="BS255" s="38"/>
      <c r="BT255" s="2"/>
    </row>
    <row r="256" spans="1:72" x14ac:dyDescent="0.35">
      <c r="A256" s="2" t="s">
        <v>186</v>
      </c>
      <c r="B256" s="8" t="s">
        <v>172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38"/>
      <c r="BQ256" s="38"/>
      <c r="BR256" s="38"/>
      <c r="BS256" s="38"/>
      <c r="BT256" s="2"/>
    </row>
    <row r="257" spans="1:72" x14ac:dyDescent="0.35">
      <c r="A257" s="2" t="s">
        <v>186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38"/>
      <c r="BQ257" s="38"/>
      <c r="BR257" s="38"/>
      <c r="BS257" s="38"/>
      <c r="BT257" s="2"/>
    </row>
    <row r="258" spans="1:72" x14ac:dyDescent="0.35">
      <c r="A258" s="2" t="s">
        <v>186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38"/>
      <c r="BQ258" s="38"/>
      <c r="BR258" s="38"/>
      <c r="BS258" s="38"/>
      <c r="BT258" s="2"/>
    </row>
    <row r="259" spans="1:72" x14ac:dyDescent="0.35">
      <c r="A259" s="2" t="s">
        <v>186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38"/>
      <c r="BQ259" s="38"/>
      <c r="BR259" s="38"/>
      <c r="BS259" s="38"/>
      <c r="BT259" s="2"/>
    </row>
    <row r="260" spans="1:72" x14ac:dyDescent="0.35">
      <c r="A260" s="2" t="s">
        <v>186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38"/>
      <c r="BQ260" s="38"/>
      <c r="BR260" s="38"/>
      <c r="BS260" s="38"/>
      <c r="BT260" s="2"/>
    </row>
    <row r="261" spans="1:72" x14ac:dyDescent="0.35">
      <c r="A261" s="2" t="s">
        <v>186</v>
      </c>
      <c r="B261" s="8" t="s">
        <v>140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38"/>
      <c r="BQ261" s="38"/>
      <c r="BR261" s="38"/>
      <c r="BS261" s="38"/>
      <c r="BT261" s="2"/>
    </row>
    <row r="262" spans="1:72" x14ac:dyDescent="0.35">
      <c r="A262" s="2" t="s">
        <v>186</v>
      </c>
      <c r="B262" s="8" t="s">
        <v>299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38"/>
      <c r="BQ262" s="38"/>
      <c r="BR262" s="38"/>
      <c r="BS262" s="38"/>
      <c r="BT262" s="2"/>
    </row>
    <row r="263" spans="1:72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38"/>
      <c r="BQ263" s="38"/>
      <c r="BR263" s="38"/>
      <c r="BS263" s="38"/>
      <c r="BT263" s="2">
        <f>($BD$263+$BH$263)</f>
        <v>2979</v>
      </c>
    </row>
    <row r="264" spans="1:72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38"/>
      <c r="BQ264" s="38"/>
      <c r="BR264" s="38"/>
      <c r="BS264" s="38"/>
      <c r="BT264" s="2"/>
    </row>
    <row r="265" spans="1:72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38"/>
      <c r="BQ265" s="38"/>
      <c r="BR265" s="38"/>
      <c r="BS265" s="38"/>
      <c r="BT265" s="2"/>
    </row>
    <row r="266" spans="1:72" x14ac:dyDescent="0.35">
      <c r="A266" s="2" t="s">
        <v>187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0">
        <v>510</v>
      </c>
      <c r="BE266" s="20"/>
      <c r="BF266" s="20" t="s">
        <v>9</v>
      </c>
      <c r="BG266" s="20"/>
      <c r="BH266" s="20">
        <v>1320</v>
      </c>
      <c r="BI266" s="20"/>
      <c r="BJ266" s="20" t="s">
        <v>9</v>
      </c>
      <c r="BK266" s="11"/>
      <c r="BL266" s="11"/>
      <c r="BM266" s="11"/>
      <c r="BN266" s="11"/>
      <c r="BO266" s="11"/>
      <c r="BP266" s="38"/>
      <c r="BQ266" s="38"/>
      <c r="BR266" s="38"/>
      <c r="BS266" s="38"/>
      <c r="BT266" s="2"/>
    </row>
    <row r="267" spans="1:72" x14ac:dyDescent="0.35">
      <c r="A267" s="2" t="s">
        <v>187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38"/>
      <c r="BQ267" s="38"/>
      <c r="BR267" s="38"/>
      <c r="BS267" s="38"/>
      <c r="BT267" s="2"/>
    </row>
    <row r="268" spans="1:72" x14ac:dyDescent="0.35">
      <c r="A268" s="2" t="s">
        <v>187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38"/>
      <c r="BQ268" s="38"/>
      <c r="BR268" s="38"/>
      <c r="BS268" s="38"/>
      <c r="BT268" s="2"/>
    </row>
    <row r="269" spans="1:72" x14ac:dyDescent="0.35">
      <c r="A269" s="2" t="s">
        <v>187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38"/>
      <c r="BQ269" s="38"/>
      <c r="BR269" s="38"/>
      <c r="BS269" s="38"/>
      <c r="BT269" s="2"/>
    </row>
    <row r="270" spans="1:72" x14ac:dyDescent="0.35">
      <c r="A270" s="2" t="s">
        <v>187</v>
      </c>
      <c r="B270" s="8" t="s">
        <v>299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38"/>
      <c r="BQ270" s="38"/>
      <c r="BR270" s="38"/>
      <c r="BS270" s="38"/>
      <c r="BT270" s="2"/>
    </row>
    <row r="271" spans="1:72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38"/>
      <c r="BQ271" s="38"/>
      <c r="BR271" s="38"/>
      <c r="BS271" s="38"/>
      <c r="BT271" s="2">
        <f>($BD$271+$BH$271)</f>
        <v>1830</v>
      </c>
    </row>
    <row r="272" spans="1:72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38"/>
      <c r="BQ272" s="38"/>
      <c r="BR272" s="38"/>
      <c r="BS272" s="38"/>
      <c r="BT272" s="2"/>
    </row>
    <row r="273" spans="1:72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38"/>
      <c r="BQ273" s="38"/>
      <c r="BR273" s="38"/>
      <c r="BS273" s="38"/>
      <c r="BT273" s="2"/>
    </row>
    <row r="274" spans="1:72" x14ac:dyDescent="0.35">
      <c r="A274" s="2" t="s">
        <v>188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0">
        <v>1242</v>
      </c>
      <c r="BE274" s="20"/>
      <c r="BF274" s="20" t="s">
        <v>9</v>
      </c>
      <c r="BG274" s="20"/>
      <c r="BH274" s="20">
        <v>1318</v>
      </c>
      <c r="BI274" s="20"/>
      <c r="BJ274" s="20" t="s">
        <v>9</v>
      </c>
      <c r="BK274" s="11"/>
      <c r="BL274" s="11"/>
      <c r="BM274" s="11"/>
      <c r="BN274" s="11"/>
      <c r="BO274" s="11"/>
      <c r="BP274" s="38"/>
      <c r="BQ274" s="38"/>
      <c r="BR274" s="38"/>
      <c r="BS274" s="38"/>
      <c r="BT274" s="2"/>
    </row>
    <row r="275" spans="1:72" x14ac:dyDescent="0.35">
      <c r="A275" s="2" t="s">
        <v>188</v>
      </c>
      <c r="B275" s="8" t="s">
        <v>182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38"/>
      <c r="BQ275" s="38"/>
      <c r="BR275" s="38"/>
      <c r="BS275" s="38"/>
      <c r="BT275" s="2"/>
    </row>
    <row r="276" spans="1:72" x14ac:dyDescent="0.35">
      <c r="A276" s="2" t="s">
        <v>188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38"/>
      <c r="BQ276" s="38"/>
      <c r="BR276" s="38"/>
      <c r="BS276" s="38"/>
      <c r="BT276" s="2"/>
    </row>
    <row r="277" spans="1:72" x14ac:dyDescent="0.35">
      <c r="A277" s="2" t="s">
        <v>188</v>
      </c>
      <c r="B277" s="8" t="s">
        <v>189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38"/>
      <c r="BQ277" s="38"/>
      <c r="BR277" s="38"/>
      <c r="BS277" s="38"/>
      <c r="BT277" s="2"/>
    </row>
    <row r="278" spans="1:72" x14ac:dyDescent="0.35">
      <c r="A278" s="2" t="s">
        <v>188</v>
      </c>
      <c r="B278" s="8" t="s">
        <v>299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38"/>
      <c r="BQ278" s="38"/>
      <c r="BR278" s="38"/>
      <c r="BS278" s="38"/>
      <c r="BT278" s="2"/>
    </row>
    <row r="279" spans="1:72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38"/>
      <c r="BQ279" s="38"/>
      <c r="BR279" s="38"/>
      <c r="BS279" s="38"/>
      <c r="BT279" s="2">
        <f>($BD$279+$BH$279)</f>
        <v>2560</v>
      </c>
    </row>
    <row r="280" spans="1:72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>
        <v>460</v>
      </c>
      <c r="BG280" s="11"/>
      <c r="BH280" s="11"/>
      <c r="BI280" s="11"/>
      <c r="BJ280" s="11"/>
      <c r="BK280" s="11"/>
      <c r="BL280" s="11"/>
      <c r="BM280" s="11"/>
      <c r="BN280" s="11"/>
      <c r="BO280" s="11"/>
      <c r="BP280" s="38"/>
      <c r="BQ280" s="38"/>
      <c r="BR280" s="38"/>
      <c r="BS280" s="38"/>
      <c r="BT280" s="2"/>
    </row>
    <row r="281" spans="1:72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38"/>
      <c r="BQ281" s="38"/>
      <c r="BR281" s="38"/>
      <c r="BS281" s="38"/>
      <c r="BT281" s="2"/>
    </row>
    <row r="282" spans="1:72" x14ac:dyDescent="0.35">
      <c r="A282" s="2" t="s">
        <v>190</v>
      </c>
      <c r="B282" s="8" t="s">
        <v>140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38"/>
      <c r="BQ282" s="38"/>
      <c r="BR282" s="38"/>
      <c r="BS282" s="38"/>
      <c r="BT282" s="2"/>
    </row>
    <row r="283" spans="1:72" x14ac:dyDescent="0.35">
      <c r="A283" s="2" t="s">
        <v>190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38"/>
      <c r="BQ283" s="38"/>
      <c r="BR283" s="38"/>
      <c r="BS283" s="38"/>
      <c r="BT283" s="2"/>
    </row>
    <row r="284" spans="1:72" x14ac:dyDescent="0.35">
      <c r="A284" s="2" t="s">
        <v>190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38"/>
      <c r="BQ284" s="38"/>
      <c r="BR284" s="38"/>
      <c r="BS284" s="38"/>
      <c r="BT284" s="2"/>
    </row>
    <row r="285" spans="1:72" x14ac:dyDescent="0.35">
      <c r="A285" s="2" t="s">
        <v>190</v>
      </c>
      <c r="B285" s="8" t="s">
        <v>299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38"/>
      <c r="BQ285" s="38"/>
      <c r="BR285" s="38"/>
      <c r="BS285" s="38"/>
      <c r="BT285" s="2"/>
    </row>
    <row r="286" spans="1:72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38"/>
      <c r="BQ286" s="38"/>
      <c r="BR286" s="38"/>
      <c r="BS286" s="38"/>
      <c r="BT286" s="2">
        <f>($BD$286+$BH$286)</f>
        <v>902</v>
      </c>
    </row>
    <row r="287" spans="1:72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38"/>
      <c r="BQ287" s="38"/>
      <c r="BR287" s="38"/>
      <c r="BS287" s="38"/>
      <c r="BT287" s="2"/>
    </row>
    <row r="288" spans="1:72" s="31" customFormat="1" x14ac:dyDescent="0.3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7"/>
      <c r="BQ288" s="37"/>
      <c r="BR288" s="37"/>
      <c r="BS288" s="37"/>
      <c r="BT288" s="30"/>
    </row>
    <row r="289" spans="1:72" x14ac:dyDescent="0.35">
      <c r="A289" s="2" t="s">
        <v>191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0">
        <v>1654</v>
      </c>
      <c r="BE289" s="20" t="s">
        <v>35</v>
      </c>
      <c r="BF289" s="20" t="s">
        <v>9</v>
      </c>
      <c r="BG289" s="11"/>
      <c r="BH289" s="20">
        <v>2384</v>
      </c>
      <c r="BI289" s="20"/>
      <c r="BJ289" s="20" t="s">
        <v>9</v>
      </c>
      <c r="BK289" s="11"/>
      <c r="BL289" s="11"/>
      <c r="BM289" s="11"/>
      <c r="BN289" s="11"/>
      <c r="BO289" s="11"/>
      <c r="BP289" s="38"/>
      <c r="BQ289" s="38"/>
      <c r="BR289" s="38"/>
      <c r="BS289" s="38"/>
      <c r="BT289" s="8"/>
    </row>
    <row r="290" spans="1:72" x14ac:dyDescent="0.35">
      <c r="A290" s="2" t="s">
        <v>191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38"/>
      <c r="BQ290" s="38"/>
      <c r="BR290" s="38"/>
      <c r="BS290" s="38"/>
      <c r="BT290" s="2"/>
    </row>
    <row r="291" spans="1:72" x14ac:dyDescent="0.35">
      <c r="A291" s="2" t="s">
        <v>191</v>
      </c>
      <c r="B291" s="8" t="s">
        <v>151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38"/>
      <c r="BQ291" s="38"/>
      <c r="BR291" s="38"/>
      <c r="BS291" s="38"/>
      <c r="BT291" s="2"/>
    </row>
    <row r="292" spans="1:72" x14ac:dyDescent="0.35">
      <c r="A292" s="2" t="s">
        <v>191</v>
      </c>
      <c r="B292" s="8" t="s">
        <v>168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38"/>
      <c r="BQ292" s="38"/>
      <c r="BR292" s="38"/>
      <c r="BS292" s="38"/>
      <c r="BT292" s="2"/>
    </row>
    <row r="293" spans="1:72" x14ac:dyDescent="0.35">
      <c r="A293" s="2" t="s">
        <v>191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38"/>
      <c r="BQ293" s="38"/>
      <c r="BR293" s="38"/>
      <c r="BS293" s="38"/>
      <c r="BT293" s="2"/>
    </row>
    <row r="294" spans="1:72" x14ac:dyDescent="0.35">
      <c r="A294" s="2" t="s">
        <v>191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38"/>
      <c r="BQ294" s="38"/>
      <c r="BR294" s="38"/>
      <c r="BS294" s="38"/>
      <c r="BT294" s="2"/>
    </row>
    <row r="295" spans="1:72" x14ac:dyDescent="0.35">
      <c r="A295" s="2" t="s">
        <v>191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38"/>
      <c r="BQ295" s="38"/>
      <c r="BR295" s="38"/>
      <c r="BS295" s="38"/>
      <c r="BT295" s="2"/>
    </row>
    <row r="296" spans="1:72" x14ac:dyDescent="0.35">
      <c r="A296" s="2" t="s">
        <v>191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38"/>
      <c r="BQ296" s="38"/>
      <c r="BR296" s="38"/>
      <c r="BS296" s="38"/>
      <c r="BT296" s="2"/>
    </row>
    <row r="297" spans="1:72" x14ac:dyDescent="0.35">
      <c r="A297" s="2" t="s">
        <v>191</v>
      </c>
      <c r="B297" s="8" t="s">
        <v>299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38"/>
      <c r="BQ297" s="38"/>
      <c r="BR297" s="38"/>
      <c r="BS297" s="38"/>
      <c r="BT297" s="2"/>
    </row>
    <row r="298" spans="1:72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38"/>
      <c r="BQ298" s="38"/>
      <c r="BR298" s="38"/>
      <c r="BS298" s="38"/>
      <c r="BT298" s="2">
        <f>(BD298+BH298)</f>
        <v>4038</v>
      </c>
    </row>
    <row r="299" spans="1:72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38"/>
      <c r="BQ299" s="38"/>
      <c r="BR299" s="38"/>
      <c r="BS299" s="38"/>
      <c r="BT299" s="2"/>
    </row>
    <row r="300" spans="1:72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38"/>
      <c r="BQ300" s="38"/>
      <c r="BR300" s="38"/>
      <c r="BS300" s="38"/>
      <c r="BT300" s="2"/>
    </row>
    <row r="301" spans="1:72" x14ac:dyDescent="0.35">
      <c r="A301" s="2" t="s">
        <v>192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0">
        <v>1075</v>
      </c>
      <c r="BE301" s="20" t="s">
        <v>35</v>
      </c>
      <c r="BF301" s="20" t="s">
        <v>9</v>
      </c>
      <c r="BG301" s="20"/>
      <c r="BH301" s="20">
        <v>1048</v>
      </c>
      <c r="BI301" s="20"/>
      <c r="BJ301" s="20" t="s">
        <v>9</v>
      </c>
      <c r="BK301" s="11"/>
      <c r="BL301" s="11"/>
      <c r="BM301" s="11"/>
      <c r="BN301" s="11"/>
      <c r="BO301" s="11"/>
      <c r="BP301" s="38"/>
      <c r="BQ301" s="38"/>
      <c r="BR301" s="38"/>
      <c r="BS301" s="38"/>
      <c r="BT301" s="2"/>
    </row>
    <row r="302" spans="1:72" x14ac:dyDescent="0.35">
      <c r="A302" s="2" t="s">
        <v>192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38"/>
      <c r="BQ302" s="38"/>
      <c r="BR302" s="38"/>
      <c r="BS302" s="38"/>
      <c r="BT302" s="2"/>
    </row>
    <row r="303" spans="1:72" x14ac:dyDescent="0.35">
      <c r="A303" s="2" t="s">
        <v>192</v>
      </c>
      <c r="B303" s="8" t="s">
        <v>182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38"/>
      <c r="BQ303" s="38"/>
      <c r="BR303" s="38"/>
      <c r="BS303" s="38"/>
      <c r="BT303" s="2"/>
    </row>
    <row r="304" spans="1:72" x14ac:dyDescent="0.35">
      <c r="A304" s="2" t="s">
        <v>192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38"/>
      <c r="BQ304" s="38"/>
      <c r="BR304" s="38"/>
      <c r="BS304" s="38"/>
      <c r="BT304" s="2"/>
    </row>
    <row r="305" spans="1:72" x14ac:dyDescent="0.35">
      <c r="A305" s="2" t="s">
        <v>192</v>
      </c>
      <c r="B305" s="8" t="s">
        <v>299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38"/>
      <c r="BQ305" s="38"/>
      <c r="BR305" s="38"/>
      <c r="BS305" s="38"/>
      <c r="BT305" s="2"/>
    </row>
    <row r="306" spans="1:72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38"/>
      <c r="BQ306" s="38"/>
      <c r="BR306" s="38"/>
      <c r="BS306" s="38"/>
      <c r="BT306" s="2">
        <f>($BD$306+$BH$306)</f>
        <v>2123</v>
      </c>
    </row>
    <row r="307" spans="1:72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38"/>
      <c r="BQ307" s="38"/>
      <c r="BR307" s="38"/>
      <c r="BS307" s="38"/>
      <c r="BT307" s="2"/>
    </row>
    <row r="308" spans="1:72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38"/>
      <c r="BQ308" s="38"/>
      <c r="BR308" s="38"/>
      <c r="BS308" s="38"/>
      <c r="BT308" s="2"/>
    </row>
    <row r="309" spans="1:72" x14ac:dyDescent="0.35">
      <c r="A309" s="2" t="s">
        <v>193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0">
        <v>276</v>
      </c>
      <c r="BE309" s="20" t="s">
        <v>201</v>
      </c>
      <c r="BF309" s="20"/>
      <c r="BG309" s="20"/>
      <c r="BH309" s="20">
        <v>1318</v>
      </c>
      <c r="BI309" s="20"/>
      <c r="BJ309" s="20" t="s">
        <v>9</v>
      </c>
      <c r="BK309" s="11"/>
      <c r="BL309" s="11"/>
      <c r="BM309" s="11"/>
      <c r="BN309" s="11"/>
      <c r="BO309" s="11"/>
      <c r="BP309" s="38"/>
      <c r="BQ309" s="38"/>
      <c r="BR309" s="38"/>
      <c r="BS309" s="38"/>
      <c r="BT309" s="2"/>
    </row>
    <row r="310" spans="1:72" x14ac:dyDescent="0.35">
      <c r="A310" s="2" t="s">
        <v>193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0">
        <v>737</v>
      </c>
      <c r="BE310" s="20" t="s">
        <v>35</v>
      </c>
      <c r="BF310" s="20" t="s">
        <v>9</v>
      </c>
      <c r="BG310" s="20"/>
      <c r="BH310" s="20"/>
      <c r="BI310" s="20"/>
      <c r="BJ310" s="20"/>
      <c r="BK310" s="11"/>
      <c r="BL310" s="11"/>
      <c r="BM310" s="11"/>
      <c r="BN310" s="11"/>
      <c r="BO310" s="11"/>
      <c r="BP310" s="38"/>
      <c r="BQ310" s="38"/>
      <c r="BR310" s="38"/>
      <c r="BS310" s="38"/>
      <c r="BT310" s="2"/>
    </row>
    <row r="311" spans="1:72" x14ac:dyDescent="0.35">
      <c r="A311" s="2" t="s">
        <v>193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38"/>
      <c r="BQ311" s="38"/>
      <c r="BR311" s="38"/>
      <c r="BS311" s="38"/>
      <c r="BT311" s="2"/>
    </row>
    <row r="312" spans="1:72" x14ac:dyDescent="0.35">
      <c r="A312" s="2" t="s">
        <v>193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38"/>
      <c r="BQ312" s="38"/>
      <c r="BR312" s="38"/>
      <c r="BS312" s="38"/>
      <c r="BT312" s="2"/>
    </row>
    <row r="313" spans="1:72" x14ac:dyDescent="0.35">
      <c r="A313" s="2" t="s">
        <v>193</v>
      </c>
      <c r="B313" s="8" t="s">
        <v>182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38"/>
      <c r="BQ313" s="38"/>
      <c r="BR313" s="38"/>
      <c r="BS313" s="38"/>
      <c r="BT313" s="2"/>
    </row>
    <row r="314" spans="1:72" x14ac:dyDescent="0.35">
      <c r="A314" s="2" t="s">
        <v>193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38"/>
      <c r="BQ314" s="38"/>
      <c r="BR314" s="38"/>
      <c r="BS314" s="38"/>
      <c r="BT314" s="2"/>
    </row>
    <row r="315" spans="1:72" x14ac:dyDescent="0.35">
      <c r="A315" s="2" t="s">
        <v>193</v>
      </c>
      <c r="B315" s="8" t="s">
        <v>299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38"/>
      <c r="BQ315" s="38"/>
      <c r="BR315" s="38"/>
      <c r="BS315" s="38"/>
      <c r="BT315" s="2"/>
    </row>
    <row r="316" spans="1:72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38"/>
      <c r="BQ316" s="38"/>
      <c r="BR316" s="38"/>
      <c r="BS316" s="38"/>
      <c r="BT316" s="2">
        <f>($BD$316+$BH$316)</f>
        <v>2331</v>
      </c>
    </row>
    <row r="317" spans="1:72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38"/>
      <c r="BQ317" s="38"/>
      <c r="BR317" s="38"/>
      <c r="BS317" s="38"/>
      <c r="BT317" s="2"/>
    </row>
    <row r="318" spans="1:72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38"/>
      <c r="BQ318" s="38"/>
      <c r="BR318" s="38"/>
      <c r="BS318" s="38"/>
      <c r="BT318" s="2"/>
    </row>
    <row r="319" spans="1:72" x14ac:dyDescent="0.35">
      <c r="A319" s="2" t="s">
        <v>194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0">
        <v>907</v>
      </c>
      <c r="BE319" s="20" t="s">
        <v>201</v>
      </c>
      <c r="BF319" s="20" t="s">
        <v>9</v>
      </c>
      <c r="BG319" s="20"/>
      <c r="BH319" s="20">
        <v>1315</v>
      </c>
      <c r="BI319" s="20"/>
      <c r="BJ319" s="20" t="s">
        <v>9</v>
      </c>
      <c r="BK319" s="20"/>
      <c r="BL319" s="20">
        <v>770</v>
      </c>
      <c r="BM319" s="20"/>
      <c r="BN319" s="20" t="s">
        <v>9</v>
      </c>
      <c r="BO319" s="11"/>
      <c r="BP319" s="38"/>
      <c r="BQ319" s="38"/>
      <c r="BR319" s="38"/>
      <c r="BS319" s="38"/>
      <c r="BT319" s="2"/>
    </row>
    <row r="320" spans="1:72" x14ac:dyDescent="0.35">
      <c r="A320" s="2" t="s">
        <v>194</v>
      </c>
      <c r="B320" s="8" t="s">
        <v>182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38"/>
      <c r="BQ320" s="38"/>
      <c r="BR320" s="38"/>
      <c r="BS320" s="38"/>
      <c r="BT320" s="2"/>
    </row>
    <row r="321" spans="1:72" x14ac:dyDescent="0.35">
      <c r="A321" s="2" t="s">
        <v>194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38"/>
      <c r="BQ321" s="38"/>
      <c r="BR321" s="38"/>
      <c r="BS321" s="38"/>
      <c r="BT321" s="2"/>
    </row>
    <row r="322" spans="1:72" x14ac:dyDescent="0.35">
      <c r="A322" s="2" t="s">
        <v>194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38"/>
      <c r="BQ322" s="38"/>
      <c r="BR322" s="38"/>
      <c r="BS322" s="38"/>
      <c r="BT322" s="2"/>
    </row>
    <row r="323" spans="1:72" x14ac:dyDescent="0.35">
      <c r="A323" s="2" t="s">
        <v>194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38"/>
      <c r="BQ323" s="38"/>
      <c r="BR323" s="38"/>
      <c r="BS323" s="38"/>
      <c r="BT323" s="2"/>
    </row>
    <row r="324" spans="1:72" x14ac:dyDescent="0.35">
      <c r="A324" s="2" t="s">
        <v>194</v>
      </c>
      <c r="B324" s="8" t="s">
        <v>299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38"/>
      <c r="BQ324" s="38"/>
      <c r="BR324" s="38"/>
      <c r="BS324" s="38"/>
      <c r="BT324" s="2"/>
    </row>
    <row r="325" spans="1:72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38"/>
      <c r="BQ325" s="38"/>
      <c r="BR325" s="38"/>
      <c r="BS325" s="38"/>
      <c r="BT325" s="2">
        <f>($BD$325+$BH$325+$BL$325)</f>
        <v>2992</v>
      </c>
    </row>
    <row r="326" spans="1:72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38"/>
      <c r="BQ326" s="38"/>
      <c r="BR326" s="38"/>
      <c r="BS326" s="38"/>
      <c r="BT326" s="2"/>
    </row>
    <row r="327" spans="1:72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38"/>
      <c r="BQ327" s="38"/>
      <c r="BR327" s="38"/>
      <c r="BS327" s="38"/>
      <c r="BT327" s="2"/>
    </row>
    <row r="328" spans="1:72" x14ac:dyDescent="0.35">
      <c r="A328" s="2" t="s">
        <v>195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0">
        <v>200</v>
      </c>
      <c r="BE328" s="20" t="s">
        <v>35</v>
      </c>
      <c r="BF328" s="20" t="s">
        <v>110</v>
      </c>
      <c r="BG328" s="20"/>
      <c r="BH328" s="20">
        <v>175</v>
      </c>
      <c r="BI328" s="20" t="s">
        <v>35</v>
      </c>
      <c r="BJ328" s="20" t="s">
        <v>110</v>
      </c>
      <c r="BK328" s="11"/>
      <c r="BL328" s="11"/>
      <c r="BM328" s="11"/>
      <c r="BN328" s="11"/>
      <c r="BO328" s="11"/>
      <c r="BP328" s="38"/>
      <c r="BQ328" s="38"/>
      <c r="BR328" s="38"/>
      <c r="BS328" s="38"/>
      <c r="BT328" s="2"/>
    </row>
    <row r="329" spans="1:72" x14ac:dyDescent="0.35">
      <c r="A329" s="2" t="s">
        <v>195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0">
        <v>378</v>
      </c>
      <c r="BE329" s="20" t="s">
        <v>201</v>
      </c>
      <c r="BF329" s="20"/>
      <c r="BG329" s="20"/>
      <c r="BH329" s="20">
        <v>70</v>
      </c>
      <c r="BI329" s="20" t="s">
        <v>202</v>
      </c>
      <c r="BJ329" s="20" t="s">
        <v>110</v>
      </c>
      <c r="BK329" s="11"/>
      <c r="BL329" s="11"/>
      <c r="BM329" s="11"/>
      <c r="BN329" s="11"/>
      <c r="BO329" s="11"/>
      <c r="BP329" s="38"/>
      <c r="BQ329" s="38"/>
      <c r="BR329" s="38"/>
      <c r="BS329" s="38"/>
      <c r="BT329" s="2"/>
    </row>
    <row r="330" spans="1:72" x14ac:dyDescent="0.35">
      <c r="A330" s="2" t="s">
        <v>195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0">
        <v>1318</v>
      </c>
      <c r="BE330" s="20" t="s">
        <v>35</v>
      </c>
      <c r="BF330" s="20" t="s">
        <v>9</v>
      </c>
      <c r="BG330" s="20"/>
      <c r="BH330" s="20">
        <v>1133</v>
      </c>
      <c r="BI330" s="20"/>
      <c r="BJ330" s="20" t="s">
        <v>9</v>
      </c>
      <c r="BK330" s="11"/>
      <c r="BL330" s="11"/>
      <c r="BM330" s="11"/>
      <c r="BN330" s="11"/>
      <c r="BO330" s="11"/>
      <c r="BP330" s="38"/>
      <c r="BQ330" s="38"/>
      <c r="BR330" s="38"/>
      <c r="BS330" s="38"/>
      <c r="BT330" s="2"/>
    </row>
    <row r="331" spans="1:72" x14ac:dyDescent="0.35">
      <c r="A331" s="2" t="s">
        <v>195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38"/>
      <c r="BQ331" s="38"/>
      <c r="BR331" s="38"/>
      <c r="BS331" s="38"/>
      <c r="BT331" s="2"/>
    </row>
    <row r="332" spans="1:72" x14ac:dyDescent="0.35">
      <c r="A332" s="2" t="s">
        <v>195</v>
      </c>
      <c r="B332" s="8" t="s">
        <v>168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38"/>
      <c r="BQ332" s="38"/>
      <c r="BR332" s="38"/>
      <c r="BS332" s="38"/>
      <c r="BT332" s="2"/>
    </row>
    <row r="333" spans="1:72" x14ac:dyDescent="0.35">
      <c r="A333" s="2" t="s">
        <v>195</v>
      </c>
      <c r="B333" s="8" t="s">
        <v>196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38"/>
      <c r="BQ333" s="38"/>
      <c r="BR333" s="38"/>
      <c r="BS333" s="38"/>
      <c r="BT333" s="2"/>
    </row>
    <row r="334" spans="1:72" x14ac:dyDescent="0.35">
      <c r="A334" s="2" t="s">
        <v>195</v>
      </c>
      <c r="B334" s="8" t="s">
        <v>197</v>
      </c>
      <c r="C334" s="8" t="s">
        <v>198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38"/>
      <c r="BQ334" s="38"/>
      <c r="BR334" s="38"/>
      <c r="BS334" s="38"/>
      <c r="BT334" s="2"/>
    </row>
    <row r="335" spans="1:72" x14ac:dyDescent="0.35">
      <c r="A335" s="2" t="s">
        <v>195</v>
      </c>
      <c r="B335" s="8" t="s">
        <v>197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38"/>
      <c r="BQ335" s="38"/>
      <c r="BR335" s="38"/>
      <c r="BS335" s="38"/>
      <c r="BT335" s="2"/>
    </row>
    <row r="336" spans="1:72" x14ac:dyDescent="0.35">
      <c r="A336" s="2" t="s">
        <v>195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38"/>
      <c r="BQ336" s="38"/>
      <c r="BR336" s="38"/>
      <c r="BS336" s="38"/>
      <c r="BT336" s="2"/>
    </row>
    <row r="337" spans="1:73" x14ac:dyDescent="0.35">
      <c r="A337" s="2" t="s">
        <v>195</v>
      </c>
      <c r="B337" s="8" t="s">
        <v>299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38"/>
      <c r="BQ337" s="38"/>
      <c r="BR337" s="38"/>
      <c r="BS337" s="38"/>
      <c r="BT337" s="2"/>
    </row>
    <row r="338" spans="1:73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38"/>
      <c r="BQ338" s="38"/>
      <c r="BR338" s="38"/>
      <c r="BS338" s="38"/>
      <c r="BT338" s="2">
        <f>($BD$338+$BH$338)</f>
        <v>3274</v>
      </c>
    </row>
    <row r="339" spans="1:73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38"/>
      <c r="BQ339" s="38"/>
      <c r="BR339" s="38"/>
      <c r="BS339" s="38"/>
      <c r="BT339" s="2"/>
    </row>
    <row r="340" spans="1:73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38"/>
      <c r="BQ340" s="38"/>
      <c r="BR340" s="38"/>
      <c r="BS340" s="38"/>
      <c r="BT340" s="2"/>
    </row>
    <row r="341" spans="1:73" x14ac:dyDescent="0.35">
      <c r="A341" s="2" t="s">
        <v>199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0">
        <v>50</v>
      </c>
      <c r="BE341" s="20" t="s">
        <v>34</v>
      </c>
      <c r="BF341" s="20" t="s">
        <v>36</v>
      </c>
      <c r="BG341" s="20"/>
      <c r="BH341" s="20">
        <v>722</v>
      </c>
      <c r="BI341" s="20"/>
      <c r="BJ341" s="20" t="s">
        <v>9</v>
      </c>
      <c r="BK341" s="11"/>
      <c r="BL341" s="11"/>
      <c r="BM341" s="11"/>
      <c r="BN341" s="11"/>
      <c r="BO341" s="11"/>
      <c r="BP341" s="38"/>
      <c r="BQ341" s="38"/>
      <c r="BR341" s="38"/>
      <c r="BS341" s="38"/>
      <c r="BT341" s="2"/>
    </row>
    <row r="342" spans="1:73" x14ac:dyDescent="0.35">
      <c r="A342" s="2" t="s">
        <v>199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0">
        <v>481</v>
      </c>
      <c r="BE342" s="20" t="s">
        <v>34</v>
      </c>
      <c r="BF342" s="20" t="s">
        <v>9</v>
      </c>
      <c r="BG342" s="20"/>
      <c r="BH342" s="20"/>
      <c r="BI342" s="20"/>
      <c r="BJ342" s="20"/>
      <c r="BK342" s="11"/>
      <c r="BL342" s="11"/>
      <c r="BM342" s="11"/>
      <c r="BN342" s="11"/>
      <c r="BO342" s="11"/>
      <c r="BP342" s="38"/>
      <c r="BQ342" s="38"/>
      <c r="BR342" s="38"/>
      <c r="BS342" s="38"/>
      <c r="BT342" s="2"/>
    </row>
    <row r="343" spans="1:73" x14ac:dyDescent="0.35">
      <c r="A343" s="2" t="s">
        <v>199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38"/>
      <c r="BQ343" s="38"/>
      <c r="BR343" s="38"/>
      <c r="BS343" s="38"/>
      <c r="BT343" s="2"/>
    </row>
    <row r="344" spans="1:73" x14ac:dyDescent="0.35">
      <c r="A344" s="2" t="s">
        <v>199</v>
      </c>
      <c r="B344" s="8" t="s">
        <v>200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38"/>
      <c r="BQ344" s="38"/>
      <c r="BR344" s="38"/>
      <c r="BS344" s="38"/>
      <c r="BT344" s="2"/>
    </row>
    <row r="345" spans="1:73" x14ac:dyDescent="0.35">
      <c r="A345" s="2" t="s">
        <v>199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38"/>
      <c r="BQ345" s="38"/>
      <c r="BR345" s="38"/>
      <c r="BS345" s="38"/>
      <c r="BT345" s="2"/>
    </row>
    <row r="346" spans="1:73" x14ac:dyDescent="0.35">
      <c r="A346" s="2" t="s">
        <v>199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38"/>
      <c r="BQ346" s="38"/>
      <c r="BR346" s="38"/>
      <c r="BS346" s="38"/>
      <c r="BT346" s="2"/>
    </row>
    <row r="347" spans="1:73" x14ac:dyDescent="0.35">
      <c r="A347" s="2" t="s">
        <v>199</v>
      </c>
      <c r="B347" s="8" t="s">
        <v>299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38"/>
      <c r="BQ347" s="38"/>
      <c r="BR347" s="38"/>
      <c r="BS347" s="38"/>
      <c r="BT347" s="2"/>
    </row>
    <row r="348" spans="1:73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38"/>
      <c r="BQ348" s="38"/>
      <c r="BR348" s="38"/>
      <c r="BS348" s="38"/>
      <c r="BT348" s="2">
        <f>($BD$348+$BH$348)</f>
        <v>1253</v>
      </c>
    </row>
    <row r="349" spans="1:73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38"/>
      <c r="BQ349" s="38"/>
      <c r="BR349" s="38"/>
      <c r="BS349" s="38"/>
      <c r="BT349" s="2"/>
    </row>
    <row r="350" spans="1:73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36"/>
      <c r="BQ350" s="36"/>
      <c r="BR350" s="36"/>
      <c r="BS350" s="36"/>
      <c r="BT350" s="10"/>
      <c r="BU350" s="9"/>
    </row>
    <row r="351" spans="1:73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38"/>
      <c r="BQ351" s="38"/>
      <c r="BR351" s="38"/>
      <c r="BS351" s="38"/>
      <c r="BT351" s="2"/>
    </row>
    <row r="352" spans="1:73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</row>
    <row r="353" spans="1:72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  <c r="BP353" s="2"/>
      <c r="BQ353" s="2"/>
      <c r="BR353" s="2"/>
      <c r="BS353" s="2"/>
    </row>
    <row r="354" spans="1:72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  <c r="BP354" s="2"/>
      <c r="BQ354" s="2"/>
      <c r="BR354" s="2"/>
      <c r="BS354" s="2"/>
    </row>
    <row r="355" spans="1:72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  <c r="BP355" s="2"/>
      <c r="BQ355" s="2"/>
      <c r="BR355" s="2"/>
      <c r="BS355" s="2"/>
    </row>
    <row r="356" spans="1:72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  <c r="BP356" s="2"/>
      <c r="BQ356" s="2"/>
      <c r="BR356" s="2"/>
      <c r="BS356" s="2"/>
    </row>
    <row r="357" spans="1:72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  <c r="BP357" s="2"/>
      <c r="BQ357" s="2"/>
      <c r="BR357" s="2"/>
      <c r="BS357" s="2"/>
    </row>
    <row r="358" spans="1:72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  <c r="BP358" s="2"/>
      <c r="BQ358" s="2"/>
      <c r="BR358" s="2"/>
      <c r="BS358" s="2"/>
    </row>
    <row r="359" spans="1:72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  <c r="BP359" s="2"/>
      <c r="BQ359" s="2"/>
      <c r="BR359" s="2"/>
      <c r="BS359" s="2"/>
    </row>
    <row r="360" spans="1:72" x14ac:dyDescent="0.35">
      <c r="A360" s="4" t="s">
        <v>19</v>
      </c>
      <c r="B360" s="8" t="s">
        <v>299</v>
      </c>
      <c r="I360">
        <v>8774.25</v>
      </c>
      <c r="BO360" s="2"/>
      <c r="BP360" s="2"/>
      <c r="BQ360" s="2"/>
      <c r="BR360" s="2"/>
      <c r="BS360" s="2"/>
    </row>
    <row r="361" spans="1:72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/>
      <c r="BQ361" s="2"/>
      <c r="BR361" s="2"/>
      <c r="BS361" s="2"/>
      <c r="BT361" s="2">
        <f>SUM($BD$361:$BO$361)</f>
        <v>2753</v>
      </c>
    </row>
    <row r="362" spans="1:72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1:72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72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72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72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72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72" x14ac:dyDescent="0.35">
      <c r="A368" s="4" t="s">
        <v>20</v>
      </c>
      <c r="B368" s="8" t="s">
        <v>299</v>
      </c>
      <c r="I368">
        <v>7451.2</v>
      </c>
    </row>
    <row r="369" spans="1:72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/>
      <c r="BQ369" s="2"/>
      <c r="BR369" s="2"/>
      <c r="BS369" s="2"/>
      <c r="BT369" s="2">
        <f>SUM($BD$369:$BO$369)</f>
        <v>2198</v>
      </c>
    </row>
    <row r="370" spans="1:72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72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72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72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72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72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72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72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72" x14ac:dyDescent="0.35">
      <c r="A378" s="2" t="s">
        <v>24</v>
      </c>
      <c r="B378" s="8" t="s">
        <v>299</v>
      </c>
      <c r="I378">
        <v>10113.75</v>
      </c>
    </row>
    <row r="379" spans="1:72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/>
      <c r="BQ379" s="2"/>
      <c r="BR379" s="2"/>
      <c r="BS379" s="2"/>
      <c r="BT379" s="2">
        <f>SUM($BD$379:$BO$379)</f>
        <v>3325</v>
      </c>
    </row>
    <row r="380" spans="1:72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72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72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72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72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72" x14ac:dyDescent="0.35">
      <c r="A385" s="2" t="s">
        <v>27</v>
      </c>
      <c r="B385" t="s">
        <v>23</v>
      </c>
      <c r="C385" t="s">
        <v>9</v>
      </c>
      <c r="D385">
        <v>525</v>
      </c>
      <c r="E385" s="27"/>
      <c r="F385" s="27"/>
      <c r="G385" s="27"/>
      <c r="H385" s="27"/>
      <c r="I385" s="27"/>
    </row>
    <row r="386" spans="1:72" x14ac:dyDescent="0.35">
      <c r="A386" s="2" t="s">
        <v>27</v>
      </c>
      <c r="B386" s="8" t="s">
        <v>299</v>
      </c>
      <c r="I386">
        <v>5961.3</v>
      </c>
    </row>
    <row r="387" spans="1:72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>
        <f>SUM($BD$387:$BO$387)</f>
        <v>1558</v>
      </c>
    </row>
    <row r="388" spans="1:72" x14ac:dyDescent="0.35">
      <c r="B388" s="2" t="s">
        <v>18</v>
      </c>
      <c r="H388" s="2">
        <f>(I387/G387)</f>
        <v>7.48909294512878</v>
      </c>
    </row>
    <row r="389" spans="1:72" x14ac:dyDescent="0.35">
      <c r="B389" s="2"/>
      <c r="H389" s="2"/>
    </row>
    <row r="390" spans="1:72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72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72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72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72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72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72" x14ac:dyDescent="0.35">
      <c r="A396" s="2" t="s">
        <v>29</v>
      </c>
      <c r="B396" s="8" t="s">
        <v>299</v>
      </c>
      <c r="I396">
        <v>9131.4500000000007</v>
      </c>
    </row>
    <row r="397" spans="1:72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/>
      <c r="BQ397" s="2"/>
      <c r="BR397" s="2"/>
      <c r="BS397" s="2"/>
      <c r="BT397" s="2">
        <f>SUM($BD$397:$BO$397)</f>
        <v>2907</v>
      </c>
    </row>
    <row r="398" spans="1:72" x14ac:dyDescent="0.35">
      <c r="B398" s="2" t="s">
        <v>18</v>
      </c>
      <c r="H398" s="2">
        <f>(I397/G397)</f>
        <v>7.1773647333592843</v>
      </c>
    </row>
    <row r="400" spans="1:72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72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72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72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72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72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72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72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72" x14ac:dyDescent="0.35">
      <c r="A408" s="2" t="s">
        <v>38</v>
      </c>
      <c r="B408" s="8" t="s">
        <v>299</v>
      </c>
      <c r="I408" s="7">
        <v>8358.2999999999993</v>
      </c>
    </row>
    <row r="409" spans="1:72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T409" s="2">
        <f>SUM($BD$409:$BO$409)</f>
        <v>2639</v>
      </c>
    </row>
    <row r="410" spans="1:72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T410" s="2"/>
    </row>
    <row r="411" spans="1:72" s="31" customFormat="1" x14ac:dyDescent="0.35">
      <c r="A411" s="30"/>
      <c r="BT411" s="30"/>
    </row>
    <row r="412" spans="1:72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72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72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72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72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73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73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73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73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73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73" x14ac:dyDescent="0.35">
      <c r="A422" s="2" t="s">
        <v>90</v>
      </c>
      <c r="B422" s="8" t="s">
        <v>299</v>
      </c>
      <c r="I422">
        <v>19524.7</v>
      </c>
    </row>
    <row r="423" spans="1:73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183581.75</v>
      </c>
      <c r="BD423" s="2">
        <v>1742</v>
      </c>
      <c r="BG423" s="2">
        <v>8346</v>
      </c>
      <c r="BH423" s="2">
        <v>4519</v>
      </c>
      <c r="BK423" s="2">
        <v>17586</v>
      </c>
      <c r="BT423" s="2">
        <f>(BD423+BH423)</f>
        <v>6261</v>
      </c>
      <c r="BU423" s="2">
        <f>(BG423+BK423)</f>
        <v>25932</v>
      </c>
    </row>
    <row r="424" spans="1:73" x14ac:dyDescent="0.35">
      <c r="B424" s="2" t="s">
        <v>18</v>
      </c>
      <c r="H424" s="2">
        <f>(I423/G423)</f>
        <v>7.5741294661275687</v>
      </c>
    </row>
    <row r="426" spans="1:73" x14ac:dyDescent="0.35">
      <c r="A426" s="2" t="s">
        <v>177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73" x14ac:dyDescent="0.35">
      <c r="A427" s="2" t="s">
        <v>177</v>
      </c>
      <c r="B427" t="s">
        <v>215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73" x14ac:dyDescent="0.35">
      <c r="A428" s="2" t="s">
        <v>177</v>
      </c>
      <c r="B428" t="s">
        <v>216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73" x14ac:dyDescent="0.35">
      <c r="A429" s="2" t="s">
        <v>177</v>
      </c>
      <c r="B429" t="s">
        <v>217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73" x14ac:dyDescent="0.35">
      <c r="A430" s="2" t="s">
        <v>177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73" x14ac:dyDescent="0.35">
      <c r="A431" s="2" t="s">
        <v>177</v>
      </c>
      <c r="B431" t="s">
        <v>218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73" x14ac:dyDescent="0.35">
      <c r="A432" s="2" t="s">
        <v>177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177</v>
      </c>
      <c r="B433" t="s">
        <v>219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177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177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177</v>
      </c>
      <c r="B436" t="s">
        <v>152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177</v>
      </c>
      <c r="B437" t="s">
        <v>225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177</v>
      </c>
      <c r="B438" t="s">
        <v>228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177</v>
      </c>
      <c r="B439" s="8" t="s">
        <v>299</v>
      </c>
      <c r="I439">
        <v>19217.349999999999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222687.35</v>
      </c>
    </row>
    <row r="441" spans="1:9" x14ac:dyDescent="0.35">
      <c r="B441" s="2" t="s">
        <v>18</v>
      </c>
      <c r="H441" s="2">
        <f>(I440/G440)</f>
        <v>8.5474743791501933</v>
      </c>
    </row>
    <row r="443" spans="1:9" x14ac:dyDescent="0.35">
      <c r="A443" s="2" t="s">
        <v>220</v>
      </c>
      <c r="B443" t="s">
        <v>28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220</v>
      </c>
      <c r="B444" t="s">
        <v>26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220</v>
      </c>
      <c r="B445" t="s">
        <v>14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220</v>
      </c>
      <c r="B446" t="s">
        <v>14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220</v>
      </c>
      <c r="B447" t="s">
        <v>217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220</v>
      </c>
      <c r="B448" t="s">
        <v>8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72" x14ac:dyDescent="0.35">
      <c r="A449" s="2" t="s">
        <v>220</v>
      </c>
      <c r="B449" t="s">
        <v>8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72" x14ac:dyDescent="0.35">
      <c r="A450" s="2" t="s">
        <v>220</v>
      </c>
      <c r="B450" s="8" t="s">
        <v>299</v>
      </c>
      <c r="I450">
        <v>11786.95</v>
      </c>
    </row>
    <row r="451" spans="1:72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72" x14ac:dyDescent="0.35">
      <c r="B452" s="2" t="s">
        <v>18</v>
      </c>
      <c r="H452" s="2">
        <f>AVERAGE(H443:H449)</f>
        <v>6.8442857142857134</v>
      </c>
    </row>
    <row r="453" spans="1:72" s="9" customFormat="1" x14ac:dyDescent="0.35">
      <c r="A453" s="10"/>
    </row>
    <row r="455" spans="1:72" x14ac:dyDescent="0.35">
      <c r="A455" s="4" t="s">
        <v>244</v>
      </c>
      <c r="B455" t="s">
        <v>243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72" x14ac:dyDescent="0.35">
      <c r="A456" s="4" t="s">
        <v>244</v>
      </c>
      <c r="B456" t="s">
        <v>245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72" x14ac:dyDescent="0.35">
      <c r="A457" s="4" t="s">
        <v>244</v>
      </c>
      <c r="B457" t="s">
        <v>14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72" x14ac:dyDescent="0.35">
      <c r="A458" s="4" t="s">
        <v>244</v>
      </c>
      <c r="B458" t="s">
        <v>246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72" x14ac:dyDescent="0.35">
      <c r="A459" s="4" t="s">
        <v>244</v>
      </c>
      <c r="B459" t="s">
        <v>117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72" x14ac:dyDescent="0.35">
      <c r="A460" s="4" t="s">
        <v>244</v>
      </c>
      <c r="B460" t="s">
        <v>117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72" x14ac:dyDescent="0.35">
      <c r="A461" s="4" t="s">
        <v>244</v>
      </c>
      <c r="B461" t="s">
        <v>8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72" x14ac:dyDescent="0.35">
      <c r="A462" s="4" t="s">
        <v>244</v>
      </c>
      <c r="B462" t="s">
        <v>299</v>
      </c>
      <c r="H462" s="6"/>
      <c r="I462">
        <v>7703.45</v>
      </c>
    </row>
    <row r="463" spans="1:72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T463" s="2">
        <f>(BD463+BH463)</f>
        <v>2421</v>
      </c>
    </row>
    <row r="464" spans="1:72" x14ac:dyDescent="0.35">
      <c r="B464" s="2" t="s">
        <v>18</v>
      </c>
      <c r="H464" s="2">
        <f>(I463/G463)</f>
        <v>7.2462453002743628</v>
      </c>
    </row>
    <row r="465" spans="1:72" s="7" customFormat="1" x14ac:dyDescent="0.35">
      <c r="A465" s="13"/>
    </row>
    <row r="466" spans="1:72" x14ac:dyDescent="0.35">
      <c r="A466" s="2" t="s">
        <v>247</v>
      </c>
      <c r="B466" t="s">
        <v>140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72" x14ac:dyDescent="0.35">
      <c r="A467" s="2" t="s">
        <v>247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72" x14ac:dyDescent="0.35">
      <c r="A468" s="2" t="s">
        <v>247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72" x14ac:dyDescent="0.35">
      <c r="A469" s="2" t="s">
        <v>247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72" x14ac:dyDescent="0.35">
      <c r="A470" s="2" t="s">
        <v>247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72" x14ac:dyDescent="0.35">
      <c r="A471" s="2" t="s">
        <v>247</v>
      </c>
      <c r="B471" t="s">
        <v>217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72" x14ac:dyDescent="0.35">
      <c r="A472" s="2" t="s">
        <v>247</v>
      </c>
      <c r="B472" t="s">
        <v>248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72" x14ac:dyDescent="0.35">
      <c r="A473" s="2" t="s">
        <v>247</v>
      </c>
      <c r="B473" t="s">
        <v>246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72" x14ac:dyDescent="0.35">
      <c r="A474" s="2" t="s">
        <v>247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72" x14ac:dyDescent="0.35">
      <c r="A475" s="2" t="s">
        <v>247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72" x14ac:dyDescent="0.35">
      <c r="A476" s="2" t="s">
        <v>247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72" x14ac:dyDescent="0.35">
      <c r="A477" s="2" t="s">
        <v>247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72" x14ac:dyDescent="0.35">
      <c r="A478" s="2" t="s">
        <v>247</v>
      </c>
      <c r="B478" t="s">
        <v>299</v>
      </c>
      <c r="I478">
        <v>13790.3</v>
      </c>
    </row>
    <row r="479" spans="1:72" x14ac:dyDescent="0.35"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T479" s="2">
        <f>(BD479+BH479)</f>
        <v>4698</v>
      </c>
    </row>
    <row r="480" spans="1:72" x14ac:dyDescent="0.35">
      <c r="B480" s="2" t="s">
        <v>18</v>
      </c>
      <c r="H480" s="2">
        <f>(I479/G479)</f>
        <v>7.441087184006169</v>
      </c>
    </row>
    <row r="482" spans="1:72" x14ac:dyDescent="0.35">
      <c r="A482" s="2" t="s">
        <v>250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72" x14ac:dyDescent="0.35">
      <c r="A483" s="2" t="s">
        <v>250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72" x14ac:dyDescent="0.35">
      <c r="A484" s="2" t="s">
        <v>250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72" x14ac:dyDescent="0.35">
      <c r="A485" s="2" t="s">
        <v>250</v>
      </c>
      <c r="B485" t="s">
        <v>248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72" x14ac:dyDescent="0.35">
      <c r="A486" s="2" t="s">
        <v>250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72" x14ac:dyDescent="0.35">
      <c r="A487" s="2" t="s">
        <v>250</v>
      </c>
      <c r="B487" t="s">
        <v>215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72" x14ac:dyDescent="0.35">
      <c r="A488" s="2" t="s">
        <v>250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72" x14ac:dyDescent="0.35">
      <c r="A489" s="2" t="s">
        <v>250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72" x14ac:dyDescent="0.35">
      <c r="A490" s="2" t="s">
        <v>250</v>
      </c>
      <c r="B490" t="s">
        <v>299</v>
      </c>
      <c r="I490">
        <v>17450</v>
      </c>
    </row>
    <row r="491" spans="1:72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138085.29999999999</v>
      </c>
    </row>
    <row r="492" spans="1:72" s="2" customFormat="1" x14ac:dyDescent="0.35">
      <c r="B492" s="2" t="s">
        <v>18</v>
      </c>
      <c r="H492" s="2">
        <f>(I491/G491)</f>
        <v>8.0685579058081096</v>
      </c>
    </row>
    <row r="493" spans="1:72" s="2" customFormat="1" x14ac:dyDescent="0.35"/>
    <row r="494" spans="1:72" x14ac:dyDescent="0.35">
      <c r="A494" s="2" t="s">
        <v>303</v>
      </c>
      <c r="B494" t="s">
        <v>8</v>
      </c>
      <c r="C494" t="s">
        <v>9</v>
      </c>
      <c r="D494">
        <v>120</v>
      </c>
      <c r="E494">
        <v>420</v>
      </c>
      <c r="F494">
        <v>48</v>
      </c>
      <c r="G494">
        <f>(E494-F494)</f>
        <v>372</v>
      </c>
      <c r="H494">
        <v>3.5</v>
      </c>
      <c r="I494">
        <f>(G494*H494)</f>
        <v>1302</v>
      </c>
      <c r="BD494">
        <v>1236</v>
      </c>
      <c r="BH494">
        <v>893</v>
      </c>
      <c r="BT494" s="2">
        <f>(BD494+BH494)</f>
        <v>2129</v>
      </c>
    </row>
    <row r="495" spans="1:72" x14ac:dyDescent="0.35">
      <c r="A495" s="2" t="s">
        <v>303</v>
      </c>
      <c r="B495" s="8" t="s">
        <v>14</v>
      </c>
      <c r="C495" t="s">
        <v>9</v>
      </c>
      <c r="D495">
        <v>626</v>
      </c>
      <c r="E495">
        <v>4080</v>
      </c>
      <c r="F495">
        <v>626</v>
      </c>
      <c r="G495">
        <f>(E495-F495)</f>
        <v>3454</v>
      </c>
      <c r="H495">
        <v>6</v>
      </c>
      <c r="I495">
        <f>(G495*H495)</f>
        <v>20724</v>
      </c>
    </row>
    <row r="496" spans="1:72" x14ac:dyDescent="0.35">
      <c r="A496" s="2" t="s">
        <v>303</v>
      </c>
      <c r="B496" s="8" t="s">
        <v>15</v>
      </c>
      <c r="C496" t="s">
        <v>9</v>
      </c>
      <c r="D496">
        <v>779</v>
      </c>
      <c r="E496">
        <v>3220</v>
      </c>
      <c r="F496">
        <v>320</v>
      </c>
      <c r="G496">
        <f>(E496-F496)</f>
        <v>2900</v>
      </c>
      <c r="H496">
        <v>7.5</v>
      </c>
      <c r="I496">
        <f>(G496*H496)</f>
        <v>21750</v>
      </c>
    </row>
    <row r="497" spans="1:72" x14ac:dyDescent="0.35">
      <c r="A497" s="2" t="s">
        <v>303</v>
      </c>
      <c r="B497" s="8" t="s">
        <v>26</v>
      </c>
      <c r="C497" t="s">
        <v>9</v>
      </c>
      <c r="D497">
        <v>604</v>
      </c>
      <c r="E497">
        <v>4062</v>
      </c>
      <c r="F497">
        <v>604</v>
      </c>
      <c r="G497">
        <f>(E497-F497)</f>
        <v>3458</v>
      </c>
      <c r="H497">
        <f>(I497/G497)</f>
        <v>6.940427993059572</v>
      </c>
      <c r="I497" s="14">
        <v>24000</v>
      </c>
    </row>
    <row r="498" spans="1:72" x14ac:dyDescent="0.35">
      <c r="A498" s="2" t="s">
        <v>303</v>
      </c>
      <c r="B498" t="s">
        <v>299</v>
      </c>
      <c r="I498" s="14">
        <v>8253.15</v>
      </c>
    </row>
    <row r="499" spans="1:72" x14ac:dyDescent="0.35">
      <c r="B499" s="2" t="s">
        <v>17</v>
      </c>
      <c r="D499" s="2">
        <f t="shared" ref="D499:I499" si="114">SUM(D494:D498)</f>
        <v>2129</v>
      </c>
      <c r="E499" s="2">
        <f t="shared" si="114"/>
        <v>11782</v>
      </c>
      <c r="F499" s="2">
        <f t="shared" si="114"/>
        <v>1598</v>
      </c>
      <c r="G499" s="2">
        <f t="shared" si="114"/>
        <v>10184</v>
      </c>
      <c r="H499" s="2"/>
      <c r="I499" s="2">
        <f t="shared" si="114"/>
        <v>76029.149999999994</v>
      </c>
    </row>
    <row r="500" spans="1:72" x14ac:dyDescent="0.35">
      <c r="B500" s="2" t="s">
        <v>18</v>
      </c>
      <c r="H500" s="2">
        <f>(I499/G499)</f>
        <v>7.465548900235663</v>
      </c>
    </row>
    <row r="502" spans="1:72" x14ac:dyDescent="0.35">
      <c r="A502" s="2" t="s">
        <v>310</v>
      </c>
      <c r="B502" t="s">
        <v>14</v>
      </c>
      <c r="C502" t="s">
        <v>9</v>
      </c>
      <c r="D502">
        <v>140</v>
      </c>
      <c r="E502">
        <v>820</v>
      </c>
      <c r="F502">
        <v>180</v>
      </c>
      <c r="G502">
        <f>(E502-F502)</f>
        <v>640</v>
      </c>
      <c r="H502">
        <v>4</v>
      </c>
      <c r="I502">
        <f>(G502*H502)</f>
        <v>2560</v>
      </c>
    </row>
    <row r="503" spans="1:72" x14ac:dyDescent="0.35">
      <c r="A503" s="2" t="s">
        <v>310</v>
      </c>
      <c r="B503" t="s">
        <v>299</v>
      </c>
      <c r="I503">
        <v>1329</v>
      </c>
    </row>
    <row r="504" spans="1:72" x14ac:dyDescent="0.35">
      <c r="B504" s="2" t="s">
        <v>17</v>
      </c>
      <c r="D504">
        <v>140</v>
      </c>
      <c r="E504">
        <v>820</v>
      </c>
      <c r="F504">
        <v>180</v>
      </c>
      <c r="G504">
        <v>640</v>
      </c>
      <c r="I504" s="2">
        <f>SUM(I502:I503)</f>
        <v>3889</v>
      </c>
    </row>
    <row r="505" spans="1:72" x14ac:dyDescent="0.35">
      <c r="B505" s="2" t="s">
        <v>18</v>
      </c>
      <c r="H505" s="2">
        <f>(I504/G504)</f>
        <v>6.0765624999999996</v>
      </c>
    </row>
    <row r="506" spans="1:72" s="31" customFormat="1" x14ac:dyDescent="0.35">
      <c r="A506" s="30"/>
    </row>
    <row r="507" spans="1:72" x14ac:dyDescent="0.35">
      <c r="A507" s="2" t="s">
        <v>313</v>
      </c>
      <c r="B507" t="s">
        <v>14</v>
      </c>
      <c r="C507" t="s">
        <v>9</v>
      </c>
      <c r="D507">
        <v>263</v>
      </c>
      <c r="E507">
        <v>1660</v>
      </c>
      <c r="F507">
        <v>260</v>
      </c>
      <c r="G507">
        <f>(E507-F507)</f>
        <v>1400</v>
      </c>
      <c r="H507">
        <v>5.77</v>
      </c>
      <c r="I507">
        <f>(G507*H507)</f>
        <v>8077.9999999999991</v>
      </c>
      <c r="BD507">
        <v>263</v>
      </c>
      <c r="BH507">
        <v>1944</v>
      </c>
      <c r="BP507">
        <v>274</v>
      </c>
      <c r="BT507">
        <f>(BD507+BH507+BP507)</f>
        <v>2481</v>
      </c>
    </row>
    <row r="508" spans="1:72" x14ac:dyDescent="0.35">
      <c r="A508" s="2" t="s">
        <v>313</v>
      </c>
      <c r="B508" t="s">
        <v>246</v>
      </c>
      <c r="C508" t="s">
        <v>9</v>
      </c>
      <c r="D508">
        <v>552</v>
      </c>
      <c r="E508">
        <v>2240</v>
      </c>
      <c r="F508">
        <v>210</v>
      </c>
      <c r="G508">
        <f>(E508-F508)</f>
        <v>2030</v>
      </c>
      <c r="H508">
        <v>6.89</v>
      </c>
      <c r="I508">
        <f>(G508*H508)</f>
        <v>13986.699999999999</v>
      </c>
    </row>
    <row r="509" spans="1:72" x14ac:dyDescent="0.35">
      <c r="A509" s="2" t="s">
        <v>313</v>
      </c>
      <c r="B509" t="s">
        <v>26</v>
      </c>
      <c r="C509" t="s">
        <v>9</v>
      </c>
      <c r="D509">
        <v>1153</v>
      </c>
      <c r="E509">
        <v>4360</v>
      </c>
      <c r="F509">
        <v>460</v>
      </c>
      <c r="G509">
        <f>(E509-F509)</f>
        <v>3900</v>
      </c>
      <c r="H509">
        <v>6.76</v>
      </c>
      <c r="I509">
        <f>(G509*H509)</f>
        <v>26364</v>
      </c>
    </row>
    <row r="510" spans="1:72" x14ac:dyDescent="0.35">
      <c r="A510" s="2" t="s">
        <v>313</v>
      </c>
      <c r="B510" t="s">
        <v>215</v>
      </c>
      <c r="C510" t="s">
        <v>9</v>
      </c>
      <c r="D510">
        <v>513</v>
      </c>
      <c r="E510">
        <v>1820</v>
      </c>
      <c r="F510">
        <v>205</v>
      </c>
      <c r="G510">
        <f>(E510-F510)</f>
        <v>1615</v>
      </c>
      <c r="H510">
        <v>5.77</v>
      </c>
      <c r="I510">
        <f>(G510*H510)</f>
        <v>9318.5499999999993</v>
      </c>
    </row>
    <row r="511" spans="1:72" x14ac:dyDescent="0.35">
      <c r="A511" s="2" t="s">
        <v>313</v>
      </c>
      <c r="B511" t="s">
        <v>299</v>
      </c>
      <c r="D511" s="2"/>
      <c r="I511">
        <v>7212</v>
      </c>
    </row>
    <row r="512" spans="1:72" x14ac:dyDescent="0.35">
      <c r="B512" s="2" t="s">
        <v>17</v>
      </c>
      <c r="D512" s="2">
        <f t="shared" ref="D512:I512" si="115">SUM(D507:D511)</f>
        <v>2481</v>
      </c>
      <c r="E512" s="2">
        <f t="shared" si="115"/>
        <v>10080</v>
      </c>
      <c r="F512" s="2">
        <f t="shared" si="115"/>
        <v>1135</v>
      </c>
      <c r="G512" s="2">
        <f t="shared" si="115"/>
        <v>8945</v>
      </c>
      <c r="H512" s="2"/>
      <c r="I512" s="2">
        <f t="shared" si="115"/>
        <v>64959.25</v>
      </c>
    </row>
    <row r="513" spans="1:72" x14ac:dyDescent="0.35">
      <c r="B513" s="2" t="s">
        <v>18</v>
      </c>
      <c r="H513" s="2">
        <f>(I512/G512)</f>
        <v>7.2620737842370042</v>
      </c>
    </row>
    <row r="515" spans="1:72" x14ac:dyDescent="0.35">
      <c r="A515" s="2" t="s">
        <v>317</v>
      </c>
      <c r="B515" t="s">
        <v>15</v>
      </c>
      <c r="D515">
        <v>860</v>
      </c>
      <c r="E515">
        <v>3460</v>
      </c>
      <c r="F515">
        <v>345</v>
      </c>
      <c r="G515">
        <f>(E515-F515)</f>
        <v>3115</v>
      </c>
      <c r="H515">
        <v>7</v>
      </c>
      <c r="I515">
        <f>(G515*H515)</f>
        <v>21805</v>
      </c>
      <c r="BH515">
        <v>460</v>
      </c>
      <c r="BP515">
        <v>400</v>
      </c>
      <c r="BT515">
        <f>(BH515+BP515)</f>
        <v>860</v>
      </c>
    </row>
    <row r="516" spans="1:72" x14ac:dyDescent="0.35">
      <c r="A516" s="2" t="s">
        <v>317</v>
      </c>
      <c r="B516" t="s">
        <v>299</v>
      </c>
      <c r="I516">
        <v>3021</v>
      </c>
    </row>
    <row r="517" spans="1:72" x14ac:dyDescent="0.35">
      <c r="B517" s="2" t="s">
        <v>17</v>
      </c>
      <c r="D517" s="2">
        <f t="shared" ref="D517:I517" si="116">SUM(D515:D516)</f>
        <v>860</v>
      </c>
      <c r="E517" s="2">
        <f t="shared" si="116"/>
        <v>3460</v>
      </c>
      <c r="F517" s="2">
        <f t="shared" si="116"/>
        <v>345</v>
      </c>
      <c r="G517" s="2">
        <f t="shared" si="116"/>
        <v>3115</v>
      </c>
      <c r="H517" s="2"/>
      <c r="I517" s="2">
        <f t="shared" si="116"/>
        <v>24826</v>
      </c>
    </row>
    <row r="518" spans="1:72" x14ac:dyDescent="0.35">
      <c r="B518" s="2" t="s">
        <v>18</v>
      </c>
      <c r="H518" s="2">
        <f>(I517/G517)</f>
        <v>7.9698234349919739</v>
      </c>
    </row>
    <row r="520" spans="1:72" x14ac:dyDescent="0.35">
      <c r="A520" s="2" t="s">
        <v>318</v>
      </c>
      <c r="B520" t="s">
        <v>15</v>
      </c>
      <c r="D520">
        <v>398</v>
      </c>
      <c r="E520">
        <v>1760</v>
      </c>
      <c r="F520">
        <v>175</v>
      </c>
      <c r="G520">
        <f>(E520-F520)</f>
        <v>1585</v>
      </c>
      <c r="H520">
        <v>7</v>
      </c>
      <c r="I520">
        <f>(G520*H520)</f>
        <v>11095</v>
      </c>
      <c r="BH520">
        <v>504</v>
      </c>
      <c r="BP520">
        <v>400</v>
      </c>
      <c r="BT520">
        <f>(BH520+BP520)</f>
        <v>904</v>
      </c>
    </row>
    <row r="521" spans="1:72" x14ac:dyDescent="0.35">
      <c r="A521" s="2" t="s">
        <v>318</v>
      </c>
      <c r="B521" t="s">
        <v>26</v>
      </c>
      <c r="D521">
        <v>506</v>
      </c>
      <c r="E521">
        <v>1920</v>
      </c>
      <c r="F521">
        <v>220</v>
      </c>
      <c r="G521">
        <f>(E521-F521)</f>
        <v>1700</v>
      </c>
      <c r="H521">
        <v>7</v>
      </c>
      <c r="I521">
        <f>(G521*H521)</f>
        <v>11900</v>
      </c>
    </row>
    <row r="522" spans="1:72" x14ac:dyDescent="0.35">
      <c r="A522" s="2" t="s">
        <v>318</v>
      </c>
      <c r="B522" t="s">
        <v>299</v>
      </c>
      <c r="D522" s="2"/>
      <c r="I522">
        <v>3124.4</v>
      </c>
    </row>
    <row r="523" spans="1:72" x14ac:dyDescent="0.35">
      <c r="B523" s="2" t="s">
        <v>17</v>
      </c>
      <c r="D523" s="2">
        <f t="shared" ref="D523:I523" si="117">SUM(D520:D522)</f>
        <v>904</v>
      </c>
      <c r="E523" s="2">
        <f t="shared" si="117"/>
        <v>3680</v>
      </c>
      <c r="F523" s="2">
        <f t="shared" si="117"/>
        <v>395</v>
      </c>
      <c r="G523" s="2">
        <f t="shared" si="117"/>
        <v>3285</v>
      </c>
      <c r="H523" s="2"/>
      <c r="I523" s="2">
        <f t="shared" si="117"/>
        <v>26119.4</v>
      </c>
    </row>
    <row r="524" spans="1:72" x14ac:dyDescent="0.35">
      <c r="B524" s="2" t="s">
        <v>18</v>
      </c>
      <c r="H524" s="2">
        <f>(I523/G523)</f>
        <v>7.9511111111111115</v>
      </c>
    </row>
  </sheetData>
  <mergeCells count="15">
    <mergeCell ref="BP1:BS1"/>
    <mergeCell ref="BH1:BK1"/>
    <mergeCell ref="BL1:BO1"/>
    <mergeCell ref="AZ1:BC1"/>
    <mergeCell ref="AV1:AY1"/>
    <mergeCell ref="BD1:BG1"/>
    <mergeCell ref="AR1:AU1"/>
    <mergeCell ref="P1:S1"/>
    <mergeCell ref="L1:O1"/>
    <mergeCell ref="X1:AA1"/>
    <mergeCell ref="T1:W1"/>
    <mergeCell ref="AN1:AQ1"/>
    <mergeCell ref="AJ1:AM1"/>
    <mergeCell ref="AF1:AI1"/>
    <mergeCell ref="AB1:A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11"/>
  <sheetViews>
    <sheetView topLeftCell="A88" zoomScale="67" zoomScaleNormal="67" workbookViewId="0">
      <selection activeCell="E101" sqref="E101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6" max="6" width="8.7265625" style="7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53" t="s">
        <v>95</v>
      </c>
      <c r="B1" s="53"/>
      <c r="C1" s="53"/>
      <c r="D1" s="53"/>
      <c r="E1" s="53"/>
      <c r="F1" s="39"/>
    </row>
    <row r="2" spans="1:28" s="2" customFormat="1" x14ac:dyDescent="0.35">
      <c r="A2" s="52"/>
      <c r="B2" s="52"/>
      <c r="C2" s="52"/>
      <c r="D2" s="52"/>
      <c r="E2" s="52"/>
      <c r="F2" s="39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F3" s="13"/>
      <c r="H3" s="22" t="s">
        <v>40</v>
      </c>
      <c r="I3" s="22" t="s">
        <v>87</v>
      </c>
      <c r="J3" s="22" t="s">
        <v>42</v>
      </c>
      <c r="K3" s="22" t="s">
        <v>40</v>
      </c>
      <c r="L3" s="22" t="s">
        <v>87</v>
      </c>
      <c r="M3" s="22" t="s">
        <v>42</v>
      </c>
      <c r="N3" s="22" t="s">
        <v>40</v>
      </c>
      <c r="O3" s="22" t="s">
        <v>87</v>
      </c>
      <c r="P3" s="22" t="s">
        <v>42</v>
      </c>
      <c r="Q3" s="22" t="s">
        <v>40</v>
      </c>
      <c r="R3" s="22" t="s">
        <v>87</v>
      </c>
      <c r="S3" s="22" t="s">
        <v>42</v>
      </c>
      <c r="T3" s="22" t="s">
        <v>40</v>
      </c>
      <c r="U3" s="22" t="s">
        <v>87</v>
      </c>
      <c r="V3" s="22" t="s">
        <v>42</v>
      </c>
      <c r="W3" s="22" t="s">
        <v>40</v>
      </c>
      <c r="X3" s="22" t="s">
        <v>87</v>
      </c>
      <c r="Y3" s="22" t="s">
        <v>42</v>
      </c>
      <c r="Z3" s="22" t="s">
        <v>82</v>
      </c>
      <c r="AA3" s="22" t="s">
        <v>119</v>
      </c>
      <c r="AB3" s="22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16444.849999999999</v>
      </c>
      <c r="F4" s="40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24276.45</v>
      </c>
      <c r="F5" s="40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33349.75</v>
      </c>
      <c r="F6" s="40"/>
    </row>
    <row r="7" spans="1:28" x14ac:dyDescent="0.35">
      <c r="A7" s="3" t="s">
        <v>131</v>
      </c>
      <c r="B7" s="6">
        <v>1892</v>
      </c>
      <c r="C7" s="6">
        <v>6248</v>
      </c>
      <c r="D7" s="6">
        <v>5963</v>
      </c>
      <c r="E7" s="6">
        <v>46512.2</v>
      </c>
      <c r="F7" s="40"/>
    </row>
    <row r="8" spans="1:28" x14ac:dyDescent="0.35">
      <c r="A8" s="3" t="s">
        <v>134</v>
      </c>
      <c r="B8" s="6">
        <v>1264</v>
      </c>
      <c r="C8" s="6">
        <v>4560</v>
      </c>
      <c r="D8" s="6">
        <v>3907</v>
      </c>
      <c r="E8" s="6">
        <v>32980.9</v>
      </c>
      <c r="F8" s="40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153564.15</v>
      </c>
      <c r="F9" s="13"/>
      <c r="G9" t="s">
        <v>88</v>
      </c>
    </row>
    <row r="10" spans="1:28" x14ac:dyDescent="0.35">
      <c r="A10" s="3"/>
      <c r="B10" s="2"/>
      <c r="C10" s="2"/>
      <c r="D10" s="2"/>
      <c r="E10" s="2"/>
      <c r="F10" s="13"/>
      <c r="G10" t="s">
        <v>89</v>
      </c>
    </row>
    <row r="11" spans="1:28" s="23" customFormat="1" x14ac:dyDescent="0.35">
      <c r="F11" s="7"/>
    </row>
    <row r="12" spans="1:28" s="7" customFormat="1" x14ac:dyDescent="0.35">
      <c r="H12" s="52" t="s">
        <v>203</v>
      </c>
      <c r="I12" s="52"/>
      <c r="J12" s="52"/>
      <c r="K12" s="52" t="s">
        <v>126</v>
      </c>
      <c r="L12" s="52"/>
      <c r="M12" s="52"/>
      <c r="N12" s="52" t="s">
        <v>212</v>
      </c>
      <c r="O12" s="52"/>
      <c r="P12" s="52"/>
      <c r="Q12" s="52" t="s">
        <v>204</v>
      </c>
      <c r="R12" s="52"/>
      <c r="S12" s="52"/>
      <c r="T12" s="52" t="s">
        <v>214</v>
      </c>
      <c r="U12" s="52"/>
      <c r="V12" s="52"/>
      <c r="W12" s="52" t="s">
        <v>127</v>
      </c>
      <c r="X12" s="52"/>
      <c r="Y12" s="52"/>
      <c r="Z12" s="22" t="s">
        <v>82</v>
      </c>
      <c r="AA12" s="22" t="s">
        <v>119</v>
      </c>
      <c r="AB12" s="22" t="s">
        <v>92</v>
      </c>
    </row>
    <row r="13" spans="1:28" x14ac:dyDescent="0.35">
      <c r="H13" s="22" t="s">
        <v>40</v>
      </c>
      <c r="I13" s="22" t="s">
        <v>87</v>
      </c>
      <c r="J13" s="22" t="s">
        <v>42</v>
      </c>
      <c r="K13" s="22" t="s">
        <v>40</v>
      </c>
      <c r="L13" s="22" t="s">
        <v>87</v>
      </c>
      <c r="M13" s="22" t="s">
        <v>42</v>
      </c>
      <c r="N13" s="22" t="s">
        <v>40</v>
      </c>
      <c r="O13" s="22" t="s">
        <v>87</v>
      </c>
      <c r="P13" s="22" t="s">
        <v>42</v>
      </c>
      <c r="Q13" s="22" t="s">
        <v>40</v>
      </c>
      <c r="R13" s="22" t="s">
        <v>87</v>
      </c>
      <c r="S13" s="22" t="s">
        <v>42</v>
      </c>
      <c r="T13" s="22" t="s">
        <v>40</v>
      </c>
      <c r="U13" s="22" t="s">
        <v>87</v>
      </c>
      <c r="V13" s="22" t="s">
        <v>42</v>
      </c>
      <c r="W13" s="22" t="s">
        <v>40</v>
      </c>
      <c r="X13" s="22" t="s">
        <v>87</v>
      </c>
      <c r="Y13" s="22" t="s">
        <v>42</v>
      </c>
    </row>
    <row r="14" spans="1:28" x14ac:dyDescent="0.35">
      <c r="A14" s="3" t="s">
        <v>138</v>
      </c>
      <c r="B14" s="6">
        <v>2808</v>
      </c>
      <c r="C14" s="6">
        <v>10051</v>
      </c>
      <c r="D14" s="6">
        <v>8712</v>
      </c>
      <c r="E14" s="6">
        <v>53377.95</v>
      </c>
      <c r="F14" s="40"/>
      <c r="H14">
        <v>730</v>
      </c>
      <c r="K14">
        <v>2192</v>
      </c>
    </row>
    <row r="15" spans="1:28" x14ac:dyDescent="0.35">
      <c r="A15" s="3" t="s">
        <v>142</v>
      </c>
      <c r="B15" s="6">
        <v>2264</v>
      </c>
      <c r="C15" s="6">
        <v>8218</v>
      </c>
      <c r="D15" s="6">
        <v>7127</v>
      </c>
      <c r="E15" s="6">
        <v>51504.4</v>
      </c>
      <c r="F15" s="40"/>
      <c r="H15">
        <v>100</v>
      </c>
      <c r="K15">
        <v>1087</v>
      </c>
    </row>
    <row r="16" spans="1:28" x14ac:dyDescent="0.35">
      <c r="A16" s="3" t="s">
        <v>145</v>
      </c>
      <c r="B16" s="6">
        <v>3201</v>
      </c>
      <c r="C16" s="6">
        <v>11420</v>
      </c>
      <c r="D16" s="6">
        <v>9835</v>
      </c>
      <c r="E16" s="6">
        <v>67869.850000000006</v>
      </c>
      <c r="F16" s="40"/>
      <c r="K16">
        <v>2443</v>
      </c>
      <c r="N16">
        <v>837</v>
      </c>
      <c r="T16">
        <v>1896</v>
      </c>
    </row>
    <row r="17" spans="1:37" x14ac:dyDescent="0.35">
      <c r="A17" s="3" t="s">
        <v>149</v>
      </c>
      <c r="B17" s="6">
        <v>4823</v>
      </c>
      <c r="C17" s="6">
        <v>17600</v>
      </c>
      <c r="D17" s="6">
        <v>15434</v>
      </c>
      <c r="E17" s="6">
        <v>96609.600000000006</v>
      </c>
      <c r="F17" s="40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153</v>
      </c>
      <c r="B18" s="6">
        <v>4813</v>
      </c>
      <c r="C18" s="6">
        <v>19260</v>
      </c>
      <c r="D18" s="6">
        <v>16962</v>
      </c>
      <c r="E18" s="6">
        <v>100320.4</v>
      </c>
      <c r="F18" s="40"/>
      <c r="K18">
        <v>2897</v>
      </c>
      <c r="T18">
        <v>1460</v>
      </c>
      <c r="W18">
        <v>436</v>
      </c>
    </row>
    <row r="19" spans="1:37" x14ac:dyDescent="0.35">
      <c r="A19" s="3" t="s">
        <v>156</v>
      </c>
      <c r="B19" s="6">
        <v>2606</v>
      </c>
      <c r="C19" s="6">
        <v>9260</v>
      </c>
      <c r="D19" s="6">
        <v>8027</v>
      </c>
      <c r="E19" s="6">
        <v>40683.599999999999</v>
      </c>
      <c r="F19" s="40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410365.80000000005</v>
      </c>
      <c r="F20" s="13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3" customFormat="1" x14ac:dyDescent="0.35">
      <c r="F23" s="7"/>
    </row>
    <row r="24" spans="1:37" s="7" customFormat="1" x14ac:dyDescent="0.35">
      <c r="H24" s="51" t="s">
        <v>203</v>
      </c>
      <c r="I24" s="51"/>
      <c r="J24" s="51"/>
      <c r="K24" s="51" t="s">
        <v>126</v>
      </c>
      <c r="L24" s="51"/>
      <c r="M24" s="51"/>
      <c r="N24" s="51" t="s">
        <v>214</v>
      </c>
      <c r="O24" s="51"/>
      <c r="P24" s="51"/>
      <c r="Q24" s="51" t="s">
        <v>127</v>
      </c>
      <c r="R24" s="51"/>
      <c r="S24" s="51"/>
      <c r="T24" s="51" t="s">
        <v>211</v>
      </c>
      <c r="U24" s="51"/>
      <c r="V24" s="51"/>
      <c r="W24" s="51" t="s">
        <v>212</v>
      </c>
      <c r="X24" s="51"/>
      <c r="Y24" s="51"/>
      <c r="Z24" s="51" t="s">
        <v>208</v>
      </c>
      <c r="AA24" s="51"/>
      <c r="AB24" s="51"/>
      <c r="AC24" s="51" t="s">
        <v>207</v>
      </c>
      <c r="AD24" s="51"/>
      <c r="AE24" s="51"/>
      <c r="AF24" s="51" t="s">
        <v>210</v>
      </c>
      <c r="AG24" s="51"/>
      <c r="AH24" s="51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119</v>
      </c>
      <c r="AK25" s="13" t="s">
        <v>92</v>
      </c>
    </row>
    <row r="26" spans="1:37" x14ac:dyDescent="0.35">
      <c r="A26" s="3" t="s">
        <v>158</v>
      </c>
      <c r="B26" s="6">
        <v>4494</v>
      </c>
      <c r="C26" s="6">
        <v>16480</v>
      </c>
      <c r="D26" s="6">
        <v>14283</v>
      </c>
      <c r="E26" s="6">
        <v>69443.399999999994</v>
      </c>
      <c r="F26" s="40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160</v>
      </c>
      <c r="B27" s="6">
        <v>2446</v>
      </c>
      <c r="C27" s="6">
        <v>9425</v>
      </c>
      <c r="D27" s="6">
        <v>8266</v>
      </c>
      <c r="E27" s="6">
        <v>40840.85</v>
      </c>
      <c r="F27" s="40"/>
      <c r="K27">
        <v>1459</v>
      </c>
      <c r="N27">
        <v>953</v>
      </c>
      <c r="T27">
        <v>96</v>
      </c>
    </row>
    <row r="28" spans="1:37" x14ac:dyDescent="0.35">
      <c r="A28" s="3" t="s">
        <v>162</v>
      </c>
      <c r="B28" s="6">
        <v>2109</v>
      </c>
      <c r="C28" s="6">
        <v>8543</v>
      </c>
      <c r="D28" s="6">
        <v>7597</v>
      </c>
      <c r="E28" s="6">
        <v>35797</v>
      </c>
      <c r="F28" s="40"/>
      <c r="K28">
        <v>813</v>
      </c>
      <c r="N28">
        <v>860</v>
      </c>
      <c r="W28">
        <v>430</v>
      </c>
    </row>
    <row r="29" spans="1:37" x14ac:dyDescent="0.35">
      <c r="A29" s="3" t="s">
        <v>163</v>
      </c>
      <c r="B29" s="6">
        <v>1900</v>
      </c>
      <c r="C29" s="6">
        <v>6810</v>
      </c>
      <c r="D29" s="6">
        <v>6012</v>
      </c>
      <c r="E29" s="6">
        <v>30108.5</v>
      </c>
      <c r="F29" s="40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165</v>
      </c>
      <c r="B30" s="6">
        <v>2804</v>
      </c>
      <c r="C30" s="6">
        <v>10336</v>
      </c>
      <c r="D30" s="6">
        <v>8989</v>
      </c>
      <c r="E30" s="6">
        <v>44636.6</v>
      </c>
      <c r="F30" s="40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167</v>
      </c>
      <c r="B31" s="6">
        <v>3193</v>
      </c>
      <c r="C31" s="6">
        <v>12790</v>
      </c>
      <c r="D31" s="6">
        <v>11239</v>
      </c>
      <c r="E31" s="6">
        <v>52019.3</v>
      </c>
      <c r="F31" s="40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272845.65000000002</v>
      </c>
      <c r="F32" s="13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3" customFormat="1" x14ac:dyDescent="0.35">
      <c r="F35" s="7"/>
    </row>
    <row r="36" spans="1:28" s="13" customFormat="1" x14ac:dyDescent="0.35">
      <c r="H36" s="51" t="s">
        <v>203</v>
      </c>
      <c r="I36" s="51"/>
      <c r="J36" s="51"/>
      <c r="K36" s="51" t="s">
        <v>126</v>
      </c>
      <c r="L36" s="51"/>
      <c r="M36" s="51"/>
      <c r="N36" s="51" t="s">
        <v>127</v>
      </c>
      <c r="O36" s="51"/>
      <c r="P36" s="51"/>
      <c r="Q36" s="51" t="s">
        <v>214</v>
      </c>
      <c r="R36" s="51"/>
      <c r="S36" s="51"/>
      <c r="T36" s="51" t="s">
        <v>204</v>
      </c>
      <c r="U36" s="51"/>
      <c r="V36" s="51"/>
      <c r="W36" s="51" t="s">
        <v>213</v>
      </c>
      <c r="X36" s="51"/>
      <c r="Y36" s="51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119</v>
      </c>
      <c r="AB37" s="13" t="s">
        <v>92</v>
      </c>
    </row>
    <row r="38" spans="1:28" x14ac:dyDescent="0.35">
      <c r="A38" s="3" t="s">
        <v>169</v>
      </c>
      <c r="B38" s="6">
        <v>3121</v>
      </c>
      <c r="C38" s="6">
        <v>10720</v>
      </c>
      <c r="D38" s="6">
        <v>9362</v>
      </c>
      <c r="E38" s="6">
        <v>52491.1</v>
      </c>
      <c r="F38" s="40"/>
      <c r="H38">
        <v>375</v>
      </c>
      <c r="K38">
        <v>1517</v>
      </c>
      <c r="N38">
        <v>1430</v>
      </c>
    </row>
    <row r="39" spans="1:28" x14ac:dyDescent="0.35">
      <c r="A39" s="3" t="s">
        <v>170</v>
      </c>
      <c r="B39" s="6">
        <v>2291</v>
      </c>
      <c r="C39" s="6">
        <v>8625</v>
      </c>
      <c r="D39" s="6">
        <v>7476</v>
      </c>
      <c r="E39" s="6">
        <v>40940.1</v>
      </c>
      <c r="F39" s="40"/>
      <c r="K39">
        <v>1543</v>
      </c>
      <c r="Q39">
        <v>748</v>
      </c>
    </row>
    <row r="40" spans="1:28" x14ac:dyDescent="0.35">
      <c r="A40" s="3" t="s">
        <v>171</v>
      </c>
      <c r="B40" s="6">
        <v>5027</v>
      </c>
      <c r="C40" s="6">
        <v>19195</v>
      </c>
      <c r="D40" s="6">
        <v>17134</v>
      </c>
      <c r="E40" s="6">
        <v>100774.2</v>
      </c>
      <c r="F40" s="40"/>
      <c r="K40">
        <v>2963</v>
      </c>
      <c r="N40">
        <v>2000</v>
      </c>
      <c r="T40">
        <v>144</v>
      </c>
    </row>
    <row r="41" spans="1:28" x14ac:dyDescent="0.35">
      <c r="A41" s="3" t="s">
        <v>175</v>
      </c>
      <c r="B41" s="6">
        <v>834</v>
      </c>
      <c r="C41" s="6">
        <v>9110</v>
      </c>
      <c r="D41" s="6">
        <v>8699</v>
      </c>
      <c r="E41" s="6">
        <v>32132.9</v>
      </c>
      <c r="F41" s="40"/>
      <c r="N41">
        <v>861</v>
      </c>
      <c r="W41">
        <v>680</v>
      </c>
      <c r="X41">
        <v>5520</v>
      </c>
    </row>
    <row r="42" spans="1:28" x14ac:dyDescent="0.35">
      <c r="A42" s="3" t="s">
        <v>180</v>
      </c>
      <c r="B42" s="6">
        <v>1544</v>
      </c>
      <c r="C42" s="6">
        <v>5925</v>
      </c>
      <c r="D42" s="6">
        <v>5152</v>
      </c>
      <c r="E42" s="6">
        <v>37229.4</v>
      </c>
      <c r="F42" s="40"/>
      <c r="K42">
        <v>1544</v>
      </c>
      <c r="L42">
        <v>5925</v>
      </c>
    </row>
    <row r="43" spans="1:28" x14ac:dyDescent="0.35">
      <c r="A43" s="3" t="s">
        <v>181</v>
      </c>
      <c r="B43" s="6">
        <v>1827</v>
      </c>
      <c r="C43" s="6">
        <v>7220</v>
      </c>
      <c r="D43" s="6">
        <v>6375</v>
      </c>
      <c r="E43" s="6">
        <v>43774.7</v>
      </c>
      <c r="F43" s="40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307342.40000000002</v>
      </c>
      <c r="F44" s="13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3" customFormat="1" x14ac:dyDescent="0.35">
      <c r="F47" s="7"/>
    </row>
    <row r="48" spans="1:28" s="2" customFormat="1" x14ac:dyDescent="0.35">
      <c r="F48" s="13"/>
      <c r="H48" s="52" t="s">
        <v>126</v>
      </c>
      <c r="I48" s="52"/>
      <c r="J48" s="52"/>
      <c r="K48" s="52" t="s">
        <v>127</v>
      </c>
      <c r="L48" s="52"/>
      <c r="M48" s="52"/>
    </row>
    <row r="49" spans="1:19" s="2" customFormat="1" x14ac:dyDescent="0.35">
      <c r="F49" s="13"/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119</v>
      </c>
      <c r="P49" s="2" t="s">
        <v>92</v>
      </c>
    </row>
    <row r="50" spans="1:19" x14ac:dyDescent="0.35">
      <c r="A50" s="3" t="s">
        <v>183</v>
      </c>
      <c r="B50" s="6">
        <v>3859</v>
      </c>
      <c r="C50" s="6">
        <v>13680</v>
      </c>
      <c r="D50" s="6">
        <v>12005</v>
      </c>
      <c r="E50" s="6">
        <v>77704.899999999994</v>
      </c>
      <c r="F50" s="40"/>
      <c r="H50">
        <v>2540</v>
      </c>
      <c r="K50">
        <v>1320</v>
      </c>
    </row>
    <row r="51" spans="1:19" x14ac:dyDescent="0.35">
      <c r="A51" s="3" t="s">
        <v>185</v>
      </c>
      <c r="B51" s="6">
        <v>1909</v>
      </c>
      <c r="C51" s="6">
        <v>7480</v>
      </c>
      <c r="D51" s="6">
        <v>6568</v>
      </c>
      <c r="E51" s="6">
        <v>44546.15</v>
      </c>
      <c r="F51" s="40"/>
      <c r="H51">
        <v>779</v>
      </c>
      <c r="K51">
        <v>1128</v>
      </c>
    </row>
    <row r="52" spans="1:19" x14ac:dyDescent="0.35">
      <c r="A52" s="3" t="s">
        <v>186</v>
      </c>
      <c r="B52" s="6">
        <v>2981</v>
      </c>
      <c r="C52" s="6">
        <v>11820</v>
      </c>
      <c r="D52" s="6">
        <v>10342</v>
      </c>
      <c r="E52" s="6">
        <v>66596.350000000006</v>
      </c>
      <c r="F52" s="40"/>
      <c r="H52">
        <v>1711</v>
      </c>
      <c r="K52">
        <v>1268</v>
      </c>
    </row>
    <row r="53" spans="1:19" x14ac:dyDescent="0.35">
      <c r="A53" s="3" t="s">
        <v>187</v>
      </c>
      <c r="B53" s="6">
        <v>1829</v>
      </c>
      <c r="C53" s="6">
        <v>7360</v>
      </c>
      <c r="D53" s="6">
        <v>6463</v>
      </c>
      <c r="E53" s="6">
        <v>46372.65</v>
      </c>
      <c r="F53" s="40"/>
      <c r="H53">
        <v>510</v>
      </c>
      <c r="K53">
        <v>1320</v>
      </c>
    </row>
    <row r="54" spans="1:19" x14ac:dyDescent="0.35">
      <c r="A54" s="3" t="s">
        <v>188</v>
      </c>
      <c r="B54" s="6">
        <v>2560</v>
      </c>
      <c r="C54" s="6">
        <v>9762</v>
      </c>
      <c r="D54" s="6">
        <v>8479</v>
      </c>
      <c r="E54" s="6">
        <v>59785.5</v>
      </c>
      <c r="F54" s="40"/>
      <c r="H54">
        <v>1242</v>
      </c>
      <c r="K54">
        <v>1318</v>
      </c>
    </row>
    <row r="55" spans="1:19" x14ac:dyDescent="0.35">
      <c r="A55" s="3" t="s">
        <v>190</v>
      </c>
      <c r="B55" s="6">
        <v>902</v>
      </c>
      <c r="C55" s="6">
        <v>3140</v>
      </c>
      <c r="D55" s="6">
        <v>2690</v>
      </c>
      <c r="E55" s="6">
        <v>18505.7</v>
      </c>
      <c r="F55" s="40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313511.25</v>
      </c>
      <c r="F56" s="13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3" customFormat="1" x14ac:dyDescent="0.35">
      <c r="F59" s="7"/>
    </row>
    <row r="60" spans="1:19" s="13" customFormat="1" x14ac:dyDescent="0.35">
      <c r="H60" s="51" t="s">
        <v>126</v>
      </c>
      <c r="I60" s="51"/>
      <c r="J60" s="51"/>
      <c r="K60" s="51" t="s">
        <v>127</v>
      </c>
      <c r="L60" s="51"/>
      <c r="M60" s="51"/>
      <c r="N60" s="51" t="s">
        <v>128</v>
      </c>
      <c r="O60" s="51"/>
      <c r="P60" s="51"/>
    </row>
    <row r="61" spans="1:19" s="2" customFormat="1" x14ac:dyDescent="0.35">
      <c r="F61" s="13"/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119</v>
      </c>
      <c r="S61" s="2" t="s">
        <v>92</v>
      </c>
    </row>
    <row r="62" spans="1:19" x14ac:dyDescent="0.35">
      <c r="A62" s="3" t="s">
        <v>191</v>
      </c>
      <c r="B62" s="6">
        <v>4038</v>
      </c>
      <c r="C62" s="6">
        <v>15240</v>
      </c>
      <c r="D62" s="6">
        <v>13449</v>
      </c>
      <c r="E62" s="6">
        <v>104598.8</v>
      </c>
      <c r="F62" s="40"/>
      <c r="H62">
        <v>1654</v>
      </c>
      <c r="K62">
        <v>2384</v>
      </c>
    </row>
    <row r="63" spans="1:19" x14ac:dyDescent="0.35">
      <c r="A63" s="3" t="s">
        <v>192</v>
      </c>
      <c r="B63" s="6">
        <v>2394</v>
      </c>
      <c r="C63" s="6">
        <v>9180</v>
      </c>
      <c r="D63" s="6">
        <v>7972</v>
      </c>
      <c r="E63" s="6">
        <v>60954.5</v>
      </c>
      <c r="F63" s="40"/>
      <c r="H63">
        <v>1075</v>
      </c>
      <c r="K63">
        <v>1048</v>
      </c>
    </row>
    <row r="64" spans="1:19" x14ac:dyDescent="0.35">
      <c r="A64" s="3" t="s">
        <v>193</v>
      </c>
      <c r="B64" s="6">
        <v>2329</v>
      </c>
      <c r="C64" s="6">
        <v>9720</v>
      </c>
      <c r="D64" s="6">
        <v>8442</v>
      </c>
      <c r="E64" s="6">
        <v>66500.649999999994</v>
      </c>
      <c r="F64" s="40"/>
      <c r="H64">
        <v>1013</v>
      </c>
      <c r="K64">
        <v>1318</v>
      </c>
    </row>
    <row r="65" spans="1:19" x14ac:dyDescent="0.35">
      <c r="A65" s="3" t="s">
        <v>194</v>
      </c>
      <c r="B65" s="6">
        <v>2979</v>
      </c>
      <c r="C65" s="6">
        <v>12971</v>
      </c>
      <c r="D65" s="6">
        <v>10341</v>
      </c>
      <c r="E65" s="6">
        <v>67298.899999999994</v>
      </c>
      <c r="F65" s="40"/>
      <c r="H65">
        <v>907</v>
      </c>
      <c r="K65">
        <v>1315</v>
      </c>
      <c r="O65">
        <v>770</v>
      </c>
    </row>
    <row r="66" spans="1:19" x14ac:dyDescent="0.35">
      <c r="A66" s="3" t="s">
        <v>195</v>
      </c>
      <c r="B66" s="6">
        <v>3283</v>
      </c>
      <c r="C66" s="6">
        <v>14980</v>
      </c>
      <c r="D66" s="6">
        <v>13276</v>
      </c>
      <c r="E66" s="6">
        <v>90929.05</v>
      </c>
      <c r="F66" s="40"/>
      <c r="H66">
        <v>1896</v>
      </c>
      <c r="K66">
        <v>1378</v>
      </c>
    </row>
    <row r="67" spans="1:19" x14ac:dyDescent="0.35">
      <c r="A67" s="3" t="s">
        <v>199</v>
      </c>
      <c r="B67" s="6">
        <v>1253</v>
      </c>
      <c r="C67" s="6">
        <v>5701</v>
      </c>
      <c r="D67" s="6">
        <v>4875</v>
      </c>
      <c r="E67" s="6">
        <v>34631.550000000003</v>
      </c>
      <c r="F67" s="40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424913.44999999995</v>
      </c>
      <c r="F68" s="13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3" customFormat="1" x14ac:dyDescent="0.35">
      <c r="F71" s="7"/>
    </row>
    <row r="72" spans="1:19" x14ac:dyDescent="0.35">
      <c r="H72" s="52" t="s">
        <v>126</v>
      </c>
      <c r="I72" s="52"/>
      <c r="J72" s="52"/>
      <c r="K72" s="52" t="s">
        <v>127</v>
      </c>
      <c r="L72" s="52"/>
      <c r="M72" s="52"/>
      <c r="N72" s="52" t="s">
        <v>128</v>
      </c>
      <c r="O72" s="52"/>
      <c r="P72" s="52"/>
    </row>
    <row r="73" spans="1:19" s="2" customFormat="1" x14ac:dyDescent="0.35">
      <c r="F73" s="13"/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119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72625.75</v>
      </c>
      <c r="F74" s="40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55677.7</v>
      </c>
      <c r="F75" s="40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94622.05</v>
      </c>
      <c r="F76" s="40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33438.800000000003</v>
      </c>
      <c r="F77" s="40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73754.600000000006</v>
      </c>
      <c r="F78" s="40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65265.95</v>
      </c>
      <c r="F79" s="40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395384.85000000003</v>
      </c>
      <c r="F80" s="13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3" customFormat="1" x14ac:dyDescent="0.35">
      <c r="F83" s="7"/>
    </row>
    <row r="84" spans="1:22" s="2" customFormat="1" x14ac:dyDescent="0.35">
      <c r="F84" s="13"/>
      <c r="H84" s="52" t="s">
        <v>126</v>
      </c>
      <c r="I84" s="52"/>
      <c r="J84" s="52"/>
      <c r="K84" s="52" t="s">
        <v>127</v>
      </c>
      <c r="L84" s="52"/>
      <c r="M84" s="52"/>
      <c r="N84" s="52" t="s">
        <v>226</v>
      </c>
      <c r="O84" s="52"/>
      <c r="P84" s="52"/>
      <c r="Q84" s="52" t="s">
        <v>227</v>
      </c>
      <c r="R84" s="52"/>
      <c r="S84" s="52"/>
    </row>
    <row r="85" spans="1:22" s="2" customFormat="1" x14ac:dyDescent="0.35">
      <c r="F85" s="13"/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119</v>
      </c>
      <c r="V85" s="2" t="s">
        <v>92</v>
      </c>
    </row>
    <row r="86" spans="1:22" x14ac:dyDescent="0.35">
      <c r="A86" t="s">
        <v>176</v>
      </c>
      <c r="B86" s="8">
        <v>6202</v>
      </c>
      <c r="C86">
        <v>27766</v>
      </c>
      <c r="D86">
        <v>24238</v>
      </c>
      <c r="E86">
        <v>183581.8</v>
      </c>
    </row>
    <row r="87" spans="1:22" x14ac:dyDescent="0.35">
      <c r="A87" t="s">
        <v>177</v>
      </c>
      <c r="B87">
        <v>6901</v>
      </c>
      <c r="C87">
        <v>28042</v>
      </c>
      <c r="D87">
        <v>25004</v>
      </c>
      <c r="E87">
        <v>222687.4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177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220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229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504305.49999999994</v>
      </c>
      <c r="F93" s="13">
        <f>(E93/D93)</f>
        <v>7.9635147725298836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3" customFormat="1" x14ac:dyDescent="0.35">
      <c r="F95" s="7"/>
    </row>
    <row r="96" spans="1:22" s="2" customFormat="1" x14ac:dyDescent="0.35">
      <c r="F96" s="13"/>
      <c r="H96" s="52" t="s">
        <v>126</v>
      </c>
      <c r="I96" s="52"/>
      <c r="J96" s="52"/>
      <c r="K96" s="52" t="s">
        <v>127</v>
      </c>
      <c r="L96" s="52"/>
      <c r="M96" s="52"/>
      <c r="N96" s="22"/>
      <c r="O96" s="22"/>
      <c r="P96" s="22"/>
    </row>
    <row r="97" spans="1:16" s="2" customFormat="1" x14ac:dyDescent="0.35">
      <c r="F97" s="13"/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6" x14ac:dyDescent="0.35">
      <c r="A98" s="1" t="s">
        <v>244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6" x14ac:dyDescent="0.35">
      <c r="A99" t="s">
        <v>247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6" x14ac:dyDescent="0.35">
      <c r="A100" s="1" t="s">
        <v>250</v>
      </c>
      <c r="B100">
        <v>4057</v>
      </c>
      <c r="C100">
        <v>16320</v>
      </c>
      <c r="D100">
        <v>14537</v>
      </c>
      <c r="E100">
        <v>138085.29999999999</v>
      </c>
    </row>
    <row r="101" spans="1:16" x14ac:dyDescent="0.35">
      <c r="A101" t="s">
        <v>303</v>
      </c>
      <c r="B101">
        <v>2129</v>
      </c>
      <c r="C101">
        <v>11782</v>
      </c>
      <c r="D101">
        <v>10184</v>
      </c>
      <c r="E101">
        <v>76029.149999999994</v>
      </c>
      <c r="H101">
        <v>1209</v>
      </c>
      <c r="K101">
        <v>893</v>
      </c>
    </row>
    <row r="102" spans="1:16" x14ac:dyDescent="0.35">
      <c r="A102" t="s">
        <v>310</v>
      </c>
      <c r="B102">
        <v>140</v>
      </c>
      <c r="C102">
        <v>820</v>
      </c>
      <c r="D102">
        <v>640</v>
      </c>
      <c r="E102">
        <v>3889</v>
      </c>
    </row>
    <row r="103" spans="1:16" x14ac:dyDescent="0.35">
      <c r="A103" t="s">
        <v>94</v>
      </c>
      <c r="B103" s="2">
        <f t="shared" ref="B103:E103" si="9">SUM(B98:B102)</f>
        <v>13451</v>
      </c>
      <c r="C103" s="2">
        <f t="shared" si="9"/>
        <v>60341</v>
      </c>
      <c r="D103" s="2">
        <f t="shared" si="9"/>
        <v>53359</v>
      </c>
      <c r="E103" s="2">
        <f t="shared" si="9"/>
        <v>424421.54999999993</v>
      </c>
    </row>
    <row r="106" spans="1:16" s="23" customFormat="1" x14ac:dyDescent="0.35">
      <c r="F106" s="7"/>
    </row>
    <row r="107" spans="1:16" x14ac:dyDescent="0.35">
      <c r="H107" s="52" t="s">
        <v>126</v>
      </c>
      <c r="I107" s="52"/>
      <c r="J107" s="52"/>
      <c r="K107" s="52" t="s">
        <v>127</v>
      </c>
      <c r="L107" s="52"/>
      <c r="M107" s="52"/>
      <c r="N107" s="52" t="s">
        <v>314</v>
      </c>
      <c r="O107" s="52"/>
      <c r="P107" s="52"/>
    </row>
    <row r="108" spans="1:16" x14ac:dyDescent="0.35">
      <c r="H108" s="2" t="s">
        <v>40</v>
      </c>
      <c r="I108" s="2" t="s">
        <v>87</v>
      </c>
      <c r="J108" s="2" t="s">
        <v>42</v>
      </c>
      <c r="K108" s="2" t="s">
        <v>40</v>
      </c>
      <c r="L108" s="2" t="s">
        <v>87</v>
      </c>
      <c r="M108" s="2" t="s">
        <v>42</v>
      </c>
      <c r="N108" s="2" t="s">
        <v>40</v>
      </c>
      <c r="O108" s="2" t="s">
        <v>87</v>
      </c>
      <c r="P108" s="2" t="s">
        <v>42</v>
      </c>
    </row>
    <row r="109" spans="1:16" x14ac:dyDescent="0.35">
      <c r="A109" s="1" t="s">
        <v>313</v>
      </c>
      <c r="B109">
        <v>2481</v>
      </c>
      <c r="C109">
        <v>10080</v>
      </c>
      <c r="D109">
        <v>8945</v>
      </c>
      <c r="E109">
        <v>64959</v>
      </c>
      <c r="H109">
        <v>263</v>
      </c>
      <c r="K109">
        <v>1944</v>
      </c>
      <c r="N109">
        <v>274</v>
      </c>
    </row>
    <row r="110" spans="1:16" x14ac:dyDescent="0.35">
      <c r="A110" t="s">
        <v>317</v>
      </c>
      <c r="B110">
        <v>860</v>
      </c>
      <c r="C110">
        <v>3460</v>
      </c>
      <c r="D110">
        <v>3115</v>
      </c>
      <c r="E110">
        <v>24826</v>
      </c>
      <c r="K110">
        <v>460</v>
      </c>
      <c r="N110">
        <v>400</v>
      </c>
    </row>
    <row r="111" spans="1:16" x14ac:dyDescent="0.35">
      <c r="A111" t="s">
        <v>318</v>
      </c>
      <c r="B111">
        <v>904</v>
      </c>
      <c r="C111">
        <v>3680</v>
      </c>
      <c r="D111">
        <v>3285</v>
      </c>
      <c r="E111">
        <v>26119.4</v>
      </c>
      <c r="K111">
        <v>504</v>
      </c>
      <c r="N111">
        <v>400</v>
      </c>
    </row>
  </sheetData>
  <mergeCells count="40">
    <mergeCell ref="H107:J107"/>
    <mergeCell ref="K107:M107"/>
    <mergeCell ref="N107:P107"/>
    <mergeCell ref="H84:J84"/>
    <mergeCell ref="K84:M84"/>
    <mergeCell ref="N84:P84"/>
    <mergeCell ref="H96:J96"/>
    <mergeCell ref="K96:M96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Q84:S84"/>
    <mergeCell ref="A2:E2"/>
    <mergeCell ref="A1:E1"/>
    <mergeCell ref="H12:J12"/>
    <mergeCell ref="K12:M12"/>
    <mergeCell ref="N12:P12"/>
    <mergeCell ref="Q12:S12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70"/>
  <sheetViews>
    <sheetView tabSelected="1" zoomScale="58" zoomScaleNormal="58" workbookViewId="0">
      <pane ySplit="1" topLeftCell="A346" activePane="bottomLeft" state="frozen"/>
      <selection pane="bottomLeft" activeCell="A370" sqref="A370:I370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3.453125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120</v>
      </c>
      <c r="C1" s="2" t="s">
        <v>7</v>
      </c>
      <c r="D1" s="2" t="s">
        <v>2</v>
      </c>
      <c r="E1" s="2" t="s">
        <v>298</v>
      </c>
      <c r="F1" s="2"/>
      <c r="G1" s="2" t="s">
        <v>123</v>
      </c>
      <c r="H1" s="2" t="s">
        <v>7</v>
      </c>
      <c r="I1" s="2" t="s">
        <v>296</v>
      </c>
      <c r="K1" s="2" t="s">
        <v>129</v>
      </c>
      <c r="L1" s="2" t="s">
        <v>232</v>
      </c>
      <c r="M1" s="2" t="s">
        <v>301</v>
      </c>
    </row>
    <row r="2" spans="1:13" x14ac:dyDescent="0.35">
      <c r="A2" s="2" t="s">
        <v>107</v>
      </c>
      <c r="B2" s="8" t="s">
        <v>300</v>
      </c>
      <c r="C2" s="8">
        <v>200</v>
      </c>
      <c r="D2" s="8"/>
      <c r="E2" s="8"/>
      <c r="F2" s="8"/>
      <c r="G2" s="8" t="s">
        <v>125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121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122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297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302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29"/>
      <c r="B8" s="29"/>
      <c r="C8" s="29"/>
      <c r="D8" s="29"/>
      <c r="E8" s="29"/>
      <c r="F8" s="29"/>
      <c r="G8" s="29"/>
      <c r="H8" s="29"/>
      <c r="I8" s="29"/>
      <c r="K8" s="13"/>
      <c r="L8" s="13"/>
      <c r="M8" s="13"/>
    </row>
    <row r="9" spans="1:13" x14ac:dyDescent="0.35">
      <c r="A9" s="2" t="s">
        <v>108</v>
      </c>
      <c r="B9" s="8" t="s">
        <v>300</v>
      </c>
      <c r="C9" s="8">
        <v>200</v>
      </c>
      <c r="D9" s="2"/>
      <c r="E9" s="2"/>
      <c r="F9" s="2"/>
      <c r="G9" s="8" t="s">
        <v>125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121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122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297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302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29"/>
      <c r="B15" s="29"/>
      <c r="C15" s="29"/>
      <c r="D15" s="29"/>
      <c r="E15" s="29"/>
      <c r="F15" s="29"/>
      <c r="G15" s="29"/>
      <c r="H15" s="29"/>
      <c r="I15" s="29"/>
      <c r="K15" s="13"/>
      <c r="L15" s="13"/>
      <c r="M15" s="13"/>
    </row>
    <row r="16" spans="1:13" x14ac:dyDescent="0.35">
      <c r="A16" s="2" t="s">
        <v>113</v>
      </c>
      <c r="B16" s="8" t="s">
        <v>300</v>
      </c>
      <c r="C16" s="8">
        <v>200</v>
      </c>
      <c r="D16" s="2"/>
      <c r="E16" s="2"/>
      <c r="F16" s="2"/>
      <c r="G16" s="8" t="s">
        <v>125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121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122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297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302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29"/>
      <c r="B22" s="29"/>
      <c r="C22" s="29"/>
      <c r="D22" s="29"/>
      <c r="E22" s="29"/>
      <c r="F22" s="29"/>
      <c r="G22" s="29"/>
      <c r="H22" s="29"/>
      <c r="I22" s="29"/>
      <c r="K22" s="13"/>
      <c r="L22" s="13"/>
      <c r="M22" s="13"/>
    </row>
    <row r="23" spans="1:13" x14ac:dyDescent="0.35">
      <c r="A23" s="2" t="s">
        <v>131</v>
      </c>
      <c r="B23" s="8" t="s">
        <v>300</v>
      </c>
      <c r="C23" s="8">
        <v>200</v>
      </c>
      <c r="D23" s="2"/>
      <c r="E23" s="2"/>
      <c r="F23" s="2"/>
      <c r="G23" s="8" t="s">
        <v>125</v>
      </c>
      <c r="H23" s="8">
        <v>750</v>
      </c>
      <c r="I23" s="2"/>
      <c r="K23" s="2"/>
      <c r="L23" s="2"/>
      <c r="M23" s="2"/>
    </row>
    <row r="24" spans="1:13" x14ac:dyDescent="0.35">
      <c r="A24" s="2" t="s">
        <v>131</v>
      </c>
      <c r="B24" s="8" t="s">
        <v>121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131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131</v>
      </c>
      <c r="B26" s="8" t="s">
        <v>122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131</v>
      </c>
      <c r="B27" s="8" t="s">
        <v>297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302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29"/>
      <c r="B29" s="29"/>
      <c r="C29" s="29"/>
      <c r="D29" s="29"/>
      <c r="E29" s="29"/>
      <c r="F29" s="29"/>
      <c r="G29" s="29"/>
      <c r="H29" s="29"/>
      <c r="I29" s="29"/>
      <c r="K29" s="13"/>
      <c r="L29" s="13"/>
      <c r="M29" s="13"/>
    </row>
    <row r="30" spans="1:13" x14ac:dyDescent="0.35">
      <c r="A30" s="2" t="s">
        <v>134</v>
      </c>
      <c r="B30" s="8" t="s">
        <v>300</v>
      </c>
      <c r="C30" s="8">
        <v>200</v>
      </c>
      <c r="D30" s="2"/>
      <c r="E30" s="2"/>
      <c r="F30" s="2"/>
      <c r="G30" s="8" t="s">
        <v>125</v>
      </c>
      <c r="H30" s="8">
        <v>750</v>
      </c>
      <c r="I30" s="2"/>
      <c r="K30" s="2"/>
      <c r="L30" s="2"/>
      <c r="M30" s="2"/>
    </row>
    <row r="31" spans="1:13" x14ac:dyDescent="0.35">
      <c r="A31" s="2" t="s">
        <v>134</v>
      </c>
      <c r="B31" s="8" t="s">
        <v>121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134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134</v>
      </c>
      <c r="B33" s="8" t="s">
        <v>122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134</v>
      </c>
      <c r="B34" s="8" t="s">
        <v>297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302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30"/>
      <c r="B37" s="30"/>
      <c r="C37" s="30"/>
      <c r="D37" s="30"/>
      <c r="E37" s="30"/>
      <c r="F37" s="30"/>
      <c r="G37" s="30"/>
      <c r="H37" s="30"/>
      <c r="I37" s="30"/>
      <c r="J37" s="31"/>
      <c r="K37" s="30"/>
      <c r="L37" s="30"/>
      <c r="M37" s="30"/>
    </row>
    <row r="38" spans="1:13" x14ac:dyDescent="0.35">
      <c r="A38" s="2" t="s">
        <v>138</v>
      </c>
      <c r="B38" s="8" t="s">
        <v>300</v>
      </c>
      <c r="C38" s="8">
        <v>200</v>
      </c>
      <c r="D38" s="2"/>
      <c r="E38" s="2"/>
      <c r="F38" s="2"/>
      <c r="G38" s="8" t="s">
        <v>125</v>
      </c>
      <c r="H38" s="8">
        <v>750</v>
      </c>
      <c r="I38" s="2"/>
      <c r="K38" s="2"/>
      <c r="L38" s="2"/>
      <c r="M38" s="2"/>
    </row>
    <row r="39" spans="1:13" x14ac:dyDescent="0.35">
      <c r="A39" s="2" t="s">
        <v>138</v>
      </c>
      <c r="B39" s="8" t="s">
        <v>121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138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138</v>
      </c>
      <c r="B41" s="8" t="s">
        <v>122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138</v>
      </c>
      <c r="B42" s="8" t="s">
        <v>297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302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29"/>
      <c r="B44" s="29"/>
      <c r="C44" s="29"/>
      <c r="D44" s="29"/>
      <c r="E44" s="29"/>
      <c r="F44" s="29"/>
      <c r="G44" s="29"/>
      <c r="H44" s="29"/>
      <c r="I44" s="29"/>
      <c r="K44" s="2"/>
      <c r="L44" s="2"/>
      <c r="M44" s="2"/>
    </row>
    <row r="45" spans="1:13" x14ac:dyDescent="0.35">
      <c r="A45" s="2" t="s">
        <v>142</v>
      </c>
      <c r="B45" s="8" t="s">
        <v>300</v>
      </c>
      <c r="C45" s="8">
        <v>200</v>
      </c>
      <c r="D45" s="2"/>
      <c r="E45" s="2"/>
      <c r="F45" s="2"/>
      <c r="G45" s="8" t="s">
        <v>125</v>
      </c>
      <c r="H45" s="8">
        <v>750</v>
      </c>
      <c r="I45" s="2"/>
      <c r="K45" s="2"/>
      <c r="L45" s="2"/>
      <c r="M45" s="2"/>
    </row>
    <row r="46" spans="1:13" x14ac:dyDescent="0.35">
      <c r="A46" s="2" t="s">
        <v>142</v>
      </c>
      <c r="B46" s="8" t="s">
        <v>121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142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142</v>
      </c>
      <c r="B48" s="8" t="s">
        <v>122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142</v>
      </c>
      <c r="B49" s="8" t="s">
        <v>297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302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29"/>
      <c r="B51" s="29"/>
      <c r="C51" s="29"/>
      <c r="D51" s="29"/>
      <c r="E51" s="29"/>
      <c r="F51" s="29"/>
      <c r="G51" s="29"/>
      <c r="H51" s="29"/>
      <c r="I51" s="29"/>
      <c r="K51" s="2"/>
      <c r="L51" s="2"/>
      <c r="M51" s="2"/>
    </row>
    <row r="52" spans="1:13" x14ac:dyDescent="0.35">
      <c r="A52" s="2" t="s">
        <v>145</v>
      </c>
      <c r="B52" s="8" t="s">
        <v>300</v>
      </c>
      <c r="C52" s="8">
        <v>200</v>
      </c>
      <c r="D52" s="2"/>
      <c r="E52" s="2"/>
      <c r="F52" s="2"/>
      <c r="G52" s="8" t="s">
        <v>125</v>
      </c>
      <c r="H52" s="8">
        <v>750</v>
      </c>
      <c r="I52" s="2"/>
      <c r="K52" s="2"/>
      <c r="L52" s="2"/>
      <c r="M52" s="2"/>
    </row>
    <row r="53" spans="1:13" x14ac:dyDescent="0.35">
      <c r="A53" s="2" t="s">
        <v>145</v>
      </c>
      <c r="B53" s="8" t="s">
        <v>121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145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145</v>
      </c>
      <c r="B55" s="8" t="s">
        <v>122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145</v>
      </c>
      <c r="B56" s="8" t="s">
        <v>297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302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29"/>
      <c r="B58" s="29"/>
      <c r="C58" s="29"/>
      <c r="D58" s="29"/>
      <c r="E58" s="29"/>
      <c r="F58" s="29"/>
      <c r="G58" s="29"/>
      <c r="H58" s="29"/>
      <c r="I58" s="29"/>
      <c r="K58" s="2"/>
      <c r="L58" s="2"/>
      <c r="M58" s="2"/>
    </row>
    <row r="59" spans="1:13" x14ac:dyDescent="0.35">
      <c r="A59" s="2" t="s">
        <v>149</v>
      </c>
      <c r="B59" s="8" t="s">
        <v>300</v>
      </c>
      <c r="C59" s="8">
        <v>200</v>
      </c>
      <c r="D59" s="2"/>
      <c r="E59" s="2"/>
      <c r="F59" s="2"/>
      <c r="G59" s="8" t="s">
        <v>125</v>
      </c>
      <c r="H59" s="8">
        <v>750</v>
      </c>
      <c r="I59" s="2"/>
      <c r="K59" s="2"/>
      <c r="L59" s="2"/>
      <c r="M59" s="2"/>
    </row>
    <row r="60" spans="1:13" x14ac:dyDescent="0.35">
      <c r="A60" s="2" t="s">
        <v>149</v>
      </c>
      <c r="B60" s="8" t="s">
        <v>121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149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149</v>
      </c>
      <c r="B62" s="8" t="s">
        <v>122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149</v>
      </c>
      <c r="B63" s="8" t="s">
        <v>297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302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29"/>
      <c r="B65" s="29"/>
      <c r="C65" s="29"/>
      <c r="D65" s="29"/>
      <c r="E65" s="29"/>
      <c r="F65" s="29"/>
      <c r="G65" s="29"/>
      <c r="H65" s="29"/>
      <c r="I65" s="29"/>
      <c r="K65" s="2"/>
      <c r="L65" s="2"/>
      <c r="M65" s="2"/>
    </row>
    <row r="66" spans="1:13" x14ac:dyDescent="0.35">
      <c r="A66" s="2" t="s">
        <v>153</v>
      </c>
      <c r="B66" s="8" t="s">
        <v>300</v>
      </c>
      <c r="C66" s="8">
        <v>200</v>
      </c>
      <c r="D66" s="2"/>
      <c r="E66" s="2"/>
      <c r="F66" s="2"/>
      <c r="G66" s="8" t="s">
        <v>125</v>
      </c>
      <c r="H66" s="8">
        <v>750</v>
      </c>
      <c r="I66" s="2"/>
      <c r="K66" s="2"/>
      <c r="L66" s="2"/>
      <c r="M66" s="2"/>
    </row>
    <row r="67" spans="1:13" x14ac:dyDescent="0.35">
      <c r="A67" s="2" t="s">
        <v>153</v>
      </c>
      <c r="B67" s="8" t="s">
        <v>121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153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153</v>
      </c>
      <c r="B69" s="8" t="s">
        <v>122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153</v>
      </c>
      <c r="B70" s="8" t="s">
        <v>297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302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29"/>
      <c r="B72" s="29"/>
      <c r="C72" s="29"/>
      <c r="D72" s="29"/>
      <c r="E72" s="29"/>
      <c r="F72" s="29"/>
      <c r="G72" s="29"/>
      <c r="H72" s="29"/>
      <c r="I72" s="29"/>
      <c r="K72" s="2"/>
      <c r="L72" s="2"/>
      <c r="M72" s="2"/>
    </row>
    <row r="73" spans="1:13" x14ac:dyDescent="0.35">
      <c r="A73" s="2" t="s">
        <v>156</v>
      </c>
      <c r="B73" s="8" t="s">
        <v>300</v>
      </c>
      <c r="C73" s="8">
        <v>200</v>
      </c>
      <c r="D73" s="2"/>
      <c r="E73" s="2"/>
      <c r="F73" s="2"/>
      <c r="G73" s="8" t="s">
        <v>125</v>
      </c>
      <c r="H73" s="8">
        <v>750</v>
      </c>
      <c r="I73" s="2"/>
      <c r="K73" s="2"/>
      <c r="L73" s="2"/>
      <c r="M73" s="2"/>
    </row>
    <row r="74" spans="1:13" x14ac:dyDescent="0.35">
      <c r="A74" s="2" t="s">
        <v>156</v>
      </c>
      <c r="B74" s="8" t="s">
        <v>121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156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156</v>
      </c>
      <c r="B76" s="8" t="s">
        <v>122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156</v>
      </c>
      <c r="B77" s="8" t="s">
        <v>297</v>
      </c>
      <c r="C77" s="8">
        <f>(D77*E77)</f>
        <v>6241.6</v>
      </c>
      <c r="D77" s="8">
        <v>2656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302</v>
      </c>
      <c r="B78" s="2"/>
      <c r="C78" s="2">
        <f>SUM(C73:C77)</f>
        <v>7041.6</v>
      </c>
      <c r="D78" s="2"/>
      <c r="E78" s="2"/>
      <c r="F78" s="2"/>
      <c r="G78" s="2"/>
      <c r="H78" s="2">
        <f>SUM(H73:H77)</f>
        <v>1500</v>
      </c>
      <c r="I78" s="2">
        <f>(C78+H78)</f>
        <v>8541.6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30"/>
      <c r="B80" s="30"/>
      <c r="C80" s="30"/>
      <c r="D80" s="30"/>
      <c r="E80" s="30"/>
      <c r="F80" s="30"/>
      <c r="G80" s="30"/>
      <c r="H80" s="30"/>
      <c r="I80" s="30"/>
      <c r="J80" s="31"/>
      <c r="K80" s="30"/>
      <c r="L80" s="30"/>
      <c r="M80" s="30"/>
    </row>
    <row r="81" spans="1:13" x14ac:dyDescent="0.35">
      <c r="A81" s="2" t="s">
        <v>158</v>
      </c>
      <c r="B81" s="8" t="s">
        <v>300</v>
      </c>
      <c r="C81" s="8">
        <v>200</v>
      </c>
      <c r="D81" s="2"/>
      <c r="E81" s="2"/>
      <c r="F81" s="2"/>
      <c r="G81" s="8" t="s">
        <v>125</v>
      </c>
      <c r="H81" s="8">
        <v>750</v>
      </c>
      <c r="I81" s="2"/>
      <c r="K81" s="2"/>
      <c r="L81" s="2"/>
      <c r="M81" s="2"/>
    </row>
    <row r="82" spans="1:13" x14ac:dyDescent="0.35">
      <c r="A82" s="2" t="s">
        <v>158</v>
      </c>
      <c r="B82" s="8" t="s">
        <v>121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158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158</v>
      </c>
      <c r="B84" s="8" t="s">
        <v>122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158</v>
      </c>
      <c r="B85" s="8" t="s">
        <v>297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302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29"/>
      <c r="B87" s="32"/>
      <c r="C87" s="32"/>
      <c r="D87" s="29"/>
      <c r="E87" s="29"/>
      <c r="F87" s="29"/>
      <c r="G87" s="29"/>
      <c r="H87" s="29"/>
      <c r="I87" s="29"/>
      <c r="K87" s="2"/>
      <c r="L87" s="2"/>
      <c r="M87" s="2"/>
    </row>
    <row r="88" spans="1:13" x14ac:dyDescent="0.35">
      <c r="A88" s="2" t="s">
        <v>160</v>
      </c>
      <c r="B88" s="8" t="s">
        <v>300</v>
      </c>
      <c r="C88" s="8">
        <v>200</v>
      </c>
      <c r="D88" s="2"/>
      <c r="E88" s="2"/>
      <c r="F88" s="2"/>
      <c r="G88" s="8" t="s">
        <v>125</v>
      </c>
      <c r="H88" s="8">
        <v>750</v>
      </c>
      <c r="I88" s="2"/>
      <c r="K88" s="2"/>
      <c r="L88" s="2"/>
      <c r="M88" s="2"/>
    </row>
    <row r="89" spans="1:13" x14ac:dyDescent="0.35">
      <c r="A89" s="2" t="s">
        <v>160</v>
      </c>
      <c r="B89" s="8" t="s">
        <v>121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160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160</v>
      </c>
      <c r="B91" s="8" t="s">
        <v>122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160</v>
      </c>
      <c r="B92" s="8" t="s">
        <v>297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302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29"/>
      <c r="B94" s="32"/>
      <c r="C94" s="32"/>
      <c r="D94" s="29"/>
      <c r="E94" s="29"/>
      <c r="F94" s="29"/>
      <c r="G94" s="29"/>
      <c r="H94" s="29"/>
      <c r="I94" s="29"/>
      <c r="K94" s="2"/>
      <c r="L94" s="2"/>
      <c r="M94" s="2"/>
    </row>
    <row r="95" spans="1:13" x14ac:dyDescent="0.35">
      <c r="A95" s="2" t="s">
        <v>162</v>
      </c>
      <c r="B95" s="8" t="s">
        <v>300</v>
      </c>
      <c r="C95" s="8">
        <v>200</v>
      </c>
      <c r="D95" s="2"/>
      <c r="E95" s="2"/>
      <c r="F95" s="2"/>
      <c r="G95" s="8" t="s">
        <v>125</v>
      </c>
      <c r="H95" s="8">
        <v>750</v>
      </c>
      <c r="I95" s="2"/>
      <c r="K95" s="2"/>
      <c r="L95" s="2"/>
      <c r="M95" s="2"/>
    </row>
    <row r="96" spans="1:13" x14ac:dyDescent="0.35">
      <c r="A96" s="2" t="s">
        <v>162</v>
      </c>
      <c r="B96" s="8" t="s">
        <v>121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162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162</v>
      </c>
      <c r="B98" s="8" t="s">
        <v>122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162</v>
      </c>
      <c r="B99" s="8" t="s">
        <v>297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302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29"/>
      <c r="B101" s="32"/>
      <c r="C101" s="32"/>
      <c r="D101" s="29"/>
      <c r="E101" s="29"/>
      <c r="F101" s="29"/>
      <c r="G101" s="29"/>
      <c r="H101" s="29"/>
      <c r="I101" s="29"/>
      <c r="K101" s="2"/>
      <c r="L101" s="2"/>
      <c r="M101" s="2"/>
    </row>
    <row r="102" spans="1:13" x14ac:dyDescent="0.35">
      <c r="A102" s="2" t="s">
        <v>163</v>
      </c>
      <c r="B102" s="8" t="s">
        <v>300</v>
      </c>
      <c r="C102" s="8">
        <v>200</v>
      </c>
      <c r="D102" s="2"/>
      <c r="E102" s="2"/>
      <c r="F102" s="2"/>
      <c r="G102" s="8" t="s">
        <v>125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163</v>
      </c>
      <c r="B103" s="8" t="s">
        <v>121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163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163</v>
      </c>
      <c r="B105" s="8" t="s">
        <v>122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163</v>
      </c>
      <c r="B106" s="8" t="s">
        <v>297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302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29"/>
      <c r="B108" s="32"/>
      <c r="C108" s="32"/>
      <c r="D108" s="29"/>
      <c r="E108" s="29"/>
      <c r="F108" s="29"/>
      <c r="G108" s="29"/>
      <c r="H108" s="29"/>
      <c r="I108" s="29"/>
      <c r="K108" s="2"/>
      <c r="L108" s="2"/>
      <c r="M108" s="2"/>
    </row>
    <row r="109" spans="1:13" x14ac:dyDescent="0.35">
      <c r="A109" s="2" t="s">
        <v>165</v>
      </c>
      <c r="B109" s="8" t="s">
        <v>300</v>
      </c>
      <c r="C109" s="8">
        <v>200</v>
      </c>
      <c r="D109" s="2"/>
      <c r="E109" s="2"/>
      <c r="F109" s="2"/>
      <c r="G109" s="8" t="s">
        <v>125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165</v>
      </c>
      <c r="B110" s="8" t="s">
        <v>121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165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165</v>
      </c>
      <c r="B112" s="8" t="s">
        <v>122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165</v>
      </c>
      <c r="B113" s="8" t="s">
        <v>297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302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29"/>
      <c r="B115" s="32"/>
      <c r="C115" s="32"/>
      <c r="D115" s="29"/>
      <c r="E115" s="29"/>
      <c r="F115" s="29"/>
      <c r="G115" s="29"/>
      <c r="H115" s="29"/>
      <c r="I115" s="29"/>
      <c r="K115" s="2"/>
      <c r="L115" s="2"/>
      <c r="M115" s="2"/>
    </row>
    <row r="116" spans="1:13" x14ac:dyDescent="0.35">
      <c r="A116" s="2" t="s">
        <v>167</v>
      </c>
      <c r="B116" s="8" t="s">
        <v>300</v>
      </c>
      <c r="C116" s="8">
        <v>200</v>
      </c>
      <c r="D116" s="2"/>
      <c r="E116" s="2"/>
      <c r="F116" s="2"/>
      <c r="G116" s="8" t="s">
        <v>125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167</v>
      </c>
      <c r="B117" s="8" t="s">
        <v>121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167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167</v>
      </c>
      <c r="B119" s="8" t="s">
        <v>122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167</v>
      </c>
      <c r="B120" s="8" t="s">
        <v>297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302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30"/>
      <c r="B123" s="33"/>
      <c r="C123" s="33"/>
      <c r="D123" s="30"/>
      <c r="E123" s="30"/>
      <c r="F123" s="30"/>
      <c r="G123" s="30"/>
      <c r="H123" s="30"/>
      <c r="I123" s="30"/>
      <c r="J123" s="31"/>
      <c r="K123" s="30"/>
      <c r="L123" s="30"/>
      <c r="M123" s="30"/>
    </row>
    <row r="124" spans="1:13" x14ac:dyDescent="0.35">
      <c r="A124" s="2" t="s">
        <v>169</v>
      </c>
      <c r="B124" s="8" t="s">
        <v>300</v>
      </c>
      <c r="C124" s="8">
        <v>200</v>
      </c>
      <c r="D124" s="2"/>
      <c r="E124" s="2"/>
      <c r="F124" s="2"/>
      <c r="G124" s="8" t="s">
        <v>125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169</v>
      </c>
      <c r="B125" s="8" t="s">
        <v>121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169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169</v>
      </c>
      <c r="B127" s="8" t="s">
        <v>122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169</v>
      </c>
      <c r="B128" s="8" t="s">
        <v>297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302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29"/>
      <c r="B130" s="32"/>
      <c r="C130" s="32"/>
      <c r="D130" s="29"/>
      <c r="E130" s="29"/>
      <c r="F130" s="29"/>
      <c r="G130" s="29"/>
      <c r="H130" s="29"/>
      <c r="I130" s="29"/>
      <c r="K130" s="2"/>
      <c r="L130" s="2"/>
      <c r="M130" s="2"/>
    </row>
    <row r="131" spans="1:13" x14ac:dyDescent="0.35">
      <c r="A131" s="2" t="s">
        <v>170</v>
      </c>
      <c r="B131" s="8" t="s">
        <v>300</v>
      </c>
      <c r="C131" s="8">
        <v>200</v>
      </c>
      <c r="D131" s="2"/>
      <c r="E131" s="2"/>
      <c r="F131" s="2"/>
      <c r="G131" s="8" t="s">
        <v>125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170</v>
      </c>
      <c r="B132" s="8" t="s">
        <v>121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170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170</v>
      </c>
      <c r="B134" s="8" t="s">
        <v>122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170</v>
      </c>
      <c r="B135" s="8" t="s">
        <v>297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302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29"/>
      <c r="B137" s="32"/>
      <c r="C137" s="32"/>
      <c r="D137" s="29"/>
      <c r="E137" s="29"/>
      <c r="F137" s="29"/>
      <c r="G137" s="29"/>
      <c r="H137" s="29"/>
      <c r="I137" s="29"/>
      <c r="K137" s="2"/>
      <c r="L137" s="2"/>
      <c r="M137" s="2"/>
    </row>
    <row r="138" spans="1:13" x14ac:dyDescent="0.35">
      <c r="A138" s="2" t="s">
        <v>171</v>
      </c>
      <c r="B138" s="8" t="s">
        <v>300</v>
      </c>
      <c r="C138" s="8">
        <v>200</v>
      </c>
      <c r="D138" s="2"/>
      <c r="E138" s="2"/>
      <c r="F138" s="2"/>
      <c r="G138" s="8" t="s">
        <v>125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171</v>
      </c>
      <c r="B139" s="8" t="s">
        <v>121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171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171</v>
      </c>
      <c r="B141" s="8" t="s">
        <v>122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171</v>
      </c>
      <c r="B142" s="8" t="s">
        <v>297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302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29"/>
      <c r="B144" s="32"/>
      <c r="C144" s="32"/>
      <c r="D144" s="29"/>
      <c r="E144" s="29"/>
      <c r="F144" s="29"/>
      <c r="G144" s="29"/>
      <c r="H144" s="29"/>
      <c r="I144" s="29"/>
      <c r="K144" s="2"/>
      <c r="L144" s="2"/>
      <c r="M144" s="2"/>
    </row>
    <row r="145" spans="1:13" x14ac:dyDescent="0.35">
      <c r="A145" s="2" t="s">
        <v>175</v>
      </c>
      <c r="B145" s="8" t="s">
        <v>300</v>
      </c>
      <c r="C145" s="8">
        <v>200</v>
      </c>
      <c r="D145" s="2"/>
      <c r="E145" s="2"/>
      <c r="F145" s="2"/>
      <c r="G145" s="8" t="s">
        <v>125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175</v>
      </c>
      <c r="B146" s="8" t="s">
        <v>121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175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175</v>
      </c>
      <c r="B148" s="8" t="s">
        <v>122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175</v>
      </c>
      <c r="B149" s="8" t="s">
        <v>297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302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29"/>
      <c r="B151" s="32"/>
      <c r="C151" s="32"/>
      <c r="D151" s="29"/>
      <c r="E151" s="29"/>
      <c r="F151" s="29"/>
      <c r="G151" s="29"/>
      <c r="H151" s="29"/>
      <c r="I151" s="29"/>
      <c r="K151" s="2"/>
      <c r="L151" s="2"/>
      <c r="M151" s="2"/>
    </row>
    <row r="152" spans="1:13" x14ac:dyDescent="0.35">
      <c r="A152" s="2" t="s">
        <v>180</v>
      </c>
      <c r="B152" s="8" t="s">
        <v>300</v>
      </c>
      <c r="C152" s="8">
        <v>200</v>
      </c>
      <c r="D152" s="2"/>
      <c r="E152" s="2"/>
      <c r="F152" s="2"/>
      <c r="G152" s="8" t="s">
        <v>125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180</v>
      </c>
      <c r="B153" s="8" t="s">
        <v>121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180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180</v>
      </c>
      <c r="B155" s="8" t="s">
        <v>122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180</v>
      </c>
      <c r="B156" s="8" t="s">
        <v>297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302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29"/>
      <c r="B158" s="32"/>
      <c r="C158" s="32"/>
      <c r="D158" s="29"/>
      <c r="E158" s="29"/>
      <c r="F158" s="29"/>
      <c r="G158" s="29"/>
      <c r="H158" s="29"/>
      <c r="I158" s="29"/>
      <c r="K158" s="2"/>
      <c r="L158" s="2"/>
      <c r="M158" s="2"/>
    </row>
    <row r="159" spans="1:13" x14ac:dyDescent="0.35">
      <c r="A159" s="2" t="s">
        <v>181</v>
      </c>
      <c r="B159" s="8" t="s">
        <v>300</v>
      </c>
      <c r="C159" s="8">
        <v>200</v>
      </c>
      <c r="D159" s="2"/>
      <c r="E159" s="2"/>
      <c r="F159" s="2"/>
      <c r="G159" s="8" t="s">
        <v>125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181</v>
      </c>
      <c r="B160" s="8" t="s">
        <v>121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181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181</v>
      </c>
      <c r="B162" s="8" t="s">
        <v>122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181</v>
      </c>
      <c r="B163" s="8" t="s">
        <v>297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302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30"/>
      <c r="B166" s="33"/>
      <c r="C166" s="33"/>
      <c r="D166" s="30"/>
      <c r="E166" s="30"/>
      <c r="F166" s="30"/>
      <c r="G166" s="30"/>
      <c r="H166" s="30"/>
      <c r="I166" s="30"/>
      <c r="J166" s="31"/>
      <c r="K166" s="30"/>
      <c r="L166" s="30"/>
      <c r="M166" s="30"/>
    </row>
    <row r="167" spans="1:13" x14ac:dyDescent="0.35">
      <c r="A167" s="2" t="s">
        <v>183</v>
      </c>
      <c r="B167" s="8" t="s">
        <v>300</v>
      </c>
      <c r="C167" s="8">
        <v>200</v>
      </c>
      <c r="D167" s="2"/>
      <c r="E167" s="2"/>
      <c r="F167" s="2"/>
      <c r="G167" s="8" t="s">
        <v>125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183</v>
      </c>
      <c r="B168" s="8" t="s">
        <v>121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183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183</v>
      </c>
      <c r="B170" s="8" t="s">
        <v>122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183</v>
      </c>
      <c r="B171" s="8" t="s">
        <v>297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302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29"/>
      <c r="B173" s="32"/>
      <c r="C173" s="32"/>
      <c r="D173" s="29"/>
      <c r="E173" s="29"/>
      <c r="F173" s="29"/>
      <c r="G173" s="29"/>
      <c r="H173" s="29"/>
      <c r="I173" s="29"/>
      <c r="K173" s="2"/>
      <c r="L173" s="2"/>
      <c r="M173" s="2"/>
    </row>
    <row r="174" spans="1:13" x14ac:dyDescent="0.35">
      <c r="A174" s="2" t="s">
        <v>185</v>
      </c>
      <c r="B174" s="8" t="s">
        <v>300</v>
      </c>
      <c r="C174" s="8">
        <v>200</v>
      </c>
      <c r="D174" s="2"/>
      <c r="E174" s="2"/>
      <c r="F174" s="2"/>
      <c r="G174" s="8" t="s">
        <v>125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185</v>
      </c>
      <c r="B175" s="8" t="s">
        <v>121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185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185</v>
      </c>
      <c r="B177" s="8" t="s">
        <v>122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185</v>
      </c>
      <c r="B178" s="8" t="s">
        <v>297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302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29"/>
      <c r="B180" s="32"/>
      <c r="C180" s="32"/>
      <c r="D180" s="29"/>
      <c r="E180" s="29"/>
      <c r="F180" s="29"/>
      <c r="G180" s="29"/>
      <c r="H180" s="29"/>
      <c r="I180" s="29"/>
      <c r="K180" s="2"/>
      <c r="L180" s="2"/>
      <c r="M180" s="2"/>
    </row>
    <row r="181" spans="1:13" x14ac:dyDescent="0.35">
      <c r="A181" s="2" t="s">
        <v>186</v>
      </c>
      <c r="B181" s="8" t="s">
        <v>300</v>
      </c>
      <c r="C181" s="8">
        <v>200</v>
      </c>
      <c r="D181" s="2"/>
      <c r="E181" s="2"/>
      <c r="F181" s="2"/>
      <c r="G181" s="8" t="s">
        <v>125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186</v>
      </c>
      <c r="B182" s="8" t="s">
        <v>121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186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186</v>
      </c>
      <c r="B184" s="8" t="s">
        <v>122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186</v>
      </c>
      <c r="B185" s="8" t="s">
        <v>297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302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29"/>
      <c r="B187" s="32"/>
      <c r="C187" s="32"/>
      <c r="D187" s="29"/>
      <c r="E187" s="29"/>
      <c r="F187" s="29"/>
      <c r="G187" s="29"/>
      <c r="H187" s="29"/>
      <c r="I187" s="29"/>
      <c r="K187" s="2"/>
      <c r="L187" s="2"/>
      <c r="M187" s="2"/>
    </row>
    <row r="188" spans="1:13" x14ac:dyDescent="0.35">
      <c r="A188" s="2" t="s">
        <v>187</v>
      </c>
      <c r="B188" s="8" t="s">
        <v>300</v>
      </c>
      <c r="C188" s="8">
        <v>200</v>
      </c>
      <c r="D188" s="2"/>
      <c r="E188" s="2"/>
      <c r="F188" s="2"/>
      <c r="G188" s="8" t="s">
        <v>125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187</v>
      </c>
      <c r="B189" s="8" t="s">
        <v>121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187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187</v>
      </c>
      <c r="B191" s="8" t="s">
        <v>122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187</v>
      </c>
      <c r="B192" s="8" t="s">
        <v>297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302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29"/>
      <c r="B194" s="32"/>
      <c r="C194" s="32"/>
      <c r="D194" s="29"/>
      <c r="E194" s="29"/>
      <c r="F194" s="29"/>
      <c r="G194" s="29"/>
      <c r="H194" s="29"/>
      <c r="I194" s="29"/>
      <c r="K194" s="2"/>
      <c r="L194" s="2"/>
      <c r="M194" s="2"/>
    </row>
    <row r="195" spans="1:13" x14ac:dyDescent="0.35">
      <c r="A195" s="2" t="s">
        <v>188</v>
      </c>
      <c r="B195" s="8" t="s">
        <v>300</v>
      </c>
      <c r="C195" s="8">
        <v>200</v>
      </c>
      <c r="D195" s="2"/>
      <c r="E195" s="2"/>
      <c r="F195" s="2"/>
      <c r="G195" s="8" t="s">
        <v>125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188</v>
      </c>
      <c r="B196" s="8" t="s">
        <v>121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188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188</v>
      </c>
      <c r="B198" s="8" t="s">
        <v>122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188</v>
      </c>
      <c r="B199" s="8" t="s">
        <v>297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302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29"/>
      <c r="B201" s="32"/>
      <c r="C201" s="32"/>
      <c r="D201" s="29"/>
      <c r="E201" s="29"/>
      <c r="F201" s="29"/>
      <c r="G201" s="29"/>
      <c r="H201" s="29"/>
      <c r="I201" s="29"/>
      <c r="K201" s="2"/>
      <c r="L201" s="2"/>
      <c r="M201" s="2"/>
    </row>
    <row r="202" spans="1:13" x14ac:dyDescent="0.35">
      <c r="A202" s="2" t="s">
        <v>190</v>
      </c>
      <c r="B202" s="8" t="s">
        <v>300</v>
      </c>
      <c r="C202" s="8">
        <v>200</v>
      </c>
      <c r="D202" s="2"/>
      <c r="E202" s="2"/>
      <c r="F202" s="2"/>
      <c r="G202" s="8" t="s">
        <v>125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190</v>
      </c>
      <c r="B203" s="8" t="s">
        <v>121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190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190</v>
      </c>
      <c r="B205" s="8" t="s">
        <v>122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190</v>
      </c>
      <c r="B206" s="8" t="s">
        <v>297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302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30"/>
      <c r="B209" s="33"/>
      <c r="C209" s="33"/>
      <c r="D209" s="30"/>
      <c r="E209" s="30"/>
      <c r="F209" s="30"/>
      <c r="G209" s="30"/>
      <c r="H209" s="30"/>
      <c r="I209" s="30"/>
      <c r="J209" s="31"/>
      <c r="K209" s="30"/>
      <c r="L209" s="30"/>
      <c r="M209" s="30"/>
    </row>
    <row r="210" spans="1:13" x14ac:dyDescent="0.35">
      <c r="A210" s="2" t="s">
        <v>191</v>
      </c>
      <c r="B210" s="8" t="s">
        <v>300</v>
      </c>
      <c r="C210" s="8">
        <v>200</v>
      </c>
      <c r="D210" s="2"/>
      <c r="E210" s="2"/>
      <c r="F210" s="2"/>
      <c r="G210" s="8" t="s">
        <v>125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191</v>
      </c>
      <c r="B211" s="8" t="s">
        <v>121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191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191</v>
      </c>
      <c r="B213" s="8" t="s">
        <v>122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191</v>
      </c>
      <c r="B214" s="8" t="s">
        <v>297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302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29"/>
      <c r="B216" s="32"/>
      <c r="C216" s="29"/>
      <c r="D216" s="29"/>
      <c r="E216" s="29"/>
      <c r="F216" s="29"/>
      <c r="G216" s="29"/>
      <c r="H216" s="29"/>
      <c r="I216" s="29"/>
      <c r="K216" s="2"/>
      <c r="L216" s="2"/>
      <c r="M216" s="2"/>
    </row>
    <row r="217" spans="1:13" x14ac:dyDescent="0.35">
      <c r="A217" s="2" t="s">
        <v>192</v>
      </c>
      <c r="B217" s="8" t="s">
        <v>300</v>
      </c>
      <c r="C217" s="8">
        <v>200</v>
      </c>
      <c r="D217" s="2"/>
      <c r="E217" s="2"/>
      <c r="F217" s="2"/>
      <c r="G217" s="8" t="s">
        <v>125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192</v>
      </c>
      <c r="B218" s="8" t="s">
        <v>121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192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192</v>
      </c>
      <c r="B220" s="8" t="s">
        <v>122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192</v>
      </c>
      <c r="B221" s="8" t="s">
        <v>297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302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29"/>
      <c r="B223" s="32"/>
      <c r="C223" s="29"/>
      <c r="D223" s="29"/>
      <c r="E223" s="29"/>
      <c r="F223" s="29"/>
      <c r="G223" s="29"/>
      <c r="H223" s="29"/>
      <c r="I223" s="29"/>
      <c r="K223" s="2"/>
      <c r="L223" s="2"/>
      <c r="M223" s="2"/>
    </row>
    <row r="224" spans="1:13" x14ac:dyDescent="0.35">
      <c r="A224" s="2" t="s">
        <v>193</v>
      </c>
      <c r="B224" s="8" t="s">
        <v>300</v>
      </c>
      <c r="C224" s="8">
        <v>200</v>
      </c>
      <c r="D224" s="2"/>
      <c r="E224" s="2"/>
      <c r="F224" s="2"/>
      <c r="G224" s="8" t="s">
        <v>125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193</v>
      </c>
      <c r="B225" s="8" t="s">
        <v>121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193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193</v>
      </c>
      <c r="B227" s="8" t="s">
        <v>122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193</v>
      </c>
      <c r="B228" s="8" t="s">
        <v>297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302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29"/>
      <c r="B230" s="32"/>
      <c r="C230" s="29"/>
      <c r="D230" s="29"/>
      <c r="E230" s="29"/>
      <c r="F230" s="29"/>
      <c r="G230" s="29"/>
      <c r="H230" s="29"/>
      <c r="I230" s="29"/>
      <c r="K230" s="2"/>
      <c r="L230" s="2"/>
      <c r="M230" s="2"/>
    </row>
    <row r="231" spans="1:13" x14ac:dyDescent="0.35">
      <c r="A231" s="2" t="s">
        <v>194</v>
      </c>
      <c r="B231" s="8" t="s">
        <v>300</v>
      </c>
      <c r="C231" s="8">
        <v>200</v>
      </c>
      <c r="D231" s="2"/>
      <c r="E231" s="2"/>
      <c r="F231" s="2"/>
      <c r="G231" s="8" t="s">
        <v>125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194</v>
      </c>
      <c r="B232" s="8" t="s">
        <v>121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194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194</v>
      </c>
      <c r="B234" s="8" t="s">
        <v>122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194</v>
      </c>
      <c r="B235" s="8" t="s">
        <v>297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302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29"/>
      <c r="B237" s="32"/>
      <c r="C237" s="29"/>
      <c r="D237" s="29"/>
      <c r="E237" s="29"/>
      <c r="F237" s="29"/>
      <c r="G237" s="29"/>
      <c r="H237" s="29"/>
      <c r="I237" s="29"/>
      <c r="K237" s="2"/>
      <c r="L237" s="2"/>
      <c r="M237" s="2"/>
    </row>
    <row r="238" spans="1:13" x14ac:dyDescent="0.35">
      <c r="A238" s="2" t="s">
        <v>195</v>
      </c>
      <c r="B238" s="8" t="s">
        <v>300</v>
      </c>
      <c r="C238" s="8">
        <v>200</v>
      </c>
      <c r="D238" s="2"/>
      <c r="E238" s="2"/>
      <c r="F238" s="2"/>
      <c r="G238" s="8" t="s">
        <v>125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195</v>
      </c>
      <c r="B239" s="8" t="s">
        <v>121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195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195</v>
      </c>
      <c r="B241" s="8" t="s">
        <v>122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195</v>
      </c>
      <c r="B242" s="8" t="s">
        <v>297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302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29"/>
      <c r="B244" s="32"/>
      <c r="C244" s="29"/>
      <c r="D244" s="29"/>
      <c r="E244" s="29"/>
      <c r="F244" s="29"/>
      <c r="G244" s="29"/>
      <c r="H244" s="29"/>
      <c r="I244" s="29"/>
      <c r="K244" s="2"/>
      <c r="L244" s="2"/>
      <c r="M244" s="2"/>
    </row>
    <row r="245" spans="1:13" x14ac:dyDescent="0.35">
      <c r="A245" s="2" t="s">
        <v>199</v>
      </c>
      <c r="B245" s="8" t="s">
        <v>300</v>
      </c>
      <c r="C245" s="8">
        <v>200</v>
      </c>
      <c r="D245" s="2"/>
      <c r="E245" s="2"/>
      <c r="F245" s="2"/>
      <c r="G245" s="8" t="s">
        <v>125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199</v>
      </c>
      <c r="B246" s="8" t="s">
        <v>121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199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199</v>
      </c>
      <c r="B248" s="8" t="s">
        <v>122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199</v>
      </c>
      <c r="B249" s="8" t="s">
        <v>297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302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30"/>
      <c r="B252" s="33"/>
      <c r="C252" s="30"/>
      <c r="D252" s="30"/>
      <c r="E252" s="30"/>
      <c r="F252" s="30"/>
      <c r="G252" s="30"/>
      <c r="H252" s="30"/>
      <c r="I252" s="30"/>
      <c r="J252" s="31"/>
      <c r="K252" s="30"/>
      <c r="L252" s="30"/>
      <c r="M252" s="30"/>
    </row>
    <row r="253" spans="1:13" x14ac:dyDescent="0.35">
      <c r="A253" s="2" t="s">
        <v>19</v>
      </c>
      <c r="B253" s="8" t="s">
        <v>300</v>
      </c>
      <c r="C253" s="8">
        <v>200</v>
      </c>
      <c r="D253" s="2"/>
      <c r="E253" s="2"/>
      <c r="F253" s="2"/>
      <c r="G253" s="8" t="s">
        <v>125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121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122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297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302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29"/>
      <c r="B259" s="32"/>
      <c r="C259" s="29"/>
      <c r="D259" s="29"/>
      <c r="E259" s="29"/>
      <c r="F259" s="29"/>
      <c r="G259" s="29"/>
      <c r="H259" s="29"/>
      <c r="I259" s="29"/>
      <c r="K259" s="2"/>
      <c r="L259" s="2"/>
      <c r="M259" s="2"/>
    </row>
    <row r="260" spans="1:13" x14ac:dyDescent="0.35">
      <c r="A260" s="2" t="s">
        <v>20</v>
      </c>
      <c r="B260" s="8" t="s">
        <v>300</v>
      </c>
      <c r="C260" s="8">
        <v>200</v>
      </c>
      <c r="D260" s="2"/>
      <c r="E260" s="2"/>
      <c r="F260" s="2"/>
      <c r="G260" s="8" t="s">
        <v>125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121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122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297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302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29"/>
      <c r="B266" s="32"/>
      <c r="C266" s="29"/>
      <c r="D266" s="29"/>
      <c r="E266" s="29"/>
      <c r="F266" s="29"/>
      <c r="G266" s="29"/>
      <c r="H266" s="29"/>
      <c r="I266" s="29"/>
      <c r="K266" s="2"/>
      <c r="L266" s="2"/>
      <c r="M266" s="2"/>
    </row>
    <row r="267" spans="1:13" x14ac:dyDescent="0.35">
      <c r="A267" s="2" t="s">
        <v>304</v>
      </c>
      <c r="B267" s="8" t="s">
        <v>300</v>
      </c>
      <c r="C267" s="8">
        <v>200</v>
      </c>
      <c r="D267" s="2"/>
      <c r="E267" s="2"/>
      <c r="F267" s="2"/>
      <c r="G267" s="8" t="s">
        <v>125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304</v>
      </c>
      <c r="B268" s="8" t="s">
        <v>121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304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304</v>
      </c>
      <c r="B270" s="8" t="s">
        <v>122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304</v>
      </c>
      <c r="B271" s="8" t="s">
        <v>297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302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29"/>
      <c r="B273" s="32"/>
      <c r="C273" s="29"/>
      <c r="D273" s="29"/>
      <c r="E273" s="29"/>
      <c r="F273" s="29"/>
      <c r="G273" s="29"/>
      <c r="H273" s="29"/>
      <c r="I273" s="29"/>
      <c r="K273" s="2"/>
      <c r="L273" s="2"/>
      <c r="M273" s="2"/>
    </row>
    <row r="274" spans="1:13" x14ac:dyDescent="0.35">
      <c r="A274" s="2" t="s">
        <v>305</v>
      </c>
      <c r="B274" s="8" t="s">
        <v>300</v>
      </c>
      <c r="C274" s="8">
        <v>200</v>
      </c>
      <c r="D274" s="2"/>
      <c r="E274" s="2"/>
      <c r="F274" s="2"/>
      <c r="G274" s="8" t="s">
        <v>125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305</v>
      </c>
      <c r="B275" s="8" t="s">
        <v>121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305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305</v>
      </c>
      <c r="B277" s="8" t="s">
        <v>122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305</v>
      </c>
      <c r="B278" s="8" t="s">
        <v>297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302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29"/>
      <c r="B280" s="32"/>
      <c r="C280" s="32"/>
      <c r="D280" s="29"/>
      <c r="E280" s="29"/>
      <c r="F280" s="29"/>
      <c r="G280" s="29"/>
      <c r="H280" s="29"/>
      <c r="I280" s="29"/>
      <c r="K280" s="2"/>
      <c r="L280" s="2"/>
      <c r="M280" s="2"/>
    </row>
    <row r="281" spans="1:13" x14ac:dyDescent="0.35">
      <c r="A281" s="2" t="s">
        <v>306</v>
      </c>
      <c r="B281" s="8" t="s">
        <v>300</v>
      </c>
      <c r="C281" s="8">
        <v>200</v>
      </c>
      <c r="D281" s="2"/>
      <c r="E281" s="2"/>
      <c r="F281" s="2"/>
      <c r="G281" s="8" t="s">
        <v>125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306</v>
      </c>
      <c r="B282" s="8" t="s">
        <v>121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306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306</v>
      </c>
      <c r="B284" s="8" t="s">
        <v>122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306</v>
      </c>
      <c r="B285" s="8" t="s">
        <v>297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302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29"/>
      <c r="B287" s="32"/>
      <c r="C287" s="32"/>
      <c r="D287" s="29"/>
      <c r="E287" s="29"/>
      <c r="F287" s="29"/>
      <c r="G287" s="29"/>
      <c r="H287" s="29"/>
      <c r="I287" s="29"/>
      <c r="L287" s="2"/>
      <c r="M287" s="2"/>
    </row>
    <row r="288" spans="1:13" x14ac:dyDescent="0.35">
      <c r="A288" s="2" t="s">
        <v>307</v>
      </c>
      <c r="B288" s="8" t="s">
        <v>300</v>
      </c>
      <c r="C288" s="8">
        <v>200</v>
      </c>
      <c r="D288" s="2"/>
      <c r="E288" s="2"/>
      <c r="F288" s="2"/>
      <c r="G288" s="8" t="s">
        <v>125</v>
      </c>
      <c r="H288" s="8">
        <v>750</v>
      </c>
      <c r="I288" s="2"/>
      <c r="K288" s="8" t="s">
        <v>126</v>
      </c>
      <c r="L288">
        <v>9350</v>
      </c>
      <c r="M288" s="2"/>
    </row>
    <row r="289" spans="1:13" x14ac:dyDescent="0.35">
      <c r="A289" s="2" t="s">
        <v>307</v>
      </c>
      <c r="B289" s="8" t="s">
        <v>121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8" t="s">
        <v>127</v>
      </c>
      <c r="L289">
        <v>14407</v>
      </c>
      <c r="M289" s="2"/>
    </row>
    <row r="290" spans="1:13" x14ac:dyDescent="0.35">
      <c r="A290" s="2" t="s">
        <v>307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8" t="s">
        <v>128</v>
      </c>
      <c r="L290">
        <v>4405</v>
      </c>
      <c r="M290" s="2"/>
    </row>
    <row r="291" spans="1:13" x14ac:dyDescent="0.35">
      <c r="A291" s="2" t="s">
        <v>307</v>
      </c>
      <c r="B291" s="8" t="s">
        <v>122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307</v>
      </c>
      <c r="B292" s="8" t="s">
        <v>297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302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A294" s="2" t="s">
        <v>308</v>
      </c>
      <c r="B294" s="8"/>
      <c r="C294" s="2"/>
      <c r="D294" s="2"/>
      <c r="E294" s="2"/>
      <c r="F294" s="2"/>
      <c r="G294" s="2"/>
      <c r="H294" s="2"/>
      <c r="I294" s="2">
        <f>SUM(I254:I293)</f>
        <v>49790.25</v>
      </c>
      <c r="K294" s="2"/>
      <c r="L294" s="2">
        <f>SUM(L288:L293)</f>
        <v>28162</v>
      </c>
      <c r="M294" s="2">
        <f>(I294+L294)</f>
        <v>77952.25</v>
      </c>
    </row>
    <row r="295" spans="1:13" x14ac:dyDescent="0.35">
      <c r="A295" s="30"/>
      <c r="B295" s="33"/>
      <c r="C295" s="33"/>
      <c r="D295" s="30"/>
      <c r="E295" s="30"/>
      <c r="F295" s="30"/>
      <c r="G295" s="30"/>
      <c r="H295" s="30"/>
      <c r="I295" s="30"/>
      <c r="J295" s="31"/>
      <c r="K295" s="30"/>
      <c r="L295" s="30"/>
      <c r="M295" s="30"/>
    </row>
    <row r="296" spans="1:13" x14ac:dyDescent="0.35">
      <c r="A296" s="2" t="s">
        <v>176</v>
      </c>
      <c r="B296" s="8" t="s">
        <v>309</v>
      </c>
      <c r="C296" s="8">
        <v>200</v>
      </c>
      <c r="D296" s="2"/>
      <c r="E296" s="2"/>
      <c r="F296" s="2"/>
      <c r="G296" s="8" t="s">
        <v>125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176</v>
      </c>
      <c r="B297" s="8" t="s">
        <v>121</v>
      </c>
      <c r="C297" s="8">
        <v>200</v>
      </c>
      <c r="D297" s="2"/>
      <c r="E297" s="2"/>
      <c r="F297" s="2"/>
      <c r="G297" t="s">
        <v>124</v>
      </c>
      <c r="H297">
        <v>750</v>
      </c>
      <c r="I297" s="2"/>
      <c r="K297" s="2"/>
      <c r="L297" s="2"/>
      <c r="M297" s="2"/>
    </row>
    <row r="298" spans="1:13" x14ac:dyDescent="0.35">
      <c r="A298" s="2" t="s">
        <v>176</v>
      </c>
      <c r="B298" s="8" t="s">
        <v>73</v>
      </c>
      <c r="C298" s="8">
        <v>200</v>
      </c>
      <c r="D298" s="2"/>
      <c r="E298" s="2"/>
      <c r="F298" s="2"/>
      <c r="G298" t="s">
        <v>45</v>
      </c>
      <c r="H298">
        <v>1000</v>
      </c>
      <c r="I298" s="2"/>
      <c r="K298" s="2"/>
      <c r="L298" s="2"/>
      <c r="M298" s="2"/>
    </row>
    <row r="299" spans="1:13" x14ac:dyDescent="0.35">
      <c r="A299" s="2" t="s">
        <v>176</v>
      </c>
      <c r="B299" s="8" t="s">
        <v>122</v>
      </c>
      <c r="C299" s="8">
        <v>200</v>
      </c>
      <c r="D299" s="2"/>
      <c r="E299" s="2"/>
      <c r="F299" s="2"/>
      <c r="G299" s="8" t="s">
        <v>45</v>
      </c>
      <c r="H299" s="8">
        <v>700</v>
      </c>
      <c r="I299" s="2"/>
      <c r="K299" s="2"/>
      <c r="L299" s="2"/>
      <c r="M299" s="2"/>
    </row>
    <row r="300" spans="1:13" x14ac:dyDescent="0.35">
      <c r="A300" s="2" t="s">
        <v>176</v>
      </c>
      <c r="B300" s="8" t="s">
        <v>231</v>
      </c>
      <c r="C300" s="8">
        <v>950</v>
      </c>
      <c r="D300" s="2"/>
      <c r="E300" s="2"/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176</v>
      </c>
      <c r="B301" s="8" t="s">
        <v>297</v>
      </c>
      <c r="C301" s="8">
        <f>(D301*E301)</f>
        <v>14574.7</v>
      </c>
      <c r="D301" s="8">
        <v>6202</v>
      </c>
      <c r="E301" s="8">
        <v>2.35</v>
      </c>
      <c r="F301" s="2"/>
      <c r="G301" s="2"/>
      <c r="H301" s="2"/>
      <c r="I301" s="2"/>
      <c r="K301" s="2"/>
      <c r="L301" s="2"/>
      <c r="M301" s="2"/>
    </row>
    <row r="302" spans="1:13" x14ac:dyDescent="0.35">
      <c r="A302" s="2" t="s">
        <v>302</v>
      </c>
      <c r="B302" s="8"/>
      <c r="C302" s="2">
        <f>SUM(C296:C301)</f>
        <v>16324.7</v>
      </c>
      <c r="D302" s="2"/>
      <c r="E302" s="2"/>
      <c r="F302" s="2"/>
      <c r="G302" s="2"/>
      <c r="H302" s="2">
        <f>SUM(H296:H301)</f>
        <v>3200</v>
      </c>
      <c r="I302" s="2">
        <f>(C302+H302)</f>
        <v>19524.7</v>
      </c>
      <c r="K302" s="2"/>
      <c r="L302" s="2"/>
      <c r="M302" s="2"/>
    </row>
    <row r="303" spans="1:13" x14ac:dyDescent="0.35">
      <c r="A303" s="29"/>
      <c r="B303" s="32"/>
      <c r="C303" s="32"/>
      <c r="D303" s="29"/>
      <c r="E303" s="29"/>
      <c r="F303" s="29"/>
      <c r="G303" s="29"/>
      <c r="H303" s="29"/>
      <c r="I303" s="29"/>
      <c r="K303" s="2"/>
      <c r="L303" s="2"/>
      <c r="M303" s="2"/>
    </row>
    <row r="304" spans="1:13" s="7" customFormat="1" x14ac:dyDescent="0.35">
      <c r="A304" s="13" t="s">
        <v>233</v>
      </c>
      <c r="B304" s="15" t="s">
        <v>235</v>
      </c>
      <c r="C304" s="15">
        <v>200</v>
      </c>
      <c r="D304" s="13"/>
      <c r="E304" s="13"/>
      <c r="F304" s="13"/>
      <c r="G304" s="13"/>
      <c r="H304" s="13"/>
      <c r="I304" s="13"/>
      <c r="K304" s="13"/>
      <c r="L304" s="13"/>
      <c r="M304" s="13"/>
    </row>
    <row r="305" spans="1:13" s="7" customFormat="1" x14ac:dyDescent="0.35">
      <c r="A305" s="13" t="s">
        <v>233</v>
      </c>
      <c r="B305" s="15" t="s">
        <v>236</v>
      </c>
      <c r="C305" s="15">
        <v>200</v>
      </c>
      <c r="D305" s="13"/>
      <c r="E305" s="13"/>
      <c r="F305" s="13"/>
      <c r="G305" s="13"/>
      <c r="H305" s="13"/>
      <c r="I305" s="13"/>
      <c r="K305" s="13"/>
      <c r="L305" s="13"/>
      <c r="M305" s="13"/>
    </row>
    <row r="306" spans="1:13" s="7" customFormat="1" ht="14" customHeight="1" x14ac:dyDescent="0.35">
      <c r="A306" s="2" t="s">
        <v>302</v>
      </c>
      <c r="B306" s="15"/>
      <c r="C306" s="13">
        <f>SUM(C304:C305)</f>
        <v>400</v>
      </c>
      <c r="D306" s="13"/>
      <c r="E306" s="13"/>
      <c r="F306" s="13"/>
      <c r="G306" s="13"/>
      <c r="H306" s="13"/>
      <c r="I306" s="13"/>
      <c r="K306" s="13"/>
      <c r="L306" s="13"/>
      <c r="M306" s="13"/>
    </row>
    <row r="307" spans="1:13" s="7" customFormat="1" ht="14" customHeight="1" x14ac:dyDescent="0.35">
      <c r="A307" s="29"/>
      <c r="B307" s="32"/>
      <c r="C307" s="32"/>
      <c r="D307" s="29"/>
      <c r="E307" s="29"/>
      <c r="F307" s="29"/>
      <c r="G307" s="29"/>
      <c r="H307" s="29"/>
      <c r="I307" s="29"/>
      <c r="K307" s="13"/>
      <c r="L307" s="13"/>
      <c r="M307" s="13"/>
    </row>
    <row r="308" spans="1:13" x14ac:dyDescent="0.35">
      <c r="A308" s="2" t="s">
        <v>177</v>
      </c>
      <c r="B308" s="8" t="s">
        <v>230</v>
      </c>
      <c r="C308" s="8">
        <v>250</v>
      </c>
      <c r="D308" s="2"/>
      <c r="E308" s="2"/>
      <c r="F308" s="2"/>
      <c r="G308" s="8" t="s">
        <v>125</v>
      </c>
      <c r="H308" s="8">
        <v>750</v>
      </c>
      <c r="I308" s="2"/>
      <c r="K308" s="2"/>
      <c r="L308" s="2"/>
      <c r="M308" s="2"/>
    </row>
    <row r="309" spans="1:13" x14ac:dyDescent="0.35">
      <c r="A309" s="2" t="s">
        <v>177</v>
      </c>
      <c r="B309" s="8" t="s">
        <v>121</v>
      </c>
      <c r="C309" s="8">
        <v>250</v>
      </c>
      <c r="D309" s="2"/>
      <c r="E309" s="2"/>
      <c r="F309" s="2"/>
      <c r="G309" t="s">
        <v>124</v>
      </c>
      <c r="H309">
        <v>750</v>
      </c>
      <c r="I309" s="2"/>
      <c r="K309" s="2"/>
      <c r="L309" s="2"/>
      <c r="M309" s="2"/>
    </row>
    <row r="310" spans="1:13" x14ac:dyDescent="0.35">
      <c r="A310" s="2" t="s">
        <v>177</v>
      </c>
      <c r="B310" s="8" t="s">
        <v>73</v>
      </c>
      <c r="C310" s="8">
        <v>250</v>
      </c>
      <c r="D310" s="2"/>
      <c r="E310" s="2"/>
      <c r="F310" s="2"/>
      <c r="I310" s="2"/>
      <c r="K310" s="2"/>
      <c r="L310" s="2"/>
      <c r="M310" s="2"/>
    </row>
    <row r="311" spans="1:13" x14ac:dyDescent="0.35">
      <c r="A311" s="2" t="s">
        <v>177</v>
      </c>
      <c r="B311" s="8" t="s">
        <v>122</v>
      </c>
      <c r="C311" s="8">
        <v>250</v>
      </c>
      <c r="D311" s="2"/>
      <c r="E311" s="2"/>
      <c r="F311" s="2"/>
      <c r="G311" s="8"/>
      <c r="H311" s="8"/>
      <c r="I311" s="2"/>
      <c r="K311" s="2"/>
      <c r="L311" s="2"/>
      <c r="M311" s="2"/>
    </row>
    <row r="312" spans="1:13" x14ac:dyDescent="0.35">
      <c r="A312" s="2" t="s">
        <v>177</v>
      </c>
      <c r="B312" s="8" t="s">
        <v>235</v>
      </c>
      <c r="C312" s="8">
        <v>250</v>
      </c>
      <c r="D312" s="2"/>
      <c r="E312" s="2"/>
      <c r="F312" s="2"/>
      <c r="G312" s="8"/>
      <c r="H312" s="8"/>
      <c r="I312" s="2"/>
      <c r="K312" s="2"/>
      <c r="L312" s="2"/>
      <c r="M312" s="2"/>
    </row>
    <row r="313" spans="1:13" x14ac:dyDescent="0.35">
      <c r="A313" s="2" t="s">
        <v>177</v>
      </c>
      <c r="B313" s="8" t="s">
        <v>236</v>
      </c>
      <c r="C313" s="8">
        <v>250</v>
      </c>
      <c r="D313" s="2"/>
      <c r="E313" s="2"/>
      <c r="F313" s="2"/>
      <c r="G313" s="8"/>
      <c r="H313" s="8"/>
      <c r="I313" s="2"/>
      <c r="K313" s="2"/>
      <c r="L313" s="2"/>
      <c r="M313" s="2"/>
    </row>
    <row r="314" spans="1:13" x14ac:dyDescent="0.35">
      <c r="A314" s="2" t="s">
        <v>177</v>
      </c>
      <c r="B314" s="8" t="s">
        <v>297</v>
      </c>
      <c r="C314" s="8">
        <f>(D314*E314)</f>
        <v>16217.35</v>
      </c>
      <c r="D314" s="8">
        <v>6901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302</v>
      </c>
      <c r="B315" s="8"/>
      <c r="C315" s="2">
        <f>SUM(C308:C314)</f>
        <v>17717.349999999999</v>
      </c>
      <c r="D315" s="2"/>
      <c r="E315" s="2"/>
      <c r="F315" s="2"/>
      <c r="G315" s="2"/>
      <c r="H315" s="2">
        <f>SUM(H308:H314)</f>
        <v>1500</v>
      </c>
      <c r="I315" s="2">
        <f>(C315+H315)</f>
        <v>19217.349999999999</v>
      </c>
      <c r="K315" s="2"/>
      <c r="L315" s="2"/>
      <c r="M315" s="2"/>
    </row>
    <row r="316" spans="1:13" x14ac:dyDescent="0.35">
      <c r="A316" s="29"/>
      <c r="B316" s="32"/>
      <c r="C316" s="32"/>
      <c r="D316" s="29"/>
      <c r="E316" s="29"/>
      <c r="F316" s="29"/>
      <c r="G316" s="29"/>
      <c r="H316" s="29"/>
      <c r="I316" s="29"/>
      <c r="K316" s="2"/>
      <c r="L316" s="2"/>
      <c r="M316" s="2"/>
    </row>
    <row r="317" spans="1:13" x14ac:dyDescent="0.35">
      <c r="A317" s="2" t="s">
        <v>220</v>
      </c>
      <c r="B317" s="8" t="s">
        <v>105</v>
      </c>
      <c r="C317" s="8">
        <v>200</v>
      </c>
      <c r="D317" s="2"/>
      <c r="E317" s="2"/>
      <c r="F317" s="2"/>
      <c r="G317" s="8" t="s">
        <v>125</v>
      </c>
      <c r="H317" s="8">
        <v>750</v>
      </c>
      <c r="I317" s="2"/>
      <c r="K317" s="8" t="s">
        <v>126</v>
      </c>
      <c r="L317" s="8">
        <v>14260</v>
      </c>
      <c r="M317" s="2"/>
    </row>
    <row r="318" spans="1:13" x14ac:dyDescent="0.35">
      <c r="A318" s="2" t="s">
        <v>220</v>
      </c>
      <c r="B318" s="8" t="s">
        <v>234</v>
      </c>
      <c r="C318" s="8">
        <v>200</v>
      </c>
      <c r="D318" s="2"/>
      <c r="E318" s="2"/>
      <c r="F318" s="2"/>
      <c r="G318" t="s">
        <v>124</v>
      </c>
      <c r="H318">
        <v>750</v>
      </c>
      <c r="I318" s="2"/>
      <c r="K318" s="8" t="s">
        <v>127</v>
      </c>
      <c r="L318" s="8">
        <v>11723</v>
      </c>
      <c r="M318" s="2"/>
    </row>
    <row r="319" spans="1:13" x14ac:dyDescent="0.35">
      <c r="A319" s="2" t="s">
        <v>220</v>
      </c>
      <c r="B319" s="8" t="s">
        <v>73</v>
      </c>
      <c r="C319" s="8">
        <v>200</v>
      </c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A320" s="2" t="s">
        <v>220</v>
      </c>
      <c r="B320" s="8" t="s">
        <v>122</v>
      </c>
      <c r="C320" s="8">
        <v>200</v>
      </c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A321" s="2" t="s">
        <v>220</v>
      </c>
      <c r="B321" s="8" t="s">
        <v>297</v>
      </c>
      <c r="C321" s="8">
        <f>(D321*E321)</f>
        <v>9486.9500000000007</v>
      </c>
      <c r="D321" s="8">
        <v>4037</v>
      </c>
      <c r="E321" s="8">
        <v>2.35</v>
      </c>
      <c r="F321" s="2"/>
      <c r="G321" s="2"/>
      <c r="H321" s="2"/>
      <c r="I321" s="2"/>
      <c r="K321" s="2"/>
      <c r="L321" s="2"/>
      <c r="M321" s="2"/>
    </row>
    <row r="322" spans="1:13" x14ac:dyDescent="0.35">
      <c r="A322" s="2" t="s">
        <v>302</v>
      </c>
      <c r="B322" s="8"/>
      <c r="C322" s="2">
        <f>SUM(C317:C321)</f>
        <v>10286.950000000001</v>
      </c>
      <c r="D322" s="2"/>
      <c r="E322" s="2"/>
      <c r="F322" s="2"/>
      <c r="G322" s="2"/>
      <c r="H322" s="2">
        <f>SUM(H317:H321)</f>
        <v>1500</v>
      </c>
      <c r="I322" s="2">
        <f>(C322+H322)</f>
        <v>11786.95</v>
      </c>
      <c r="K322" s="2"/>
      <c r="L322" s="2"/>
      <c r="M322" s="2"/>
    </row>
    <row r="323" spans="1:13" x14ac:dyDescent="0.35">
      <c r="B323" s="8"/>
      <c r="C323" s="2"/>
      <c r="D323" s="2"/>
      <c r="E323" s="2"/>
      <c r="F323" s="2"/>
      <c r="G323" s="2"/>
      <c r="H323" s="2"/>
      <c r="I323" s="2">
        <f>SUM(I297:I322)</f>
        <v>50529</v>
      </c>
      <c r="K323" s="2"/>
      <c r="L323" s="2">
        <f>SUM(L317:L322)</f>
        <v>25983</v>
      </c>
      <c r="M323" s="2">
        <f>(I323+L323)</f>
        <v>76512</v>
      </c>
    </row>
    <row r="324" spans="1:13" x14ac:dyDescent="0.35">
      <c r="A324" s="30"/>
      <c r="B324" s="33"/>
      <c r="C324" s="33"/>
      <c r="D324" s="30"/>
      <c r="E324" s="30"/>
      <c r="F324" s="30"/>
      <c r="G324" s="30"/>
      <c r="H324" s="30"/>
      <c r="I324" s="30"/>
      <c r="J324" s="31"/>
      <c r="K324" s="30"/>
      <c r="L324" s="30"/>
      <c r="M324" s="30"/>
    </row>
    <row r="325" spans="1:13" x14ac:dyDescent="0.35">
      <c r="A325" s="2" t="s">
        <v>244</v>
      </c>
      <c r="B325" t="s">
        <v>73</v>
      </c>
      <c r="C325">
        <v>250</v>
      </c>
      <c r="G325" t="s">
        <v>45</v>
      </c>
      <c r="H325">
        <v>1000</v>
      </c>
    </row>
    <row r="326" spans="1:13" x14ac:dyDescent="0.35">
      <c r="A326" s="2" t="s">
        <v>244</v>
      </c>
      <c r="B326" t="s">
        <v>122</v>
      </c>
      <c r="C326">
        <v>250</v>
      </c>
    </row>
    <row r="327" spans="1:13" x14ac:dyDescent="0.35">
      <c r="A327" s="2" t="s">
        <v>244</v>
      </c>
      <c r="B327" t="s">
        <v>234</v>
      </c>
      <c r="C327">
        <v>250</v>
      </c>
    </row>
    <row r="328" spans="1:13" x14ac:dyDescent="0.35">
      <c r="A328" s="2" t="s">
        <v>244</v>
      </c>
      <c r="B328" t="s">
        <v>236</v>
      </c>
      <c r="C328">
        <v>250</v>
      </c>
    </row>
    <row r="329" spans="1:13" x14ac:dyDescent="0.35">
      <c r="A329" s="2" t="s">
        <v>244</v>
      </c>
      <c r="B329" t="s">
        <v>297</v>
      </c>
      <c r="C329">
        <f>(D329*E329)</f>
        <v>5703.45</v>
      </c>
      <c r="D329">
        <v>2427</v>
      </c>
      <c r="E329">
        <v>2.35</v>
      </c>
    </row>
    <row r="330" spans="1:13" x14ac:dyDescent="0.35">
      <c r="A330" s="2" t="s">
        <v>302</v>
      </c>
      <c r="C330" s="2">
        <f>SUM(C325:C329)</f>
        <v>6703.45</v>
      </c>
      <c r="D330" s="2"/>
      <c r="H330" s="2">
        <v>1000</v>
      </c>
      <c r="I330" s="2">
        <f>(C330+H330)</f>
        <v>7703.45</v>
      </c>
    </row>
    <row r="331" spans="1:13" x14ac:dyDescent="0.35">
      <c r="A331" s="29"/>
      <c r="B331" s="34"/>
      <c r="C331" s="34"/>
      <c r="D331" s="34"/>
      <c r="E331" s="34"/>
      <c r="F331" s="34"/>
      <c r="G331" s="34"/>
      <c r="H331" s="34"/>
      <c r="I331" s="34"/>
    </row>
    <row r="332" spans="1:13" x14ac:dyDescent="0.35">
      <c r="A332" s="2" t="s">
        <v>247</v>
      </c>
      <c r="B332" t="s">
        <v>73</v>
      </c>
      <c r="C332">
        <v>250</v>
      </c>
      <c r="G332" t="s">
        <v>45</v>
      </c>
      <c r="H332">
        <v>1000</v>
      </c>
    </row>
    <row r="333" spans="1:13" x14ac:dyDescent="0.35">
      <c r="A333" s="2" t="s">
        <v>247</v>
      </c>
      <c r="B333" t="s">
        <v>122</v>
      </c>
      <c r="C333">
        <v>250</v>
      </c>
      <c r="G333" t="s">
        <v>124</v>
      </c>
      <c r="H333">
        <v>750</v>
      </c>
    </row>
    <row r="334" spans="1:13" x14ac:dyDescent="0.35">
      <c r="A334" s="2" t="s">
        <v>247</v>
      </c>
      <c r="B334" t="s">
        <v>234</v>
      </c>
      <c r="C334">
        <v>250</v>
      </c>
    </row>
    <row r="335" spans="1:13" x14ac:dyDescent="0.35">
      <c r="A335" s="2" t="s">
        <v>247</v>
      </c>
      <c r="B335" t="s">
        <v>236</v>
      </c>
      <c r="C335">
        <v>250</v>
      </c>
    </row>
    <row r="336" spans="1:13" x14ac:dyDescent="0.35">
      <c r="A336" s="2" t="s">
        <v>247</v>
      </c>
      <c r="B336" t="s">
        <v>297</v>
      </c>
      <c r="C336">
        <f>(D336*E336)</f>
        <v>11040.300000000001</v>
      </c>
      <c r="D336">
        <v>4698</v>
      </c>
      <c r="E336">
        <v>2.35</v>
      </c>
    </row>
    <row r="337" spans="1:9" x14ac:dyDescent="0.35">
      <c r="A337" s="2" t="s">
        <v>302</v>
      </c>
      <c r="C337" s="2">
        <f>SUM(C332:C336)</f>
        <v>12040.300000000001</v>
      </c>
      <c r="D337" s="2"/>
      <c r="H337" s="2">
        <f>SUM(H332:H335)</f>
        <v>1750</v>
      </c>
      <c r="I337" s="2">
        <f>(C337+H337)</f>
        <v>13790.300000000001</v>
      </c>
    </row>
    <row r="338" spans="1:9" x14ac:dyDescent="0.35">
      <c r="A338" s="29"/>
      <c r="B338" s="34"/>
      <c r="C338" s="34"/>
      <c r="D338" s="34"/>
      <c r="E338" s="34"/>
      <c r="F338" s="34"/>
      <c r="G338" s="34"/>
      <c r="H338" s="34"/>
      <c r="I338" s="34"/>
    </row>
    <row r="339" spans="1:9" x14ac:dyDescent="0.35">
      <c r="A339" s="2" t="s">
        <v>250</v>
      </c>
      <c r="B339" t="s">
        <v>73</v>
      </c>
      <c r="C339">
        <v>250</v>
      </c>
      <c r="G339" t="s">
        <v>14</v>
      </c>
      <c r="H339">
        <v>1400</v>
      </c>
    </row>
    <row r="340" spans="1:9" x14ac:dyDescent="0.35">
      <c r="A340" s="2" t="s">
        <v>250</v>
      </c>
      <c r="B340" t="s">
        <v>122</v>
      </c>
      <c r="C340">
        <v>250</v>
      </c>
      <c r="G340" t="s">
        <v>294</v>
      </c>
      <c r="H340">
        <v>2000</v>
      </c>
    </row>
    <row r="341" spans="1:9" x14ac:dyDescent="0.35">
      <c r="A341" s="2" t="s">
        <v>250</v>
      </c>
      <c r="B341" t="s">
        <v>234</v>
      </c>
      <c r="C341">
        <v>250</v>
      </c>
      <c r="G341" t="s">
        <v>295</v>
      </c>
      <c r="H341">
        <v>350</v>
      </c>
    </row>
    <row r="342" spans="1:9" x14ac:dyDescent="0.35">
      <c r="A342" s="2" t="s">
        <v>250</v>
      </c>
      <c r="B342" t="s">
        <v>236</v>
      </c>
      <c r="C342">
        <v>250</v>
      </c>
      <c r="G342" t="s">
        <v>124</v>
      </c>
      <c r="H342">
        <v>750</v>
      </c>
    </row>
    <row r="343" spans="1:9" x14ac:dyDescent="0.35">
      <c r="A343" s="4" t="s">
        <v>250</v>
      </c>
      <c r="B343" t="s">
        <v>297</v>
      </c>
      <c r="C343" s="8">
        <f>(D343*E343)</f>
        <v>11200.1</v>
      </c>
      <c r="D343" s="8">
        <v>4766</v>
      </c>
      <c r="E343">
        <v>2.35</v>
      </c>
      <c r="G343" t="s">
        <v>125</v>
      </c>
      <c r="H343">
        <v>750</v>
      </c>
    </row>
    <row r="344" spans="1:9" x14ac:dyDescent="0.35">
      <c r="A344" s="2" t="s">
        <v>302</v>
      </c>
      <c r="C344" s="2">
        <f>SUM(C339:C343)</f>
        <v>12200.1</v>
      </c>
      <c r="D344" s="2"/>
      <c r="H344" s="2">
        <f>SUM(H339:H343)</f>
        <v>5250</v>
      </c>
      <c r="I344" s="2">
        <f>(C344+H344)</f>
        <v>17450.099999999999</v>
      </c>
    </row>
    <row r="345" spans="1:9" x14ac:dyDescent="0.35">
      <c r="A345" s="29"/>
      <c r="B345" s="34"/>
      <c r="C345" s="29"/>
      <c r="D345" s="29"/>
      <c r="E345" s="34"/>
      <c r="F345" s="34"/>
      <c r="G345" s="34"/>
      <c r="H345" s="29"/>
      <c r="I345" s="29"/>
    </row>
    <row r="346" spans="1:9" x14ac:dyDescent="0.35">
      <c r="A346" s="2" t="s">
        <v>303</v>
      </c>
      <c r="B346" t="s">
        <v>73</v>
      </c>
      <c r="C346">
        <v>250</v>
      </c>
      <c r="G346" t="s">
        <v>125</v>
      </c>
      <c r="H346">
        <v>750</v>
      </c>
    </row>
    <row r="347" spans="1:9" x14ac:dyDescent="0.35">
      <c r="A347" s="2" t="s">
        <v>303</v>
      </c>
      <c r="B347" t="s">
        <v>122</v>
      </c>
      <c r="C347">
        <v>250</v>
      </c>
      <c r="G347" t="s">
        <v>224</v>
      </c>
      <c r="H347">
        <v>750</v>
      </c>
    </row>
    <row r="348" spans="1:9" x14ac:dyDescent="0.35">
      <c r="A348" s="2" t="s">
        <v>303</v>
      </c>
      <c r="B348" t="s">
        <v>234</v>
      </c>
      <c r="C348">
        <v>250</v>
      </c>
      <c r="G348" t="s">
        <v>223</v>
      </c>
      <c r="H348">
        <v>750</v>
      </c>
    </row>
    <row r="349" spans="1:9" x14ac:dyDescent="0.35">
      <c r="A349" s="2" t="s">
        <v>303</v>
      </c>
      <c r="B349" t="s">
        <v>236</v>
      </c>
      <c r="C349">
        <v>250</v>
      </c>
    </row>
    <row r="350" spans="1:9" x14ac:dyDescent="0.35">
      <c r="A350" s="2" t="s">
        <v>303</v>
      </c>
      <c r="B350" t="s">
        <v>297</v>
      </c>
      <c r="C350">
        <f>(D350*E350)</f>
        <v>5003.1500000000005</v>
      </c>
      <c r="D350">
        <v>2129</v>
      </c>
      <c r="E350">
        <v>2.35</v>
      </c>
    </row>
    <row r="351" spans="1:9" x14ac:dyDescent="0.35">
      <c r="A351" s="2" t="s">
        <v>302</v>
      </c>
      <c r="C351" s="2">
        <f>SUM(C346:C350)</f>
        <v>6003.1500000000005</v>
      </c>
      <c r="H351" s="2">
        <f>SUM(H346:H350)</f>
        <v>2250</v>
      </c>
      <c r="I351" s="2">
        <f>(C351+H351)</f>
        <v>8253.1500000000015</v>
      </c>
    </row>
    <row r="352" spans="1:9" x14ac:dyDescent="0.35">
      <c r="A352" s="29"/>
      <c r="B352" s="29"/>
      <c r="C352" s="34"/>
      <c r="D352" s="34"/>
      <c r="E352" s="34"/>
      <c r="F352" s="34"/>
      <c r="G352" s="34"/>
      <c r="H352" s="34"/>
      <c r="I352" s="29"/>
    </row>
    <row r="353" spans="1:13" x14ac:dyDescent="0.35">
      <c r="A353" s="2" t="s">
        <v>310</v>
      </c>
      <c r="B353" t="s">
        <v>73</v>
      </c>
      <c r="C353">
        <v>250</v>
      </c>
      <c r="G353" t="s">
        <v>125</v>
      </c>
      <c r="H353">
        <v>750</v>
      </c>
    </row>
    <row r="354" spans="1:13" x14ac:dyDescent="0.35">
      <c r="A354" s="2" t="s">
        <v>310</v>
      </c>
      <c r="B354" t="s">
        <v>297</v>
      </c>
      <c r="C354">
        <f>(D354*E354)</f>
        <v>329</v>
      </c>
      <c r="D354">
        <v>140</v>
      </c>
      <c r="E354">
        <v>2.35</v>
      </c>
    </row>
    <row r="355" spans="1:13" x14ac:dyDescent="0.35">
      <c r="A355" s="2" t="s">
        <v>302</v>
      </c>
      <c r="C355" s="2">
        <f>SUM(C353:C354)</f>
        <v>579</v>
      </c>
      <c r="H355" s="2">
        <v>750</v>
      </c>
      <c r="I355" s="2">
        <f>(C355+H355)</f>
        <v>1329</v>
      </c>
    </row>
    <row r="356" spans="1:13" x14ac:dyDescent="0.35">
      <c r="C356" s="2"/>
      <c r="H356" s="2"/>
      <c r="I356" s="2">
        <f>(I330+I337+I344+I351+I355)</f>
        <v>48526</v>
      </c>
    </row>
    <row r="357" spans="1:13" x14ac:dyDescent="0.35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x14ac:dyDescent="0.35">
      <c r="A358" s="2" t="s">
        <v>313</v>
      </c>
      <c r="B358" t="s">
        <v>73</v>
      </c>
      <c r="C358">
        <v>250</v>
      </c>
      <c r="G358" t="s">
        <v>125</v>
      </c>
      <c r="H358">
        <v>750</v>
      </c>
    </row>
    <row r="359" spans="1:13" x14ac:dyDescent="0.35">
      <c r="A359" s="2" t="s">
        <v>313</v>
      </c>
      <c r="B359" t="s">
        <v>122</v>
      </c>
      <c r="C359">
        <v>250</v>
      </c>
      <c r="G359" t="s">
        <v>124</v>
      </c>
      <c r="H359">
        <v>750</v>
      </c>
    </row>
    <row r="360" spans="1:13" x14ac:dyDescent="0.35">
      <c r="A360" s="2" t="s">
        <v>313</v>
      </c>
      <c r="B360" t="s">
        <v>297</v>
      </c>
      <c r="C360">
        <f>(D360*E360)</f>
        <v>5212.3</v>
      </c>
      <c r="D360">
        <v>2218</v>
      </c>
      <c r="E360">
        <v>2.35</v>
      </c>
    </row>
    <row r="361" spans="1:13" x14ac:dyDescent="0.35">
      <c r="A361" s="2" t="s">
        <v>302</v>
      </c>
      <c r="C361" s="2">
        <f>SUM(C358:C360)</f>
        <v>5712.3</v>
      </c>
      <c r="H361" s="2">
        <f>SUM(H358:H360)</f>
        <v>1500</v>
      </c>
      <c r="I361" s="2">
        <f>(C361+H361)</f>
        <v>7212.3</v>
      </c>
    </row>
    <row r="362" spans="1:13" x14ac:dyDescent="0.35">
      <c r="A362" s="29"/>
      <c r="B362" s="34"/>
      <c r="C362" s="34"/>
      <c r="D362" s="34"/>
      <c r="E362" s="34"/>
      <c r="F362" s="34"/>
      <c r="G362" s="34"/>
      <c r="H362" s="34"/>
      <c r="I362" s="34"/>
    </row>
    <row r="363" spans="1:13" x14ac:dyDescent="0.35">
      <c r="A363" s="2" t="s">
        <v>317</v>
      </c>
      <c r="B363" t="s">
        <v>73</v>
      </c>
      <c r="C363">
        <v>250</v>
      </c>
      <c r="G363" t="s">
        <v>125</v>
      </c>
      <c r="H363">
        <v>750</v>
      </c>
    </row>
    <row r="364" spans="1:13" x14ac:dyDescent="0.35">
      <c r="A364" s="2" t="s">
        <v>317</v>
      </c>
      <c r="B364" t="s">
        <v>297</v>
      </c>
      <c r="C364">
        <f>(D364*E364)</f>
        <v>2021</v>
      </c>
      <c r="D364">
        <v>860</v>
      </c>
      <c r="E364">
        <v>2.35</v>
      </c>
    </row>
    <row r="365" spans="1:13" x14ac:dyDescent="0.35">
      <c r="A365" s="2" t="s">
        <v>302</v>
      </c>
      <c r="C365" s="2">
        <f>SUM(C363:C364)</f>
        <v>2271</v>
      </c>
      <c r="H365" s="2">
        <v>750</v>
      </c>
      <c r="I365" s="2">
        <f>(C365+H365)</f>
        <v>3021</v>
      </c>
    </row>
    <row r="366" spans="1:13" x14ac:dyDescent="0.35">
      <c r="A366" s="29"/>
      <c r="B366" s="34"/>
      <c r="C366" s="34"/>
      <c r="D366" s="34"/>
      <c r="E366" s="34"/>
      <c r="F366" s="34"/>
      <c r="G366" s="34"/>
      <c r="H366" s="34"/>
      <c r="I366" s="34"/>
    </row>
    <row r="367" spans="1:13" x14ac:dyDescent="0.35">
      <c r="A367" s="4" t="s">
        <v>318</v>
      </c>
      <c r="B367" t="s">
        <v>73</v>
      </c>
      <c r="C367">
        <v>250</v>
      </c>
      <c r="G367" t="s">
        <v>125</v>
      </c>
      <c r="H367">
        <v>750</v>
      </c>
    </row>
    <row r="368" spans="1:13" x14ac:dyDescent="0.35">
      <c r="A368" s="4" t="s">
        <v>318</v>
      </c>
      <c r="B368" t="s">
        <v>297</v>
      </c>
      <c r="C368">
        <f>(D368*E368)</f>
        <v>2124.4</v>
      </c>
      <c r="D368">
        <v>904</v>
      </c>
      <c r="E368">
        <v>2.35</v>
      </c>
    </row>
    <row r="369" spans="1:9" x14ac:dyDescent="0.35">
      <c r="A369" s="2" t="s">
        <v>302</v>
      </c>
      <c r="C369" s="2">
        <f>SUM(C367:C368)</f>
        <v>2374.4</v>
      </c>
      <c r="H369" s="2">
        <v>750</v>
      </c>
      <c r="I369" s="2">
        <f>(C369+H369)</f>
        <v>3124.4</v>
      </c>
    </row>
    <row r="370" spans="1:9" x14ac:dyDescent="0.35">
      <c r="A370" s="29"/>
      <c r="B370" s="34"/>
      <c r="C370" s="34"/>
      <c r="D370" s="34"/>
      <c r="E370" s="34"/>
      <c r="F370" s="34"/>
      <c r="G370" s="34"/>
      <c r="H370" s="34"/>
      <c r="I370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AM13"/>
  <sheetViews>
    <sheetView zoomScale="65" zoomScaleNormal="65" workbookViewId="0">
      <selection activeCell="N13" sqref="N13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8.90625" bestFit="1" customWidth="1"/>
    <col min="21" max="21" width="8.90625" bestFit="1" customWidth="1"/>
    <col min="26" max="26" width="15.08984375" bestFit="1" customWidth="1"/>
    <col min="31" max="31" width="9.1796875" bestFit="1" customWidth="1"/>
    <col min="36" max="36" width="8.90625" bestFit="1" customWidth="1"/>
  </cols>
  <sheetData>
    <row r="1" spans="1:39" s="2" customFormat="1" x14ac:dyDescent="0.35">
      <c r="A1" s="47" t="s">
        <v>222</v>
      </c>
      <c r="B1" s="47"/>
      <c r="C1" s="47"/>
      <c r="D1" s="47"/>
      <c r="E1" s="25"/>
      <c r="F1" s="46" t="s">
        <v>223</v>
      </c>
      <c r="G1" s="46"/>
      <c r="H1" s="46"/>
      <c r="I1" s="46"/>
      <c r="J1" s="26"/>
      <c r="K1" s="57" t="s">
        <v>224</v>
      </c>
      <c r="L1" s="57"/>
      <c r="M1" s="57"/>
      <c r="N1" s="57"/>
      <c r="O1" s="24"/>
      <c r="P1" s="49" t="s">
        <v>237</v>
      </c>
      <c r="Q1" s="49"/>
      <c r="R1" s="49"/>
      <c r="S1" s="49"/>
      <c r="U1" s="50" t="s">
        <v>238</v>
      </c>
      <c r="V1" s="50"/>
      <c r="W1" s="50"/>
      <c r="X1" s="50"/>
      <c r="Z1" s="55" t="s">
        <v>239</v>
      </c>
      <c r="AA1" s="55"/>
      <c r="AB1" s="55"/>
      <c r="AC1" s="55"/>
      <c r="AE1" s="54" t="s">
        <v>240</v>
      </c>
      <c r="AF1" s="54"/>
      <c r="AG1" s="54"/>
      <c r="AH1" s="54"/>
      <c r="AJ1" s="56" t="s">
        <v>249</v>
      </c>
      <c r="AK1" s="56"/>
      <c r="AL1" s="56"/>
      <c r="AM1" s="56"/>
    </row>
    <row r="2" spans="1:39" s="2" customFormat="1" x14ac:dyDescent="0.35">
      <c r="A2" s="2" t="s">
        <v>59</v>
      </c>
      <c r="B2" s="2" t="s">
        <v>241</v>
      </c>
      <c r="C2" s="2" t="s">
        <v>242</v>
      </c>
      <c r="D2" s="2" t="s">
        <v>221</v>
      </c>
      <c r="F2" s="2" t="s">
        <v>59</v>
      </c>
      <c r="G2" s="2" t="s">
        <v>241</v>
      </c>
      <c r="H2" s="2" t="s">
        <v>242</v>
      </c>
      <c r="I2" s="2" t="s">
        <v>221</v>
      </c>
      <c r="K2" s="2" t="s">
        <v>59</v>
      </c>
      <c r="L2" s="2" t="s">
        <v>241</v>
      </c>
      <c r="M2" s="2" t="s">
        <v>242</v>
      </c>
      <c r="N2" s="2" t="s">
        <v>221</v>
      </c>
      <c r="P2" s="2" t="s">
        <v>59</v>
      </c>
      <c r="Q2" s="2" t="s">
        <v>241</v>
      </c>
      <c r="R2" s="2" t="s">
        <v>242</v>
      </c>
      <c r="S2" s="2" t="s">
        <v>221</v>
      </c>
      <c r="U2" s="2" t="s">
        <v>59</v>
      </c>
      <c r="V2" s="2" t="s">
        <v>241</v>
      </c>
      <c r="W2" s="2" t="s">
        <v>242</v>
      </c>
      <c r="X2" s="2" t="s">
        <v>221</v>
      </c>
      <c r="Z2" s="2" t="s">
        <v>59</v>
      </c>
      <c r="AA2" s="2" t="s">
        <v>241</v>
      </c>
      <c r="AB2" s="2" t="s">
        <v>242</v>
      </c>
      <c r="AC2" s="2" t="s">
        <v>221</v>
      </c>
      <c r="AE2" s="2" t="s">
        <v>59</v>
      </c>
      <c r="AF2" s="2" t="s">
        <v>241</v>
      </c>
      <c r="AG2" s="2" t="s">
        <v>242</v>
      </c>
      <c r="AH2" s="2" t="s">
        <v>221</v>
      </c>
      <c r="AJ2" s="2" t="s">
        <v>59</v>
      </c>
      <c r="AK2" s="2" t="s">
        <v>241</v>
      </c>
      <c r="AL2" s="2" t="s">
        <v>242</v>
      </c>
      <c r="AM2" s="2" t="s">
        <v>221</v>
      </c>
    </row>
    <row r="3" spans="1:39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/>
      <c r="Q3">
        <v>10650</v>
      </c>
      <c r="R3">
        <v>5000</v>
      </c>
      <c r="S3">
        <f>(Q3-R3)</f>
        <v>5650</v>
      </c>
      <c r="V3">
        <v>28947</v>
      </c>
      <c r="X3">
        <f>(V3-W3)</f>
        <v>28947</v>
      </c>
      <c r="AA3">
        <v>35737</v>
      </c>
      <c r="AB3">
        <v>10000</v>
      </c>
      <c r="AC3">
        <f>(AA3-AB3)</f>
        <v>25737</v>
      </c>
      <c r="AE3" s="1">
        <v>44399</v>
      </c>
      <c r="AF3">
        <v>23310</v>
      </c>
      <c r="AH3">
        <f>(AF3-AG3)</f>
        <v>23310</v>
      </c>
      <c r="AJ3" s="1">
        <v>44403</v>
      </c>
      <c r="AK3">
        <v>9000</v>
      </c>
      <c r="AM3">
        <f>(AK3-AL3)</f>
        <v>9000</v>
      </c>
    </row>
    <row r="4" spans="1:39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 t="shared" ref="I4:I9" si="0">(G4-H4+I3)</f>
        <v>57162</v>
      </c>
      <c r="K4" s="1">
        <v>44399</v>
      </c>
      <c r="L4">
        <v>18461</v>
      </c>
      <c r="N4">
        <f t="shared" ref="N4:N9" si="1">(L4-M4+N3)</f>
        <v>34758</v>
      </c>
      <c r="U4" s="1">
        <v>44403</v>
      </c>
      <c r="V4">
        <v>26628</v>
      </c>
      <c r="X4">
        <f>(V4-W4+X3)</f>
        <v>55575</v>
      </c>
      <c r="AB4">
        <v>10000</v>
      </c>
      <c r="AC4">
        <f>(AC3+AA4-AB4)</f>
        <v>15737</v>
      </c>
      <c r="AE4" s="1">
        <v>44404</v>
      </c>
      <c r="AF4">
        <v>18875</v>
      </c>
      <c r="AG4">
        <v>25000</v>
      </c>
      <c r="AH4">
        <f>(AF4-AG4+AH3)</f>
        <v>17185</v>
      </c>
    </row>
    <row r="5" spans="1:39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 t="shared" si="0"/>
        <v>75952</v>
      </c>
      <c r="K5" s="1">
        <v>44400</v>
      </c>
      <c r="L5">
        <v>22000</v>
      </c>
      <c r="M5">
        <v>15000</v>
      </c>
      <c r="N5">
        <f t="shared" si="1"/>
        <v>41758</v>
      </c>
      <c r="U5" s="1">
        <v>44404</v>
      </c>
      <c r="V5">
        <v>18039</v>
      </c>
      <c r="X5">
        <f>(V5-W5+X4)</f>
        <v>73614</v>
      </c>
      <c r="Z5" s="1">
        <v>44403</v>
      </c>
      <c r="AA5">
        <v>28100</v>
      </c>
      <c r="AC5">
        <f>(AC4+AA5-AB5)</f>
        <v>43837</v>
      </c>
      <c r="AE5" s="1">
        <v>44408</v>
      </c>
      <c r="AG5">
        <v>10000</v>
      </c>
      <c r="AH5">
        <f>(AF5-AG5+AH4)</f>
        <v>7185</v>
      </c>
    </row>
    <row r="6" spans="1:39" x14ac:dyDescent="0.35">
      <c r="A6" s="1">
        <v>44404</v>
      </c>
      <c r="B6">
        <v>1070</v>
      </c>
      <c r="D6">
        <f>(B6-C6+D5)</f>
        <v>21950</v>
      </c>
      <c r="F6" s="1">
        <v>44402</v>
      </c>
      <c r="G6">
        <v>11840</v>
      </c>
      <c r="I6">
        <f t="shared" si="0"/>
        <v>87792</v>
      </c>
      <c r="K6" s="1">
        <v>44402</v>
      </c>
      <c r="L6">
        <v>8835</v>
      </c>
      <c r="M6">
        <v>19500</v>
      </c>
      <c r="N6">
        <f t="shared" si="1"/>
        <v>31093</v>
      </c>
      <c r="U6" s="1">
        <v>44405</v>
      </c>
      <c r="V6">
        <v>21750</v>
      </c>
      <c r="W6">
        <v>20000</v>
      </c>
      <c r="X6">
        <f>(V6-W6+X5)</f>
        <v>75364</v>
      </c>
      <c r="Z6" s="1">
        <v>44404</v>
      </c>
      <c r="AA6">
        <v>13400</v>
      </c>
      <c r="AB6">
        <v>13400</v>
      </c>
      <c r="AC6">
        <f>(AA6-AB6+AC5)</f>
        <v>43837</v>
      </c>
      <c r="AE6" s="1">
        <v>44409</v>
      </c>
      <c r="AF6">
        <v>9325</v>
      </c>
      <c r="AH6">
        <f>(AF6-AG6+AH5)</f>
        <v>16510</v>
      </c>
    </row>
    <row r="7" spans="1:39" x14ac:dyDescent="0.35">
      <c r="A7" s="1">
        <v>44405</v>
      </c>
      <c r="B7">
        <v>1302</v>
      </c>
      <c r="D7">
        <f>(B7-C7+D6)</f>
        <v>23252</v>
      </c>
      <c r="F7" s="1">
        <v>44403</v>
      </c>
      <c r="G7">
        <v>3290</v>
      </c>
      <c r="H7">
        <v>1400</v>
      </c>
      <c r="I7">
        <f t="shared" si="0"/>
        <v>89682</v>
      </c>
      <c r="K7" s="1">
        <v>44403</v>
      </c>
      <c r="L7">
        <v>14000</v>
      </c>
      <c r="N7">
        <f t="shared" si="1"/>
        <v>45093</v>
      </c>
      <c r="U7" s="1">
        <v>44411</v>
      </c>
      <c r="V7">
        <v>32900</v>
      </c>
      <c r="X7">
        <f>(V7-W7+X6)</f>
        <v>108264</v>
      </c>
      <c r="Z7" t="s">
        <v>316</v>
      </c>
      <c r="AE7" s="1">
        <v>44411</v>
      </c>
      <c r="AG7">
        <v>10000</v>
      </c>
      <c r="AH7">
        <f>(AF7-AG7+AH6)</f>
        <v>6510</v>
      </c>
    </row>
    <row r="8" spans="1:39" x14ac:dyDescent="0.35">
      <c r="A8" t="s">
        <v>315</v>
      </c>
      <c r="F8" s="1">
        <v>44405</v>
      </c>
      <c r="G8">
        <v>20724</v>
      </c>
      <c r="H8">
        <v>30000</v>
      </c>
      <c r="I8">
        <f t="shared" si="0"/>
        <v>80406</v>
      </c>
      <c r="K8" s="1">
        <v>44403</v>
      </c>
      <c r="L8">
        <v>1950</v>
      </c>
      <c r="N8">
        <f t="shared" si="1"/>
        <v>47043</v>
      </c>
    </row>
    <row r="9" spans="1:39" x14ac:dyDescent="0.35">
      <c r="F9" s="1">
        <v>44406</v>
      </c>
      <c r="G9">
        <v>2560</v>
      </c>
      <c r="I9">
        <f t="shared" si="0"/>
        <v>82966</v>
      </c>
      <c r="K9" s="1">
        <v>44404</v>
      </c>
      <c r="L9">
        <v>29050</v>
      </c>
      <c r="M9">
        <v>30000</v>
      </c>
      <c r="N9">
        <f t="shared" si="1"/>
        <v>46093</v>
      </c>
    </row>
    <row r="10" spans="1:39" x14ac:dyDescent="0.35">
      <c r="F10" s="1">
        <v>44409</v>
      </c>
      <c r="G10">
        <v>8075</v>
      </c>
      <c r="I10">
        <f>(G10-H10+I9)</f>
        <v>91041</v>
      </c>
      <c r="K10" s="1">
        <v>44405</v>
      </c>
      <c r="L10">
        <v>24000</v>
      </c>
      <c r="N10">
        <f>(L10-M10+N9)</f>
        <v>70093</v>
      </c>
    </row>
    <row r="11" spans="1:39" x14ac:dyDescent="0.35">
      <c r="K11" s="1">
        <v>44406</v>
      </c>
      <c r="M11">
        <v>40000</v>
      </c>
      <c r="N11">
        <f>(L11-M11+N10)</f>
        <v>30093</v>
      </c>
    </row>
    <row r="12" spans="1:39" x14ac:dyDescent="0.35">
      <c r="K12" s="1">
        <v>44409</v>
      </c>
      <c r="L12">
        <v>29000</v>
      </c>
      <c r="N12">
        <f>(L12-M12+N11)</f>
        <v>59093</v>
      </c>
    </row>
    <row r="13" spans="1:39" x14ac:dyDescent="0.35">
      <c r="K13" s="1">
        <v>44411</v>
      </c>
      <c r="L13">
        <v>11900</v>
      </c>
      <c r="N13">
        <f>(L13-M13+N12)</f>
        <v>70993</v>
      </c>
    </row>
  </sheetData>
  <mergeCells count="8">
    <mergeCell ref="AE1:AH1"/>
    <mergeCell ref="AJ1:AM1"/>
    <mergeCell ref="A1:D1"/>
    <mergeCell ref="K1:N1"/>
    <mergeCell ref="Z1:AC1"/>
    <mergeCell ref="F1:I1"/>
    <mergeCell ref="P1:S1"/>
    <mergeCell ref="U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59"/>
  <sheetViews>
    <sheetView zoomScale="78" zoomScaleNormal="78" workbookViewId="0">
      <pane ySplit="1" topLeftCell="A43" activePane="bottomLeft" state="frozen"/>
      <selection pane="bottomLeft" activeCell="K10" sqref="K10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251</v>
      </c>
      <c r="C1" s="2" t="s">
        <v>120</v>
      </c>
      <c r="D1" s="2" t="s">
        <v>2</v>
      </c>
      <c r="E1" s="2" t="s">
        <v>252</v>
      </c>
      <c r="F1" s="2" t="s">
        <v>6</v>
      </c>
      <c r="G1" s="2" t="s">
        <v>253</v>
      </c>
      <c r="H1" s="2" t="s">
        <v>241</v>
      </c>
      <c r="I1" s="2" t="s">
        <v>242</v>
      </c>
      <c r="J1" s="2" t="s">
        <v>221</v>
      </c>
      <c r="K1" s="2" t="s">
        <v>255</v>
      </c>
    </row>
    <row r="2" spans="1:11" x14ac:dyDescent="0.35">
      <c r="A2" s="1">
        <v>44385</v>
      </c>
      <c r="B2" t="s">
        <v>125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311</v>
      </c>
      <c r="C3" t="s">
        <v>312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254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254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256</v>
      </c>
    </row>
    <row r="10" spans="1:11" x14ac:dyDescent="0.35">
      <c r="A10" t="s">
        <v>257</v>
      </c>
      <c r="B10" t="s">
        <v>125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7">
        <f t="shared" si="0"/>
        <v>-2932.0999999999995</v>
      </c>
    </row>
    <row r="11" spans="1:11" x14ac:dyDescent="0.35">
      <c r="A11" s="1">
        <v>44390</v>
      </c>
      <c r="B11" t="s">
        <v>258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259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260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261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125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258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262</v>
      </c>
    </row>
    <row r="18" spans="1:11" x14ac:dyDescent="0.35">
      <c r="A18" s="1">
        <v>44394</v>
      </c>
      <c r="B18" t="s">
        <v>125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263</v>
      </c>
    </row>
    <row r="20" spans="1:11" x14ac:dyDescent="0.35">
      <c r="A20" s="1">
        <v>44394</v>
      </c>
      <c r="B20" t="s">
        <v>264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265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266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258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267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268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258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269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270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259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271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272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266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266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273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311</v>
      </c>
      <c r="C35" t="s">
        <v>312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274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275</v>
      </c>
      <c r="B37" t="s">
        <v>276</v>
      </c>
      <c r="C37" t="s">
        <v>289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277</v>
      </c>
      <c r="C38" t="s">
        <v>290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277</v>
      </c>
      <c r="C39" t="s">
        <v>290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259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276</v>
      </c>
      <c r="C41" t="s">
        <v>289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278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279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266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276</v>
      </c>
      <c r="C45" t="s">
        <v>289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276</v>
      </c>
      <c r="C46" t="s">
        <v>223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280</v>
      </c>
      <c r="C47" t="s">
        <v>292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281</v>
      </c>
    </row>
    <row r="49" spans="1:11" x14ac:dyDescent="0.35">
      <c r="A49" s="1">
        <v>44401</v>
      </c>
      <c r="B49" t="s">
        <v>282</v>
      </c>
      <c r="C49" t="s">
        <v>291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266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283</v>
      </c>
      <c r="C51" t="s">
        <v>288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284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285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277</v>
      </c>
      <c r="C54" t="s">
        <v>293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261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280</v>
      </c>
      <c r="C56" t="s">
        <v>292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286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265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287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GÜNLÜK_GELEN_GİDEN_MAL</vt:lpstr>
      <vt:lpstr>BİLANÇOLAR</vt:lpstr>
      <vt:lpstr>KASA.PERS.NAK</vt:lpstr>
      <vt:lpstr>CARİ</vt:lpstr>
      <vt:lpstr>ELDORADO</vt:lpstr>
      <vt:lpstr>KASA_ALIM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2021-08-03T11:44:43Z</dcterms:modified>
</cp:coreProperties>
</file>