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ELEVİ\"/>
    </mc:Choice>
  </mc:AlternateContent>
  <xr:revisionPtr revIDLastSave="0" documentId="13_ncr:1_{93718292-5188-4EDA-815A-03FB4ED1B736}" xr6:coauthVersionLast="47" xr6:coauthVersionMax="47" xr10:uidLastSave="{00000000-0000-0000-0000-000000000000}"/>
  <bookViews>
    <workbookView xWindow="-110" yWindow="-110" windowWidth="19420" windowHeight="10640" activeTab="3" xr2:uid="{B38A589B-49D3-4226-8883-CE6CE99F1FE7}"/>
  </bookViews>
  <sheets>
    <sheet name="MAL_ALIM" sheetId="1" r:id="rId1"/>
    <sheet name="KASA_ALIM" sheetId="2" r:id="rId2"/>
    <sheet name="GELİRLER" sheetId="3" r:id="rId3"/>
    <sheet name="HAFTALIK_MAL" sheetId="13" r:id="rId4"/>
    <sheet name="MAL_PİVOT" sheetId="12" r:id="rId5"/>
    <sheet name="DENEME" sheetId="4" r:id="rId6"/>
    <sheet name="NOTLAR" sheetId="6" r:id="rId7"/>
  </sheets>
  <definedNames>
    <definedName name="_xlnm._FilterDatabase" localSheetId="0" hidden="1">MAL_ALIM!$A$1:$A$50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3" l="1"/>
  <c r="N11" i="13"/>
  <c r="H11" i="13"/>
  <c r="J34" i="2"/>
  <c r="J32" i="2"/>
  <c r="H32" i="2"/>
  <c r="G32" i="2"/>
  <c r="K9" i="13"/>
  <c r="N9" i="13"/>
  <c r="H9" i="13"/>
  <c r="Q9" i="13" s="1"/>
  <c r="AI59" i="4"/>
  <c r="AE59" i="4"/>
  <c r="AA63" i="4"/>
  <c r="AM59" i="4"/>
  <c r="AM37" i="4"/>
  <c r="AA37" i="4"/>
  <c r="AE37" i="4"/>
  <c r="AM29" i="4"/>
  <c r="AA29" i="4"/>
  <c r="AE29" i="4"/>
  <c r="AI29" i="4"/>
  <c r="AM19" i="4"/>
  <c r="AA19" i="4"/>
  <c r="AE19" i="4"/>
  <c r="AI19" i="4"/>
  <c r="AM58" i="4"/>
  <c r="AA58" i="4"/>
  <c r="AE58" i="4"/>
  <c r="AI58" i="4"/>
  <c r="D58" i="4"/>
  <c r="AM47" i="4"/>
  <c r="AA47" i="4"/>
  <c r="AE47" i="4"/>
  <c r="AI47" i="4"/>
  <c r="E58" i="4"/>
  <c r="F58" i="4"/>
  <c r="G58" i="4"/>
  <c r="G57" i="4"/>
  <c r="I57" i="4" s="1"/>
  <c r="I58" i="4" s="1"/>
  <c r="M3" i="4" s="1" a="1"/>
  <c r="G56" i="4"/>
  <c r="I56" i="4" s="1"/>
  <c r="G55" i="4"/>
  <c r="I55" i="4" s="1"/>
  <c r="G54" i="4"/>
  <c r="I54" i="4" s="1"/>
  <c r="G53" i="4"/>
  <c r="I53" i="4" s="1"/>
  <c r="G52" i="4"/>
  <c r="I52" i="4" s="1"/>
  <c r="G51" i="4"/>
  <c r="I51" i="4" s="1"/>
  <c r="G50" i="4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F51" i="1"/>
  <c r="H48" i="4"/>
  <c r="F47" i="4"/>
  <c r="E47" i="4"/>
  <c r="D47" i="4"/>
  <c r="G46" i="4"/>
  <c r="I46" i="4" s="1"/>
  <c r="G45" i="4"/>
  <c r="I45" i="4" s="1"/>
  <c r="G44" i="4"/>
  <c r="I44" i="4" s="1"/>
  <c r="G43" i="4"/>
  <c r="I43" i="4" s="1"/>
  <c r="G42" i="4"/>
  <c r="I42" i="4" s="1"/>
  <c r="G41" i="4"/>
  <c r="I41" i="4" s="1"/>
  <c r="H38" i="4"/>
  <c r="F37" i="4"/>
  <c r="E37" i="4"/>
  <c r="D37" i="4"/>
  <c r="G35" i="4"/>
  <c r="I35" i="4" s="1"/>
  <c r="G34" i="4"/>
  <c r="I34" i="4" s="1"/>
  <c r="G33" i="4"/>
  <c r="H30" i="4"/>
  <c r="F29" i="4"/>
  <c r="E29" i="4"/>
  <c r="D29" i="4"/>
  <c r="G28" i="4"/>
  <c r="I28" i="4" s="1"/>
  <c r="G27" i="4"/>
  <c r="I27" i="4" s="1"/>
  <c r="G26" i="4"/>
  <c r="I26" i="4" s="1"/>
  <c r="G25" i="4"/>
  <c r="I25" i="4" s="1"/>
  <c r="G24" i="4"/>
  <c r="I24" i="4" s="1"/>
  <c r="G23" i="4"/>
  <c r="H20" i="4"/>
  <c r="F19" i="4"/>
  <c r="E19" i="4"/>
  <c r="D19" i="4"/>
  <c r="G18" i="4"/>
  <c r="I18" i="4" s="1"/>
  <c r="G17" i="4"/>
  <c r="I17" i="4" s="1"/>
  <c r="G16" i="4"/>
  <c r="I16" i="4" s="1"/>
  <c r="G15" i="4"/>
  <c r="I15" i="4" s="1"/>
  <c r="H12" i="4"/>
  <c r="AI11" i="4"/>
  <c r="AE11" i="4"/>
  <c r="AA11" i="4"/>
  <c r="F11" i="4"/>
  <c r="E11" i="4"/>
  <c r="D11" i="4"/>
  <c r="G10" i="4"/>
  <c r="I10" i="4" s="1"/>
  <c r="G9" i="4"/>
  <c r="I9" i="4" s="1"/>
  <c r="G8" i="4"/>
  <c r="I8" i="4" s="1"/>
  <c r="G7" i="4"/>
  <c r="I7" i="4" s="1"/>
  <c r="G6" i="4"/>
  <c r="I6" i="4" s="1"/>
  <c r="G5" i="4"/>
  <c r="I5" i="4" s="1"/>
  <c r="G4" i="4"/>
  <c r="I4" i="4" s="1"/>
  <c r="G3" i="4"/>
  <c r="G31" i="2"/>
  <c r="G30" i="2"/>
  <c r="G29" i="2"/>
  <c r="G28" i="2"/>
  <c r="G27" i="2"/>
  <c r="J25" i="2"/>
  <c r="D23" i="2"/>
  <c r="F23" i="2"/>
  <c r="G22" i="2"/>
  <c r="G21" i="2"/>
  <c r="G20" i="2"/>
  <c r="G19" i="2"/>
  <c r="G18" i="2"/>
  <c r="G17" i="2"/>
  <c r="J15" i="2"/>
  <c r="D13" i="2"/>
  <c r="F13" i="2"/>
  <c r="G12" i="2"/>
  <c r="G11" i="2"/>
  <c r="G10" i="2"/>
  <c r="G9" i="2"/>
  <c r="G8" i="2"/>
  <c r="G7" i="2"/>
  <c r="G6" i="2"/>
  <c r="G4" i="2"/>
  <c r="G3" i="2"/>
  <c r="G2" i="2"/>
  <c r="M11" i="1"/>
  <c r="Y11" i="1" s="1"/>
  <c r="Q11" i="1"/>
  <c r="U11" i="1"/>
  <c r="C37" i="1"/>
  <c r="G48" i="1"/>
  <c r="C47" i="1"/>
  <c r="D47" i="1"/>
  <c r="E47" i="1"/>
  <c r="F46" i="1"/>
  <c r="H46" i="1" s="1"/>
  <c r="F45" i="1"/>
  <c r="H45" i="1" s="1"/>
  <c r="F44" i="1"/>
  <c r="H44" i="1" s="1"/>
  <c r="F43" i="1"/>
  <c r="H43" i="1" s="1"/>
  <c r="F42" i="1"/>
  <c r="H42" i="1" s="1"/>
  <c r="F41" i="1"/>
  <c r="G38" i="1"/>
  <c r="D37" i="1"/>
  <c r="E37" i="1"/>
  <c r="G30" i="1"/>
  <c r="G20" i="1"/>
  <c r="G12" i="1"/>
  <c r="F35" i="1"/>
  <c r="H35" i="1" s="1"/>
  <c r="F34" i="1"/>
  <c r="H34" i="1" s="1"/>
  <c r="F33" i="1"/>
  <c r="H33" i="1" s="1"/>
  <c r="C29" i="1"/>
  <c r="D29" i="1"/>
  <c r="E29" i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C19" i="1"/>
  <c r="D19" i="1"/>
  <c r="E19" i="1"/>
  <c r="F18" i="1"/>
  <c r="H18" i="1" s="1"/>
  <c r="F17" i="1"/>
  <c r="H17" i="1" s="1"/>
  <c r="F16" i="1"/>
  <c r="H16" i="1" s="1"/>
  <c r="C11" i="1"/>
  <c r="D11" i="1"/>
  <c r="E11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15" i="1"/>
  <c r="H15" i="1" s="1"/>
  <c r="M3" i="4" l="1"/>
  <c r="O9" i="4"/>
  <c r="S9" i="4"/>
  <c r="R9" i="4"/>
  <c r="P9" i="4"/>
  <c r="T9" i="4"/>
  <c r="Q9" i="4"/>
  <c r="AM11" i="4"/>
  <c r="G29" i="4"/>
  <c r="G11" i="4"/>
  <c r="I19" i="4"/>
  <c r="G37" i="4"/>
  <c r="I47" i="4"/>
  <c r="I3" i="4"/>
  <c r="I11" i="4" s="1"/>
  <c r="G19" i="4"/>
  <c r="I23" i="4"/>
  <c r="I29" i="4" s="1"/>
  <c r="G47" i="4"/>
  <c r="I33" i="4"/>
  <c r="I37" i="4" s="1"/>
  <c r="G23" i="2"/>
  <c r="G13" i="2"/>
  <c r="H37" i="1"/>
  <c r="F47" i="1"/>
  <c r="F37" i="1"/>
  <c r="H41" i="1"/>
  <c r="H47" i="1" s="1"/>
  <c r="H19" i="1"/>
  <c r="H11" i="1"/>
  <c r="H29" i="1"/>
  <c r="F29" i="1"/>
  <c r="F11" i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<sst xmlns="http://schemas.openxmlformats.org/spreadsheetml/2006/main" count="528" uniqueCount="114">
  <si>
    <t>MÜSTAHSİL</t>
  </si>
  <si>
    <t>ÜRÜN CİNSİ</t>
  </si>
  <si>
    <t>ADET</t>
  </si>
  <si>
    <t>DARALI</t>
  </si>
  <si>
    <t>DARA</t>
  </si>
  <si>
    <t>SAFİ</t>
  </si>
  <si>
    <t>FİYAT</t>
  </si>
  <si>
    <t>TUTAR</t>
  </si>
  <si>
    <t>Ali Açıkgöz</t>
  </si>
  <si>
    <t>Şeftali</t>
  </si>
  <si>
    <t>Nektari</t>
  </si>
  <si>
    <t>Bayram Atsız</t>
  </si>
  <si>
    <t>Mevlüt Çulhacı</t>
  </si>
  <si>
    <t>Ali Gür</t>
  </si>
  <si>
    <t>Ferhat Adsız</t>
  </si>
  <si>
    <t>Şaban Ok</t>
  </si>
  <si>
    <t>Sergen Gür</t>
  </si>
  <si>
    <t>Toplam</t>
  </si>
  <si>
    <t>Ortalama</t>
  </si>
  <si>
    <t>11.7.2021/PAZAR</t>
  </si>
  <si>
    <t>12.7.2021/PAZARTESİ</t>
  </si>
  <si>
    <t>Sercan Gür</t>
  </si>
  <si>
    <t>Cemal Şimşek</t>
  </si>
  <si>
    <t>Adnan Topçu</t>
  </si>
  <si>
    <t>13.07.2021/SALI</t>
  </si>
  <si>
    <t>Hayri Kanat</t>
  </si>
  <si>
    <t>Bayram Adsız</t>
  </si>
  <si>
    <t>14.07.2021/ÇARŞAMBA</t>
  </si>
  <si>
    <t>Yusuf Akıncı</t>
  </si>
  <si>
    <t>15.07.2021/PERŞEMBE</t>
  </si>
  <si>
    <t>Nektar</t>
  </si>
  <si>
    <t>Halil Ağır</t>
  </si>
  <si>
    <t>Yusuf Maden</t>
  </si>
  <si>
    <t>ŞEKEROĞLU</t>
  </si>
  <si>
    <t>EGE LİDER</t>
  </si>
  <si>
    <t>ÇELİKLER</t>
  </si>
  <si>
    <t>KASA TİPİ</t>
  </si>
  <si>
    <t>Hal</t>
  </si>
  <si>
    <t>İhracat</t>
  </si>
  <si>
    <t>Nektarin</t>
  </si>
  <si>
    <t>Dükkan</t>
  </si>
  <si>
    <t>TOPLAM ADET</t>
  </si>
  <si>
    <t>16.07.2021/CUMA</t>
  </si>
  <si>
    <t>Kasa_Tipi</t>
  </si>
  <si>
    <t>Adet</t>
  </si>
  <si>
    <t>Fiyat</t>
  </si>
  <si>
    <t>Tutar</t>
  </si>
  <si>
    <t>Firma</t>
  </si>
  <si>
    <t>Eldorado</t>
  </si>
  <si>
    <t>Nakliye</t>
  </si>
  <si>
    <t>Tarih</t>
  </si>
  <si>
    <t>Yeşil</t>
  </si>
  <si>
    <t>Parsa</t>
  </si>
  <si>
    <t>Pls_Yesil</t>
  </si>
  <si>
    <t>Pls_Siyah</t>
  </si>
  <si>
    <t>Pls_Mavi</t>
  </si>
  <si>
    <t>Pls_Siyah_İhracat</t>
  </si>
  <si>
    <t>Ödeme</t>
  </si>
  <si>
    <t>Ödeme_Tipi</t>
  </si>
  <si>
    <t>3Adet Çek</t>
  </si>
  <si>
    <t>Kalan</t>
  </si>
  <si>
    <t>Çek</t>
  </si>
  <si>
    <t>fyo_Pls_Siyah_İhracat</t>
  </si>
  <si>
    <t>TARİH</t>
  </si>
  <si>
    <t>KİM</t>
  </si>
  <si>
    <t>Gelir_Tipi</t>
  </si>
  <si>
    <t>Ege_Lider</t>
  </si>
  <si>
    <t>Havale</t>
  </si>
  <si>
    <t>Abdurahim_Sincar</t>
  </si>
  <si>
    <t>Banka</t>
  </si>
  <si>
    <t>Halkbank</t>
  </si>
  <si>
    <t>Seyfo_Sadık_Sebmey</t>
  </si>
  <si>
    <t>Erol_Mesut_Kahvede</t>
  </si>
  <si>
    <t>Elden</t>
  </si>
  <si>
    <t>Ege_Lider_Mesut_Aksu</t>
  </si>
  <si>
    <t>Ege_Lider_Şino</t>
  </si>
  <si>
    <t>Efesten</t>
  </si>
  <si>
    <t>Bahattin</t>
  </si>
  <si>
    <t>Mesut</t>
  </si>
  <si>
    <t>Efes_Mehmet</t>
  </si>
  <si>
    <t>Birol</t>
  </si>
  <si>
    <t>Nakit</t>
  </si>
  <si>
    <t>Kibaroğlu</t>
  </si>
  <si>
    <t>Ramazan</t>
  </si>
  <si>
    <t>Güldağı_Gıda</t>
  </si>
  <si>
    <t>ÖDEME</t>
  </si>
  <si>
    <t>ÖDEME_TİPİ</t>
  </si>
  <si>
    <t>KALAN</t>
  </si>
  <si>
    <t>Müstahsil</t>
  </si>
  <si>
    <t>Şekeroğlu</t>
  </si>
  <si>
    <t>Çelikler</t>
  </si>
  <si>
    <t>Toplam_Adet</t>
  </si>
  <si>
    <t>Satır Etiketleri</t>
  </si>
  <si>
    <t>Genel Toplam</t>
  </si>
  <si>
    <t>Toplam TUTAR</t>
  </si>
  <si>
    <t>Toplam ADET</t>
  </si>
  <si>
    <t>Müstahsiller belirlendi.</t>
  </si>
  <si>
    <t>Veri doğrulama ile hareketli müstahsil sekmesi oluşturuldu.</t>
  </si>
  <si>
    <t>filtre özelliğinde; ekle=hareketli_müstahsiller_sekmesi olarak ayarlandı.</t>
  </si>
  <si>
    <t>Böylece haftalık totali ve her bir müstahsilin totalini çekebiliyorum.</t>
  </si>
  <si>
    <t>Pivot ile her bir müstahsilin totalini tek kalem elde edebiliyorum</t>
  </si>
  <si>
    <t>Genel toplamı hızlıca görebilmek için Pivot kullanışlı</t>
  </si>
  <si>
    <t>Haftalık totalleri hesaplamak için de Pivot kullanışlı</t>
  </si>
  <si>
    <t>Toplam DARALI</t>
  </si>
  <si>
    <t>Toplam SAFİ</t>
  </si>
  <si>
    <t>Veli Aşan</t>
  </si>
  <si>
    <t>Ferit Adsız Bayram</t>
  </si>
  <si>
    <t>Adnan Marka</t>
  </si>
  <si>
    <t>Gelen_Mallar</t>
  </si>
  <si>
    <t>Bizim_Toplam</t>
  </si>
  <si>
    <t>Onların_Toplam</t>
  </si>
  <si>
    <t>Kilo</t>
  </si>
  <si>
    <t>Onların_Toplamı</t>
  </si>
  <si>
    <t>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</si>
</sst>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1" fillId="0" borderId="0" xfId="0" applyNumberFormat="1" applyFont="1"/>
    <xf numFmtId="14" fontId="1" fillId="5" borderId="0" xfId="0" applyNumberFormat="1" applyFont="1" applyFill="1"/>
    <xf numFmtId="0" fontId="0" fillId="0" borderId="0" xfId="0" pivotButton="1"/>
    <xf numFmtId="0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4.665135300929" createdVersion="7" refreshedVersion="7" minRefreshableVersion="3" recordCount="57" xr:uid="{C1A5B48E-8D9B-4A03-9AFF-3CC9FB323A77}">
  <cacheSource type="worksheet">
    <worksheetSource ref="A1:I58" sheet="DENEME"/>
  </cacheSource>
  <cacheFields count="9">
    <cacheField name="TARİH" numFmtId="0">
      <sharedItems containsBlank="1" count="7">
        <m/>
        <s v="11.7.2021/PAZAR"/>
        <s v="12.7.2021/PAZARTESİ"/>
        <s v="13.07.2021/SALI"/>
        <s v="14.07.2021/ÇARŞAMBA"/>
        <s v="15.07.2021/PERŞEMBE"/>
        <s v="16.07.2021/CUMA"/>
      </sharedItems>
    </cacheField>
    <cacheField name="MÜSTAHSİL" numFmtId="0">
      <sharedItems containsBlank="1"/>
    </cacheField>
    <cacheField name="ÜRÜN CİNSİ" numFmtId="0">
      <sharedItems containsBlank="1"/>
    </cacheField>
    <cacheField name="ADET" numFmtId="0">
      <sharedItems containsString="0" containsBlank="1" containsNumber="1" containsInteger="1" minValue="44" maxValue="3325"/>
    </cacheField>
    <cacheField name="DARALI" numFmtId="0">
      <sharedItems containsString="0" containsBlank="1" containsNumber="1" containsInteger="1" minValue="162" maxValue="14480"/>
    </cacheField>
    <cacheField name="DARA" numFmtId="0">
      <sharedItems containsString="0" containsBlank="1" containsNumber="1" containsInteger="1" minValue="22" maxValue="1849"/>
    </cacheField>
    <cacheField name="SAFİ" numFmtId="0">
      <sharedItems containsString="0" containsBlank="1" containsNumber="1" containsInteger="1" minValue="140" maxValue="12631"/>
    </cacheField>
    <cacheField name="FİYAT" numFmtId="0">
      <sharedItems containsString="0" containsBlank="1" containsNumber="1" minValue="4" maxValue="8"/>
    </cacheField>
    <cacheField name="TUTAR" numFmtId="0">
      <sharedItems containsString="0" containsBlank="1" containsNumber="1" minValue="1969" maxValue="845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m/>
    <m/>
    <m/>
    <m/>
    <m/>
    <m/>
    <m/>
    <m/>
  </r>
  <r>
    <x v="1"/>
    <s v="Ali Açıkgöz"/>
    <s v="Şeftali"/>
    <n v="520"/>
    <n v="2140"/>
    <n v="210"/>
    <n v="1930"/>
    <n v="7.5"/>
    <n v="14475"/>
  </r>
  <r>
    <x v="1"/>
    <s v="Ali Açıkgöz"/>
    <s v="Nektari"/>
    <n v="249"/>
    <n v="960"/>
    <n v="100"/>
    <n v="860"/>
    <n v="8"/>
    <n v="6880"/>
  </r>
  <r>
    <x v="1"/>
    <s v="Bayram Atsız"/>
    <s v="Şeftali"/>
    <n v="300"/>
    <n v="1100"/>
    <n v="150"/>
    <n v="950"/>
    <n v="6.25"/>
    <n v="5937.5"/>
  </r>
  <r>
    <x v="1"/>
    <s v="Mevlüt Çulhacı"/>
    <s v="Şeftali"/>
    <n v="498"/>
    <n v="1800"/>
    <n v="250"/>
    <n v="1550"/>
    <n v="5.5"/>
    <n v="8525"/>
  </r>
  <r>
    <x v="1"/>
    <s v="Ali Gür"/>
    <s v="Şeftali"/>
    <n v="229"/>
    <n v="1320"/>
    <n v="230"/>
    <n v="1090"/>
    <n v="4"/>
    <n v="4360"/>
  </r>
  <r>
    <x v="1"/>
    <s v="Ferhat Adsız"/>
    <s v="Şeftali"/>
    <n v="376"/>
    <n v="1720"/>
    <n v="376"/>
    <n v="1344"/>
    <n v="7"/>
    <n v="9408"/>
  </r>
  <r>
    <x v="1"/>
    <s v="Şaban Ok"/>
    <s v="Şeftali"/>
    <n v="99"/>
    <n v="420"/>
    <n v="40"/>
    <n v="380"/>
    <n v="7"/>
    <n v="2660"/>
  </r>
  <r>
    <x v="1"/>
    <s v="Sergen Gür"/>
    <s v="Şeftali"/>
    <n v="484"/>
    <n v="1900"/>
    <n v="242"/>
    <n v="1658"/>
    <n v="7"/>
    <n v="11606"/>
  </r>
  <r>
    <x v="0"/>
    <s v="Toplam"/>
    <m/>
    <n v="2755"/>
    <n v="11360"/>
    <n v="1598"/>
    <n v="9762"/>
    <m/>
    <n v="63851.5"/>
  </r>
  <r>
    <x v="0"/>
    <s v="Ortalama"/>
    <m/>
    <m/>
    <m/>
    <m/>
    <m/>
    <n v="6.53125"/>
    <m/>
  </r>
  <r>
    <x v="0"/>
    <m/>
    <m/>
    <m/>
    <m/>
    <m/>
    <m/>
    <m/>
    <m/>
  </r>
  <r>
    <x v="0"/>
    <m/>
    <m/>
    <m/>
    <m/>
    <m/>
    <m/>
    <m/>
    <m/>
  </r>
  <r>
    <x v="2"/>
    <s v="Sercan Gür"/>
    <s v="Şeftali"/>
    <n v="690"/>
    <n v="2580"/>
    <n v="345"/>
    <n v="2235"/>
    <n v="7"/>
    <n v="15645"/>
  </r>
  <r>
    <x v="2"/>
    <s v="Cemal Şimşek"/>
    <s v="Şeftali"/>
    <n v="534"/>
    <n v="1900"/>
    <n v="267"/>
    <n v="1633"/>
    <n v="4.5"/>
    <n v="7348.5"/>
  </r>
  <r>
    <x v="2"/>
    <s v="Mevlüt Çulhacı"/>
    <s v="Şeftali"/>
    <n v="525"/>
    <n v="1960"/>
    <n v="262"/>
    <n v="1698"/>
    <n v="6.5"/>
    <n v="11037"/>
  </r>
  <r>
    <x v="2"/>
    <s v="Adnan Topçu"/>
    <s v="Şeftali"/>
    <n v="443"/>
    <n v="2627"/>
    <n v="443"/>
    <n v="2184"/>
    <n v="6.5"/>
    <n v="14196"/>
  </r>
  <r>
    <x v="0"/>
    <s v="Toplam"/>
    <m/>
    <n v="2192"/>
    <n v="9067"/>
    <n v="1317"/>
    <n v="7750"/>
    <m/>
    <n v="48226.5"/>
  </r>
  <r>
    <x v="0"/>
    <s v="Ortalama"/>
    <m/>
    <m/>
    <m/>
    <m/>
    <m/>
    <n v="6.125"/>
    <m/>
  </r>
  <r>
    <x v="0"/>
    <m/>
    <m/>
    <m/>
    <m/>
    <m/>
    <m/>
    <m/>
    <m/>
  </r>
  <r>
    <x v="0"/>
    <m/>
    <m/>
    <m/>
    <m/>
    <m/>
    <m/>
    <m/>
    <m/>
  </r>
  <r>
    <x v="3"/>
    <s v="Hayri Kanat"/>
    <s v="Şeftali"/>
    <n v="1489"/>
    <n v="6500"/>
    <n v="745"/>
    <n v="5755"/>
    <n v="8"/>
    <n v="46040"/>
  </r>
  <r>
    <x v="3"/>
    <s v="Sercan Gür"/>
    <s v="Şeftali"/>
    <n v="205"/>
    <n v="760"/>
    <n v="100"/>
    <n v="660"/>
    <n v="6.8"/>
    <n v="4488"/>
  </r>
  <r>
    <x v="3"/>
    <s v="Mevlüt Çulhacı"/>
    <s v="Şeftali"/>
    <n v="585"/>
    <n v="2180"/>
    <n v="292"/>
    <n v="1888"/>
    <n v="4.5999999999999996"/>
    <n v="8684.7999999999993"/>
  </r>
  <r>
    <x v="3"/>
    <s v="Bayram Adsız"/>
    <s v="Şeftali"/>
    <n v="387"/>
    <n v="1500"/>
    <n v="155"/>
    <n v="1345"/>
    <n v="5.5"/>
    <n v="7397.5"/>
  </r>
  <r>
    <x v="3"/>
    <s v="Ali Açıkgöz"/>
    <s v="Şeftali"/>
    <n v="170"/>
    <n v="600"/>
    <n v="68"/>
    <n v="532"/>
    <n v="6"/>
    <n v="3192"/>
  </r>
  <r>
    <x v="3"/>
    <s v="Adnan Topçu"/>
    <s v="Şeftali"/>
    <n v="489"/>
    <n v="2940"/>
    <n v="489"/>
    <n v="2451"/>
    <n v="6"/>
    <n v="14706"/>
  </r>
  <r>
    <x v="0"/>
    <s v="Toplam"/>
    <m/>
    <n v="3325"/>
    <n v="14480"/>
    <n v="1849"/>
    <n v="12631"/>
    <m/>
    <n v="84508.3"/>
  </r>
  <r>
    <x v="0"/>
    <s v="Ortalama"/>
    <m/>
    <m/>
    <m/>
    <m/>
    <m/>
    <n v="6.1499999999999995"/>
    <m/>
  </r>
  <r>
    <x v="0"/>
    <m/>
    <m/>
    <m/>
    <m/>
    <m/>
    <m/>
    <m/>
    <m/>
  </r>
  <r>
    <x v="0"/>
    <m/>
    <m/>
    <m/>
    <m/>
    <m/>
    <m/>
    <m/>
    <m/>
  </r>
  <r>
    <x v="4"/>
    <s v="Yusuf Akıncı"/>
    <s v="Şeftali"/>
    <n v="366"/>
    <n v="1440"/>
    <n v="145"/>
    <n v="1295"/>
    <n v="7.5"/>
    <n v="9712.5"/>
  </r>
  <r>
    <x v="4"/>
    <s v="Ferhat Adsız"/>
    <s v="Şeftali"/>
    <n v="469"/>
    <n v="2980"/>
    <n v="470"/>
    <n v="2510"/>
    <n v="5.5"/>
    <n v="13805"/>
  </r>
  <r>
    <x v="4"/>
    <s v="Ali Açıkgöz"/>
    <s v="Şeftali"/>
    <n v="198"/>
    <n v="740"/>
    <n v="80"/>
    <n v="660"/>
    <n v="6"/>
    <n v="3960"/>
  </r>
  <r>
    <x v="4"/>
    <s v="Adnan Topçu"/>
    <s v="Şeftali"/>
    <n v="525"/>
    <m/>
    <m/>
    <m/>
    <m/>
    <m/>
  </r>
  <r>
    <x v="0"/>
    <s v="Toplam"/>
    <m/>
    <n v="1558"/>
    <n v="5160"/>
    <n v="695"/>
    <n v="4465"/>
    <m/>
    <n v="27477.5"/>
  </r>
  <r>
    <x v="0"/>
    <s v="Ortalama"/>
    <m/>
    <m/>
    <m/>
    <m/>
    <m/>
    <n v="6.333333333333333"/>
    <m/>
  </r>
  <r>
    <x v="0"/>
    <m/>
    <m/>
    <m/>
    <m/>
    <m/>
    <m/>
    <m/>
    <m/>
  </r>
  <r>
    <x v="0"/>
    <m/>
    <m/>
    <m/>
    <m/>
    <m/>
    <m/>
    <m/>
    <m/>
  </r>
  <r>
    <x v="5"/>
    <s v="Ali Açıkgöz"/>
    <s v="Nektar"/>
    <n v="121"/>
    <n v="660"/>
    <n v="120"/>
    <n v="540"/>
    <n v="4.5"/>
    <n v="2430"/>
  </r>
  <r>
    <x v="5"/>
    <s v="Adnan Topçu"/>
    <s v="Şeftali"/>
    <n v="303"/>
    <n v="1700"/>
    <n v="302"/>
    <n v="1398"/>
    <n v="5.3"/>
    <n v="7409.4"/>
  </r>
  <r>
    <x v="5"/>
    <s v="Ferhat Adsız"/>
    <s v="Şeftali"/>
    <n v="241"/>
    <n v="1040"/>
    <n v="120"/>
    <n v="920"/>
    <n v="7.5"/>
    <n v="6900"/>
  </r>
  <r>
    <x v="5"/>
    <s v="Halil Ağır"/>
    <s v="Şeftali"/>
    <n v="955"/>
    <n v="4040"/>
    <n v="477"/>
    <n v="3563"/>
    <n v="7.5"/>
    <n v="26722.5"/>
  </r>
  <r>
    <x v="5"/>
    <s v="Yusuf Maden"/>
    <s v="Şeftali"/>
    <n v="816"/>
    <n v="2840"/>
    <n v="410"/>
    <n v="2430"/>
    <n v="4.75"/>
    <n v="11542.5"/>
  </r>
  <r>
    <x v="5"/>
    <s v="Ferhat Adsız"/>
    <s v="Şeftali"/>
    <n v="471"/>
    <n v="1660"/>
    <n v="235"/>
    <n v="1425"/>
    <n v="6.75"/>
    <n v="9618.75"/>
  </r>
  <r>
    <x v="0"/>
    <s v="Toplam"/>
    <m/>
    <n v="2907"/>
    <n v="11940"/>
    <n v="1664"/>
    <n v="10276"/>
    <m/>
    <n v="64623.15"/>
  </r>
  <r>
    <x v="0"/>
    <s v="Ortalama"/>
    <m/>
    <m/>
    <m/>
    <m/>
    <m/>
    <n v="6.05"/>
    <m/>
  </r>
  <r>
    <x v="0"/>
    <m/>
    <m/>
    <m/>
    <m/>
    <m/>
    <m/>
    <m/>
    <m/>
  </r>
  <r>
    <x v="6"/>
    <s v="Cemal Şimşek"/>
    <s v="Şeftali"/>
    <n v="44"/>
    <n v="162"/>
    <n v="22"/>
    <n v="140"/>
    <m/>
    <m/>
  </r>
  <r>
    <x v="6"/>
    <s v="Veli Aşan"/>
    <s v="Şeftali"/>
    <n v="155"/>
    <n v="880"/>
    <n v="155"/>
    <n v="725"/>
    <n v="5.65"/>
    <n v="4096.25"/>
  </r>
  <r>
    <x v="6"/>
    <s v="Ali Açıkgöz"/>
    <s v="Şeftali"/>
    <n v="723"/>
    <n v="2940"/>
    <n v="300"/>
    <n v="2640"/>
    <n v="7.25"/>
    <n v="19140"/>
  </r>
  <r>
    <x v="6"/>
    <s v="Ferit Adsız Bayram"/>
    <s v="Şeftali"/>
    <n v="125"/>
    <n v="420"/>
    <n v="62"/>
    <n v="358"/>
    <n v="5.5"/>
    <n v="1969"/>
  </r>
  <r>
    <x v="6"/>
    <s v="Hayri Kanat"/>
    <s v="Şeftali"/>
    <n v="305"/>
    <n v="1180"/>
    <n v="150"/>
    <n v="1030"/>
    <n v="7.5"/>
    <n v="7725"/>
  </r>
  <r>
    <x v="6"/>
    <s v="Yusuf Maden"/>
    <s v="Şeftali"/>
    <n v="690"/>
    <n v="2600"/>
    <n v="345"/>
    <n v="2255"/>
    <n v="5"/>
    <n v="11275"/>
  </r>
  <r>
    <x v="6"/>
    <s v="Ferhat Adsız"/>
    <s v="Şeftali"/>
    <n v="244"/>
    <n v="820"/>
    <n v="120"/>
    <n v="700"/>
    <n v="4.3"/>
    <n v="3010"/>
  </r>
  <r>
    <x v="6"/>
    <s v="Adnan Topçu"/>
    <s v="Şeftali"/>
    <n v="292"/>
    <n v="1640"/>
    <n v="292"/>
    <n v="1348"/>
    <n v="5.3"/>
    <n v="7144.4"/>
  </r>
  <r>
    <x v="0"/>
    <s v="Toplam"/>
    <m/>
    <n v="2578"/>
    <n v="10642"/>
    <n v="1446"/>
    <n v="9196"/>
    <m/>
    <n v="54359.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072F5-C663-4E7B-BB9A-B3C706EFDDA2}" name="PivotTable3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rowHeaderCaption="Tarih">
  <location ref="A2:E9" firstHeaderRow="0" firstDataRow="1" firstDataCol="1"/>
  <pivotFields count="9">
    <pivotField axis="axisRow" showAll="0">
      <items count="8">
        <item x="1"/>
        <item x="2"/>
        <item x="3"/>
        <item x="4"/>
        <item x="5"/>
        <item x="6"/>
        <item h="1" x="0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plam ADET" fld="3" baseField="0" baseItem="0"/>
    <dataField name="Toplam DARALI" fld="4" baseField="0" baseItem="0"/>
    <dataField name="Toplam SAFİ" fld="6" baseField="0" baseItem="0"/>
    <dataField name="Toplam TUTA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668B0-B863-4183-BAC2-6F49F22F2427}" name="PivotTable2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E10" firstHeaderRow="0" firstDataRow="1" firstDataCol="1"/>
  <pivotFields count="9">
    <pivotField axis="axisRow" showAll="0">
      <items count="8">
        <item x="1"/>
        <item x="2"/>
        <item x="3"/>
        <item x="4"/>
        <item x="5"/>
        <item x="6"/>
        <item h="1" x="0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plam ADET" fld="3" baseField="0" baseItem="0"/>
    <dataField name="Toplam DARALI" fld="4" baseField="0" baseItem="0"/>
    <dataField name="Toplam SAFİ" fld="6" baseField="0" baseItem="0"/>
    <dataField name="Toplam TUTA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7D49-BCCC-4EFA-8A3E-7A712E79A5DE}">
  <dimension ref="A1:Y58"/>
  <sheetViews>
    <sheetView zoomScale="51" zoomScaleNormal="51" workbookViewId="0">
      <pane ySplit="1" topLeftCell="A2" activePane="bottomLeft" state="frozen"/>
      <selection pane="bottomLeft" activeCell="H58" sqref="H58"/>
    </sheetView>
  </sheetViews>
  <sheetFormatPr defaultRowHeight="14.5" x14ac:dyDescent="0.35"/>
  <cols>
    <col min="1" max="1" width="22" bestFit="1" customWidth="1"/>
    <col min="2" max="2" width="10.54296875" bestFit="1" customWidth="1"/>
    <col min="10" max="10" width="11.36328125" bestFit="1" customWidth="1"/>
    <col min="13" max="13" width="11.1796875" customWidth="1"/>
    <col min="14" max="14" width="9.08984375" bestFit="1" customWidth="1"/>
    <col min="15" max="15" width="11" bestFit="1" customWidth="1"/>
    <col min="18" max="18" width="9.08984375" bestFit="1" customWidth="1"/>
    <col min="19" max="19" width="11" bestFit="1" customWidth="1"/>
    <col min="22" max="22" width="9.08984375" bestFit="1" customWidth="1"/>
    <col min="23" max="23" width="11" bestFit="1" customWidth="1"/>
    <col min="25" max="25" width="13.179687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85</v>
      </c>
      <c r="J1" s="2" t="s">
        <v>86</v>
      </c>
      <c r="K1" s="2" t="s">
        <v>87</v>
      </c>
      <c r="L1" s="2"/>
      <c r="M1" s="12" t="s">
        <v>33</v>
      </c>
      <c r="N1" s="12"/>
      <c r="O1" s="12"/>
      <c r="P1" s="12"/>
      <c r="Q1" s="13" t="s">
        <v>34</v>
      </c>
      <c r="R1" s="13"/>
      <c r="S1" s="13"/>
      <c r="T1" s="13"/>
      <c r="U1" s="14" t="s">
        <v>35</v>
      </c>
      <c r="V1" s="14"/>
      <c r="W1" s="14"/>
      <c r="X1" s="14"/>
      <c r="Y1" s="2" t="s">
        <v>41</v>
      </c>
    </row>
    <row r="2" spans="1:25" x14ac:dyDescent="0.35">
      <c r="A2" s="5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x14ac:dyDescent="0.35">
      <c r="A3" t="s">
        <v>8</v>
      </c>
      <c r="B3" t="s">
        <v>9</v>
      </c>
      <c r="C3">
        <v>520</v>
      </c>
      <c r="D3">
        <v>2140</v>
      </c>
      <c r="E3">
        <v>210</v>
      </c>
      <c r="F3">
        <f t="shared" ref="F3:F10" si="0">(D3-E3)</f>
        <v>1930</v>
      </c>
      <c r="G3">
        <v>7.5</v>
      </c>
      <c r="H3">
        <f t="shared" ref="H3:H10" si="1">(F3*G3)</f>
        <v>14475</v>
      </c>
      <c r="M3" t="s">
        <v>2</v>
      </c>
      <c r="N3" s="3" t="s">
        <v>36</v>
      </c>
      <c r="O3" t="s">
        <v>1</v>
      </c>
      <c r="Q3" t="s">
        <v>2</v>
      </c>
      <c r="R3" t="s">
        <v>36</v>
      </c>
      <c r="S3" t="s">
        <v>1</v>
      </c>
      <c r="U3" t="s">
        <v>2</v>
      </c>
      <c r="V3" t="s">
        <v>36</v>
      </c>
      <c r="W3" t="s">
        <v>1</v>
      </c>
    </row>
    <row r="4" spans="1:25" x14ac:dyDescent="0.35">
      <c r="A4" t="s">
        <v>8</v>
      </c>
      <c r="B4" t="s">
        <v>10</v>
      </c>
      <c r="C4">
        <v>249</v>
      </c>
      <c r="D4">
        <v>960</v>
      </c>
      <c r="E4">
        <v>100</v>
      </c>
      <c r="F4">
        <f t="shared" si="0"/>
        <v>860</v>
      </c>
      <c r="G4">
        <v>8</v>
      </c>
      <c r="H4">
        <f t="shared" si="1"/>
        <v>6880</v>
      </c>
      <c r="M4" s="3">
        <v>605</v>
      </c>
      <c r="N4" t="s">
        <v>37</v>
      </c>
      <c r="O4" t="s">
        <v>9</v>
      </c>
      <c r="Q4">
        <v>248</v>
      </c>
      <c r="R4" t="s">
        <v>38</v>
      </c>
      <c r="S4" t="s">
        <v>39</v>
      </c>
      <c r="U4">
        <v>230</v>
      </c>
      <c r="V4" t="s">
        <v>38</v>
      </c>
      <c r="W4" t="s">
        <v>9</v>
      </c>
      <c r="X4" s="2"/>
    </row>
    <row r="5" spans="1:25" x14ac:dyDescent="0.35">
      <c r="A5" t="s">
        <v>11</v>
      </c>
      <c r="B5" t="s">
        <v>9</v>
      </c>
      <c r="C5">
        <v>300</v>
      </c>
      <c r="D5">
        <v>1100</v>
      </c>
      <c r="E5">
        <v>150</v>
      </c>
      <c r="F5">
        <f t="shared" si="0"/>
        <v>950</v>
      </c>
      <c r="G5">
        <v>6.25</v>
      </c>
      <c r="H5">
        <f t="shared" si="1"/>
        <v>5937.5</v>
      </c>
      <c r="Q5">
        <v>1656</v>
      </c>
      <c r="R5" t="s">
        <v>38</v>
      </c>
      <c r="S5" t="s">
        <v>9</v>
      </c>
      <c r="X5" s="2"/>
    </row>
    <row r="6" spans="1:25" x14ac:dyDescent="0.35">
      <c r="A6" t="s">
        <v>12</v>
      </c>
      <c r="B6" t="s">
        <v>9</v>
      </c>
      <c r="C6">
        <v>498</v>
      </c>
      <c r="D6">
        <v>1800</v>
      </c>
      <c r="E6">
        <v>250</v>
      </c>
      <c r="F6">
        <f t="shared" si="0"/>
        <v>1550</v>
      </c>
      <c r="G6">
        <v>5.5</v>
      </c>
      <c r="H6">
        <f t="shared" si="1"/>
        <v>8525</v>
      </c>
      <c r="Q6">
        <v>14</v>
      </c>
      <c r="S6" t="s">
        <v>40</v>
      </c>
      <c r="X6" s="2"/>
    </row>
    <row r="7" spans="1:25" x14ac:dyDescent="0.35">
      <c r="A7" t="s">
        <v>13</v>
      </c>
      <c r="B7" t="s">
        <v>9</v>
      </c>
      <c r="C7">
        <v>229</v>
      </c>
      <c r="D7">
        <v>1320</v>
      </c>
      <c r="E7">
        <v>230</v>
      </c>
      <c r="F7">
        <f t="shared" si="0"/>
        <v>1090</v>
      </c>
      <c r="G7">
        <v>4</v>
      </c>
      <c r="H7">
        <f t="shared" si="1"/>
        <v>4360</v>
      </c>
      <c r="X7" s="2"/>
    </row>
    <row r="8" spans="1:25" x14ac:dyDescent="0.35">
      <c r="A8" t="s">
        <v>14</v>
      </c>
      <c r="B8" t="s">
        <v>9</v>
      </c>
      <c r="C8">
        <v>376</v>
      </c>
      <c r="D8">
        <v>1720</v>
      </c>
      <c r="E8">
        <v>376</v>
      </c>
      <c r="F8">
        <f t="shared" si="0"/>
        <v>1344</v>
      </c>
      <c r="G8">
        <v>7</v>
      </c>
      <c r="H8">
        <f t="shared" si="1"/>
        <v>9408</v>
      </c>
      <c r="X8" s="2"/>
    </row>
    <row r="9" spans="1:25" x14ac:dyDescent="0.35">
      <c r="A9" t="s">
        <v>15</v>
      </c>
      <c r="B9" t="s">
        <v>9</v>
      </c>
      <c r="C9">
        <v>99</v>
      </c>
      <c r="D9">
        <v>420</v>
      </c>
      <c r="E9">
        <v>40</v>
      </c>
      <c r="F9">
        <f t="shared" si="0"/>
        <v>380</v>
      </c>
      <c r="G9">
        <v>7</v>
      </c>
      <c r="H9">
        <f t="shared" si="1"/>
        <v>2660</v>
      </c>
      <c r="X9" s="2"/>
    </row>
    <row r="10" spans="1:25" x14ac:dyDescent="0.35">
      <c r="A10" t="s">
        <v>16</v>
      </c>
      <c r="B10" t="s">
        <v>9</v>
      </c>
      <c r="C10">
        <v>484</v>
      </c>
      <c r="D10">
        <v>1900</v>
      </c>
      <c r="E10">
        <v>242</v>
      </c>
      <c r="F10">
        <f t="shared" si="0"/>
        <v>1658</v>
      </c>
      <c r="G10">
        <v>7</v>
      </c>
      <c r="H10">
        <f t="shared" si="1"/>
        <v>11606</v>
      </c>
      <c r="X10" s="2"/>
    </row>
    <row r="11" spans="1:25" x14ac:dyDescent="0.35">
      <c r="A11" s="2" t="s">
        <v>17</v>
      </c>
      <c r="B11" s="2"/>
      <c r="C11" s="2">
        <f>SUM(C1:C10)</f>
        <v>2755</v>
      </c>
      <c r="D11" s="2">
        <f>SUM(D1:D10)</f>
        <v>11360</v>
      </c>
      <c r="E11" s="2">
        <f>SUM(E1:E10)</f>
        <v>1598</v>
      </c>
      <c r="F11" s="2">
        <f>SUM(F1:F10)</f>
        <v>9762</v>
      </c>
      <c r="G11" s="2"/>
      <c r="H11" s="2">
        <f>SUM(H1:H10)</f>
        <v>63851.5</v>
      </c>
      <c r="I11" s="2"/>
      <c r="J11" s="2"/>
      <c r="K11" s="2"/>
      <c r="M11" s="2">
        <f t="shared" ref="M11:U11" si="2">SUM(M4:M10)</f>
        <v>605</v>
      </c>
      <c r="N11" s="2"/>
      <c r="O11" s="2"/>
      <c r="P11" s="2"/>
      <c r="Q11" s="2">
        <f t="shared" si="2"/>
        <v>1918</v>
      </c>
      <c r="R11" s="2"/>
      <c r="S11" s="2"/>
      <c r="T11" s="2"/>
      <c r="U11" s="2">
        <f t="shared" si="2"/>
        <v>230</v>
      </c>
      <c r="V11" s="2"/>
      <c r="W11" s="2"/>
      <c r="X11" s="2"/>
      <c r="Y11" s="2">
        <f>SUM(M11:X11)</f>
        <v>2753</v>
      </c>
    </row>
    <row r="12" spans="1:25" x14ac:dyDescent="0.35">
      <c r="A12" s="2" t="s">
        <v>18</v>
      </c>
      <c r="B12" s="2"/>
      <c r="C12" s="2"/>
      <c r="D12" s="2"/>
      <c r="E12" s="2"/>
      <c r="F12" s="2"/>
      <c r="G12" s="2">
        <f>(AVERAGE(G3:G10))</f>
        <v>6.53125</v>
      </c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5" x14ac:dyDescent="0.35">
      <c r="A14" s="5" t="s">
        <v>20</v>
      </c>
    </row>
    <row r="15" spans="1:25" x14ac:dyDescent="0.35">
      <c r="A15" t="s">
        <v>21</v>
      </c>
      <c r="B15" t="s">
        <v>9</v>
      </c>
      <c r="C15">
        <v>690</v>
      </c>
      <c r="D15">
        <v>2580</v>
      </c>
      <c r="E15">
        <v>345</v>
      </c>
      <c r="F15">
        <f>(D15-E15)</f>
        <v>2235</v>
      </c>
      <c r="G15">
        <v>7</v>
      </c>
      <c r="H15">
        <f>(F15*G15)</f>
        <v>15645</v>
      </c>
      <c r="M15" s="3">
        <v>455</v>
      </c>
      <c r="N15" t="s">
        <v>37</v>
      </c>
      <c r="O15" t="s">
        <v>9</v>
      </c>
      <c r="Q15">
        <v>1455</v>
      </c>
      <c r="R15" t="s">
        <v>38</v>
      </c>
      <c r="S15" t="s">
        <v>9</v>
      </c>
      <c r="U15">
        <v>288</v>
      </c>
      <c r="V15" t="s">
        <v>38</v>
      </c>
      <c r="W15" t="s">
        <v>9</v>
      </c>
    </row>
    <row r="16" spans="1:25" x14ac:dyDescent="0.35">
      <c r="A16" t="s">
        <v>22</v>
      </c>
      <c r="B16" t="s">
        <v>9</v>
      </c>
      <c r="C16">
        <v>534</v>
      </c>
      <c r="D16">
        <v>1900</v>
      </c>
      <c r="E16">
        <v>267</v>
      </c>
      <c r="F16">
        <f>(D16-E16)</f>
        <v>1633</v>
      </c>
      <c r="G16">
        <v>4.5</v>
      </c>
      <c r="H16">
        <f>(F16*G16)</f>
        <v>7348.5</v>
      </c>
    </row>
    <row r="17" spans="1:11" x14ac:dyDescent="0.35">
      <c r="A17" t="s">
        <v>12</v>
      </c>
      <c r="B17" t="s">
        <v>9</v>
      </c>
      <c r="C17">
        <v>525</v>
      </c>
      <c r="D17">
        <v>1960</v>
      </c>
      <c r="E17">
        <v>262</v>
      </c>
      <c r="F17">
        <f>(D17-E17)</f>
        <v>1698</v>
      </c>
      <c r="G17">
        <v>6.5</v>
      </c>
      <c r="H17">
        <f>(F17*G17)</f>
        <v>11037</v>
      </c>
    </row>
    <row r="18" spans="1:11" x14ac:dyDescent="0.35">
      <c r="A18" t="s">
        <v>23</v>
      </c>
      <c r="B18" t="s">
        <v>9</v>
      </c>
      <c r="C18">
        <v>443</v>
      </c>
      <c r="D18">
        <v>2627</v>
      </c>
      <c r="E18">
        <v>443</v>
      </c>
      <c r="F18">
        <f>(D18-E18)</f>
        <v>2184</v>
      </c>
      <c r="G18">
        <v>6.5</v>
      </c>
      <c r="H18">
        <f>(F18*G18)</f>
        <v>14196</v>
      </c>
    </row>
    <row r="19" spans="1:11" x14ac:dyDescent="0.35">
      <c r="A19" s="2" t="s">
        <v>17</v>
      </c>
      <c r="B19" s="2"/>
      <c r="C19" s="2">
        <f t="shared" ref="C19:H19" si="3">SUM(C15:C18)</f>
        <v>2192</v>
      </c>
      <c r="D19" s="2">
        <f t="shared" si="3"/>
        <v>9067</v>
      </c>
      <c r="E19" s="2">
        <f t="shared" si="3"/>
        <v>1317</v>
      </c>
      <c r="F19" s="2">
        <f t="shared" si="3"/>
        <v>7750</v>
      </c>
      <c r="G19" s="2"/>
      <c r="H19" s="2">
        <f t="shared" si="3"/>
        <v>48226.5</v>
      </c>
      <c r="I19" s="2"/>
      <c r="J19" s="2"/>
      <c r="K19" s="2"/>
    </row>
    <row r="20" spans="1:11" x14ac:dyDescent="0.35">
      <c r="A20" s="2" t="s">
        <v>18</v>
      </c>
      <c r="B20" s="2"/>
      <c r="C20" s="2"/>
      <c r="D20" s="2"/>
      <c r="E20" s="2"/>
      <c r="F20" s="2"/>
      <c r="G20" s="2">
        <f>(AVERAGE(G15:G18))</f>
        <v>6.125</v>
      </c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 t="s">
        <v>24</v>
      </c>
    </row>
    <row r="23" spans="1:11" x14ac:dyDescent="0.35">
      <c r="A23" t="s">
        <v>25</v>
      </c>
      <c r="B23" t="s">
        <v>9</v>
      </c>
      <c r="C23">
        <v>1489</v>
      </c>
      <c r="D23">
        <v>6500</v>
      </c>
      <c r="E23">
        <v>745</v>
      </c>
      <c r="F23">
        <f t="shared" ref="F23:F28" si="4">(D23-E23)</f>
        <v>5755</v>
      </c>
      <c r="G23">
        <v>8</v>
      </c>
      <c r="H23">
        <f t="shared" ref="H23:H28" si="5">(F23*G23)</f>
        <v>46040</v>
      </c>
    </row>
    <row r="24" spans="1:11" x14ac:dyDescent="0.35">
      <c r="A24" t="s">
        <v>21</v>
      </c>
      <c r="B24" t="s">
        <v>9</v>
      </c>
      <c r="C24">
        <v>205</v>
      </c>
      <c r="D24">
        <v>760</v>
      </c>
      <c r="E24">
        <v>100</v>
      </c>
      <c r="F24">
        <f t="shared" si="4"/>
        <v>660</v>
      </c>
      <c r="G24">
        <v>6.8</v>
      </c>
      <c r="H24">
        <f t="shared" si="5"/>
        <v>4488</v>
      </c>
    </row>
    <row r="25" spans="1:11" x14ac:dyDescent="0.35">
      <c r="A25" t="s">
        <v>12</v>
      </c>
      <c r="B25" t="s">
        <v>9</v>
      </c>
      <c r="C25">
        <v>585</v>
      </c>
      <c r="D25">
        <v>2180</v>
      </c>
      <c r="E25">
        <v>292</v>
      </c>
      <c r="F25">
        <f t="shared" si="4"/>
        <v>1888</v>
      </c>
      <c r="G25">
        <v>4.5999999999999996</v>
      </c>
      <c r="H25">
        <f t="shared" si="5"/>
        <v>8684.7999999999993</v>
      </c>
    </row>
    <row r="26" spans="1:11" x14ac:dyDescent="0.35">
      <c r="A26" t="s">
        <v>26</v>
      </c>
      <c r="B26" t="s">
        <v>9</v>
      </c>
      <c r="C26">
        <v>387</v>
      </c>
      <c r="D26">
        <v>1500</v>
      </c>
      <c r="E26">
        <v>155</v>
      </c>
      <c r="F26">
        <f t="shared" si="4"/>
        <v>1345</v>
      </c>
      <c r="G26">
        <v>5.5</v>
      </c>
      <c r="H26">
        <f t="shared" si="5"/>
        <v>7397.5</v>
      </c>
    </row>
    <row r="27" spans="1:11" x14ac:dyDescent="0.35">
      <c r="A27" t="s">
        <v>8</v>
      </c>
      <c r="B27" t="s">
        <v>9</v>
      </c>
      <c r="C27">
        <v>170</v>
      </c>
      <c r="D27">
        <v>600</v>
      </c>
      <c r="E27">
        <v>68</v>
      </c>
      <c r="F27">
        <f t="shared" si="4"/>
        <v>532</v>
      </c>
      <c r="G27">
        <v>6</v>
      </c>
      <c r="H27">
        <f t="shared" si="5"/>
        <v>3192</v>
      </c>
    </row>
    <row r="28" spans="1:11" x14ac:dyDescent="0.35">
      <c r="A28" t="s">
        <v>23</v>
      </c>
      <c r="B28" t="s">
        <v>9</v>
      </c>
      <c r="C28">
        <v>489</v>
      </c>
      <c r="D28">
        <v>2940</v>
      </c>
      <c r="E28">
        <v>489</v>
      </c>
      <c r="F28">
        <f t="shared" si="4"/>
        <v>2451</v>
      </c>
      <c r="G28">
        <v>6</v>
      </c>
      <c r="H28">
        <f t="shared" si="5"/>
        <v>14706</v>
      </c>
    </row>
    <row r="29" spans="1:11" x14ac:dyDescent="0.35">
      <c r="A29" s="2" t="s">
        <v>17</v>
      </c>
      <c r="B29" s="2"/>
      <c r="C29" s="2">
        <f t="shared" ref="C29:H29" si="6">SUM(C23:C28)</f>
        <v>3325</v>
      </c>
      <c r="D29" s="2">
        <f t="shared" si="6"/>
        <v>14480</v>
      </c>
      <c r="E29" s="2">
        <f t="shared" si="6"/>
        <v>1849</v>
      </c>
      <c r="F29" s="2">
        <f t="shared" si="6"/>
        <v>12631</v>
      </c>
      <c r="G29" s="2"/>
      <c r="H29" s="2">
        <f t="shared" si="6"/>
        <v>84508.3</v>
      </c>
      <c r="I29" s="2"/>
      <c r="J29" s="2"/>
      <c r="K29" s="2"/>
    </row>
    <row r="30" spans="1:11" x14ac:dyDescent="0.35">
      <c r="A30" s="2" t="s">
        <v>18</v>
      </c>
      <c r="B30" s="2"/>
      <c r="C30" s="2"/>
      <c r="D30" s="2"/>
      <c r="E30" s="2"/>
      <c r="F30" s="2"/>
      <c r="G30" s="2">
        <f>(AVERAGE(G23:G28))</f>
        <v>6.1499999999999995</v>
      </c>
      <c r="H30" s="2"/>
      <c r="I30" s="2"/>
      <c r="J30" s="2"/>
      <c r="K30" s="2"/>
    </row>
    <row r="31" spans="1:1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A32" s="2" t="s">
        <v>27</v>
      </c>
    </row>
    <row r="33" spans="1:11" x14ac:dyDescent="0.35">
      <c r="A33" t="s">
        <v>28</v>
      </c>
      <c r="B33" t="s">
        <v>9</v>
      </c>
      <c r="C33">
        <v>366</v>
      </c>
      <c r="D33">
        <v>1440</v>
      </c>
      <c r="E33">
        <v>145</v>
      </c>
      <c r="F33">
        <f>(D33-E33)</f>
        <v>1295</v>
      </c>
      <c r="G33">
        <v>7.5</v>
      </c>
      <c r="H33">
        <f>(F33*G33)</f>
        <v>9712.5</v>
      </c>
    </row>
    <row r="34" spans="1:11" x14ac:dyDescent="0.35">
      <c r="A34" t="s">
        <v>14</v>
      </c>
      <c r="B34" t="s">
        <v>9</v>
      </c>
      <c r="C34">
        <v>469</v>
      </c>
      <c r="D34">
        <v>2980</v>
      </c>
      <c r="E34">
        <v>470</v>
      </c>
      <c r="F34">
        <f>(D34-E34)</f>
        <v>2510</v>
      </c>
      <c r="G34">
        <v>5.5</v>
      </c>
      <c r="H34">
        <f>(F34*G34)</f>
        <v>13805</v>
      </c>
    </row>
    <row r="35" spans="1:11" x14ac:dyDescent="0.35">
      <c r="A35" t="s">
        <v>8</v>
      </c>
      <c r="B35" t="s">
        <v>9</v>
      </c>
      <c r="C35">
        <v>198</v>
      </c>
      <c r="D35">
        <v>740</v>
      </c>
      <c r="E35">
        <v>80</v>
      </c>
      <c r="F35">
        <f>(D35-E35)</f>
        <v>660</v>
      </c>
      <c r="G35">
        <v>6</v>
      </c>
      <c r="H35">
        <f>(F35*G35)</f>
        <v>3960</v>
      </c>
    </row>
    <row r="36" spans="1:11" x14ac:dyDescent="0.35">
      <c r="A36" t="s">
        <v>23</v>
      </c>
      <c r="B36" t="s">
        <v>9</v>
      </c>
    </row>
    <row r="37" spans="1:11" x14ac:dyDescent="0.35">
      <c r="A37" s="2" t="s">
        <v>17</v>
      </c>
      <c r="B37" s="2"/>
      <c r="C37" s="2">
        <f>SUM(C33:C36)</f>
        <v>1033</v>
      </c>
      <c r="D37" s="2">
        <f>SUM(D33:D35)</f>
        <v>5160</v>
      </c>
      <c r="E37" s="2">
        <f>SUM(E33:E35)</f>
        <v>695</v>
      </c>
      <c r="F37" s="2">
        <f>SUM(F33:F35)</f>
        <v>4465</v>
      </c>
      <c r="G37" s="2"/>
      <c r="H37" s="2">
        <f>SUM(H33:H35)</f>
        <v>27477.5</v>
      </c>
      <c r="I37" s="2"/>
      <c r="J37" s="2"/>
      <c r="K37" s="2"/>
    </row>
    <row r="38" spans="1:11" x14ac:dyDescent="0.35">
      <c r="A38" s="2" t="s">
        <v>18</v>
      </c>
      <c r="G38" s="2">
        <f>(AVERAGE(G33:G35))</f>
        <v>6.333333333333333</v>
      </c>
    </row>
    <row r="39" spans="1:11" x14ac:dyDescent="0.35">
      <c r="A39" s="2"/>
      <c r="G39" s="2"/>
    </row>
    <row r="40" spans="1:11" x14ac:dyDescent="0.35">
      <c r="A40" s="2" t="s">
        <v>29</v>
      </c>
    </row>
    <row r="41" spans="1:11" x14ac:dyDescent="0.35">
      <c r="A41" t="s">
        <v>8</v>
      </c>
      <c r="B41" t="s">
        <v>30</v>
      </c>
      <c r="C41">
        <v>121</v>
      </c>
      <c r="D41">
        <v>660</v>
      </c>
      <c r="E41">
        <v>120</v>
      </c>
      <c r="F41">
        <f t="shared" ref="F41:F46" si="7">(D41-E41)</f>
        <v>540</v>
      </c>
      <c r="G41">
        <v>4.5</v>
      </c>
      <c r="H41">
        <f t="shared" ref="H41:H46" si="8">(F41*G41)</f>
        <v>2430</v>
      </c>
    </row>
    <row r="42" spans="1:11" x14ac:dyDescent="0.35">
      <c r="A42" t="s">
        <v>23</v>
      </c>
      <c r="B42" t="s">
        <v>9</v>
      </c>
      <c r="C42">
        <v>303</v>
      </c>
      <c r="D42">
        <v>1700</v>
      </c>
      <c r="E42">
        <v>302</v>
      </c>
      <c r="F42">
        <f t="shared" si="7"/>
        <v>1398</v>
      </c>
      <c r="G42">
        <v>5.3</v>
      </c>
      <c r="H42">
        <f t="shared" si="8"/>
        <v>7409.4</v>
      </c>
    </row>
    <row r="43" spans="1:11" x14ac:dyDescent="0.35">
      <c r="A43" t="s">
        <v>14</v>
      </c>
      <c r="B43" t="s">
        <v>9</v>
      </c>
      <c r="C43">
        <v>241</v>
      </c>
      <c r="D43">
        <v>1040</v>
      </c>
      <c r="E43">
        <v>120</v>
      </c>
      <c r="F43">
        <f t="shared" si="7"/>
        <v>920</v>
      </c>
      <c r="G43">
        <v>7.5</v>
      </c>
      <c r="H43">
        <f t="shared" si="8"/>
        <v>6900</v>
      </c>
    </row>
    <row r="44" spans="1:11" x14ac:dyDescent="0.35">
      <c r="A44" t="s">
        <v>31</v>
      </c>
      <c r="B44" t="s">
        <v>9</v>
      </c>
      <c r="C44">
        <v>955</v>
      </c>
      <c r="D44">
        <v>4040</v>
      </c>
      <c r="E44">
        <v>477</v>
      </c>
      <c r="F44">
        <f t="shared" si="7"/>
        <v>3563</v>
      </c>
      <c r="G44">
        <v>7.5</v>
      </c>
      <c r="H44">
        <f t="shared" si="8"/>
        <v>26722.5</v>
      </c>
    </row>
    <row r="45" spans="1:11" x14ac:dyDescent="0.35">
      <c r="A45" t="s">
        <v>32</v>
      </c>
      <c r="B45" t="s">
        <v>9</v>
      </c>
      <c r="C45">
        <v>816</v>
      </c>
      <c r="D45">
        <v>2840</v>
      </c>
      <c r="E45">
        <v>410</v>
      </c>
      <c r="F45">
        <f t="shared" si="7"/>
        <v>2430</v>
      </c>
      <c r="G45">
        <v>4.75</v>
      </c>
      <c r="H45">
        <f t="shared" si="8"/>
        <v>11542.5</v>
      </c>
    </row>
    <row r="46" spans="1:11" x14ac:dyDescent="0.35">
      <c r="A46" t="s">
        <v>14</v>
      </c>
      <c r="B46" t="s">
        <v>9</v>
      </c>
      <c r="C46">
        <v>471</v>
      </c>
      <c r="D46">
        <v>1660</v>
      </c>
      <c r="E46">
        <v>235</v>
      </c>
      <c r="F46">
        <f t="shared" si="7"/>
        <v>1425</v>
      </c>
      <c r="G46">
        <v>6.75</v>
      </c>
      <c r="H46">
        <f t="shared" si="8"/>
        <v>9618.75</v>
      </c>
    </row>
    <row r="47" spans="1:11" x14ac:dyDescent="0.35">
      <c r="A47" s="2" t="s">
        <v>17</v>
      </c>
      <c r="B47" s="2"/>
      <c r="C47" s="2">
        <f t="shared" ref="C47:H47" si="9">SUM(C41:C46)</f>
        <v>2907</v>
      </c>
      <c r="D47" s="2">
        <f t="shared" si="9"/>
        <v>11940</v>
      </c>
      <c r="E47" s="2">
        <f t="shared" si="9"/>
        <v>1664</v>
      </c>
      <c r="F47" s="2">
        <f t="shared" si="9"/>
        <v>10276</v>
      </c>
      <c r="G47" s="2"/>
      <c r="H47" s="2">
        <f t="shared" si="9"/>
        <v>64623.15</v>
      </c>
      <c r="I47" s="2"/>
      <c r="J47" s="2"/>
      <c r="K47" s="2"/>
    </row>
    <row r="48" spans="1:11" x14ac:dyDescent="0.35">
      <c r="A48" s="2" t="s">
        <v>18</v>
      </c>
      <c r="G48" s="2">
        <f>(AVERAGE(G41:G46))</f>
        <v>6.05</v>
      </c>
    </row>
    <row r="50" spans="1:8" x14ac:dyDescent="0.35">
      <c r="A50" s="2" t="s">
        <v>42</v>
      </c>
    </row>
    <row r="51" spans="1:8" x14ac:dyDescent="0.35">
      <c r="A51" s="2" t="s">
        <v>22</v>
      </c>
      <c r="B51" t="s">
        <v>9</v>
      </c>
      <c r="C51">
        <v>44</v>
      </c>
      <c r="D51">
        <v>162</v>
      </c>
      <c r="E51">
        <v>22</v>
      </c>
      <c r="F51">
        <f t="shared" ref="F51:F58" si="10">(D51-E51)</f>
        <v>140</v>
      </c>
    </row>
    <row r="52" spans="1:8" x14ac:dyDescent="0.35">
      <c r="A52" s="2" t="s">
        <v>105</v>
      </c>
      <c r="B52" t="s">
        <v>9</v>
      </c>
      <c r="C52">
        <v>155</v>
      </c>
      <c r="D52">
        <v>880</v>
      </c>
      <c r="E52">
        <v>155</v>
      </c>
      <c r="F52">
        <f t="shared" si="10"/>
        <v>725</v>
      </c>
      <c r="G52">
        <v>5.65</v>
      </c>
      <c r="H52">
        <f t="shared" ref="H52:H58" si="11">(F52*G52)</f>
        <v>4096.25</v>
      </c>
    </row>
    <row r="53" spans="1:8" x14ac:dyDescent="0.35">
      <c r="A53" s="2" t="s">
        <v>8</v>
      </c>
      <c r="B53" t="s">
        <v>9</v>
      </c>
      <c r="C53">
        <v>723</v>
      </c>
      <c r="D53">
        <v>2940</v>
      </c>
      <c r="E53">
        <v>300</v>
      </c>
      <c r="F53">
        <f t="shared" si="10"/>
        <v>2640</v>
      </c>
      <c r="G53">
        <v>7.25</v>
      </c>
      <c r="H53">
        <f t="shared" si="11"/>
        <v>19140</v>
      </c>
    </row>
    <row r="54" spans="1:8" x14ac:dyDescent="0.35">
      <c r="A54" s="2" t="s">
        <v>106</v>
      </c>
      <c r="B54" t="s">
        <v>9</v>
      </c>
      <c r="C54">
        <v>125</v>
      </c>
      <c r="D54">
        <v>420</v>
      </c>
      <c r="E54">
        <v>62</v>
      </c>
      <c r="F54">
        <f t="shared" si="10"/>
        <v>358</v>
      </c>
      <c r="G54">
        <v>5.5</v>
      </c>
      <c r="H54">
        <f t="shared" si="11"/>
        <v>1969</v>
      </c>
    </row>
    <row r="55" spans="1:8" x14ac:dyDescent="0.35">
      <c r="A55" s="2" t="s">
        <v>25</v>
      </c>
      <c r="B55" t="s">
        <v>9</v>
      </c>
      <c r="C55">
        <v>305</v>
      </c>
      <c r="D55">
        <v>1180</v>
      </c>
      <c r="E55">
        <v>150</v>
      </c>
      <c r="F55">
        <f t="shared" si="10"/>
        <v>1030</v>
      </c>
      <c r="G55">
        <v>7.5</v>
      </c>
      <c r="H55">
        <f t="shared" si="11"/>
        <v>7725</v>
      </c>
    </row>
    <row r="56" spans="1:8" x14ac:dyDescent="0.35">
      <c r="A56" s="2" t="s">
        <v>32</v>
      </c>
      <c r="B56" t="s">
        <v>9</v>
      </c>
      <c r="C56">
        <v>690</v>
      </c>
      <c r="D56">
        <v>2600</v>
      </c>
      <c r="E56">
        <v>345</v>
      </c>
      <c r="F56">
        <f t="shared" si="10"/>
        <v>2255</v>
      </c>
      <c r="G56">
        <v>5</v>
      </c>
      <c r="H56">
        <f t="shared" si="11"/>
        <v>11275</v>
      </c>
    </row>
    <row r="57" spans="1:8" x14ac:dyDescent="0.35">
      <c r="A57" s="2" t="s">
        <v>14</v>
      </c>
      <c r="B57" t="s">
        <v>9</v>
      </c>
      <c r="C57">
        <v>244</v>
      </c>
      <c r="D57">
        <v>820</v>
      </c>
      <c r="E57">
        <v>120</v>
      </c>
      <c r="F57">
        <f t="shared" si="10"/>
        <v>700</v>
      </c>
      <c r="G57">
        <v>4.3</v>
      </c>
      <c r="H57">
        <f t="shared" si="11"/>
        <v>3010</v>
      </c>
    </row>
    <row r="58" spans="1:8" x14ac:dyDescent="0.35">
      <c r="A58" s="2" t="s">
        <v>23</v>
      </c>
      <c r="B58" t="s">
        <v>9</v>
      </c>
      <c r="C58">
        <v>292</v>
      </c>
      <c r="D58">
        <v>1640</v>
      </c>
      <c r="E58">
        <v>292</v>
      </c>
      <c r="F58">
        <f t="shared" si="10"/>
        <v>1348</v>
      </c>
      <c r="G58">
        <v>6.3</v>
      </c>
      <c r="H58" s="9">
        <f t="shared" si="11"/>
        <v>8492.4</v>
      </c>
    </row>
  </sheetData>
  <autoFilter ref="A1:A50" xr:uid="{7D457D49-BCCC-4EFA-8A3E-7A712E79A5DE}"/>
  <mergeCells count="3"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D6F7-0D6A-4A75-AA4F-0021C3FDDED5}">
  <dimension ref="A1:J35"/>
  <sheetViews>
    <sheetView zoomScale="84" zoomScaleNormal="84" workbookViewId="0">
      <pane ySplit="1" topLeftCell="A12" activePane="bottomLeft" state="frozen"/>
      <selection pane="bottomLeft" activeCell="L35" sqref="L35"/>
    </sheetView>
  </sheetViews>
  <sheetFormatPr defaultRowHeight="14.5" x14ac:dyDescent="0.35"/>
  <cols>
    <col min="1" max="1" width="11.453125" style="2" bestFit="1" customWidth="1"/>
    <col min="3" max="3" width="19.26953125" bestFit="1" customWidth="1"/>
    <col min="9" max="9" width="11.36328125" bestFit="1" customWidth="1"/>
  </cols>
  <sheetData>
    <row r="1" spans="1:10" s="2" customFormat="1" x14ac:dyDescent="0.35">
      <c r="A1" s="2" t="s">
        <v>50</v>
      </c>
      <c r="B1" s="2" t="s">
        <v>47</v>
      </c>
      <c r="C1" s="2" t="s">
        <v>43</v>
      </c>
      <c r="D1" s="2" t="s">
        <v>44</v>
      </c>
      <c r="E1" s="2" t="s">
        <v>45</v>
      </c>
      <c r="F1" s="2" t="s">
        <v>49</v>
      </c>
      <c r="G1" s="2" t="s">
        <v>46</v>
      </c>
      <c r="H1" s="2" t="s">
        <v>57</v>
      </c>
      <c r="I1" s="2" t="s">
        <v>58</v>
      </c>
      <c r="J1" s="2" t="s">
        <v>60</v>
      </c>
    </row>
    <row r="2" spans="1:10" x14ac:dyDescent="0.35">
      <c r="B2" t="s">
        <v>48</v>
      </c>
      <c r="C2" t="s">
        <v>38</v>
      </c>
      <c r="D2">
        <v>731</v>
      </c>
      <c r="E2">
        <v>2.4</v>
      </c>
      <c r="F2">
        <v>0</v>
      </c>
      <c r="G2">
        <f>(D2*E2)+F2</f>
        <v>1754.3999999999999</v>
      </c>
      <c r="H2">
        <v>1754.4</v>
      </c>
    </row>
    <row r="3" spans="1:10" x14ac:dyDescent="0.35">
      <c r="B3" t="s">
        <v>48</v>
      </c>
      <c r="C3" t="s">
        <v>51</v>
      </c>
      <c r="D3">
        <v>2720</v>
      </c>
      <c r="E3">
        <v>2.75</v>
      </c>
      <c r="F3">
        <v>0</v>
      </c>
      <c r="G3">
        <f>(D3*E3)+F3</f>
        <v>7480</v>
      </c>
      <c r="H3">
        <v>7480</v>
      </c>
    </row>
    <row r="4" spans="1:10" x14ac:dyDescent="0.35">
      <c r="A4" s="5">
        <v>44350</v>
      </c>
      <c r="B4" t="s">
        <v>48</v>
      </c>
      <c r="C4" t="s">
        <v>51</v>
      </c>
      <c r="D4">
        <v>2720</v>
      </c>
      <c r="E4">
        <v>2.75</v>
      </c>
      <c r="F4">
        <v>0</v>
      </c>
      <c r="G4">
        <f>(D4*E4)+F4</f>
        <v>7480</v>
      </c>
      <c r="H4">
        <v>7480</v>
      </c>
    </row>
    <row r="5" spans="1:10" x14ac:dyDescent="0.35">
      <c r="A5" s="5"/>
    </row>
    <row r="6" spans="1:10" x14ac:dyDescent="0.35">
      <c r="A6" s="5">
        <v>44352</v>
      </c>
      <c r="B6" t="s">
        <v>52</v>
      </c>
      <c r="C6" t="s">
        <v>53</v>
      </c>
      <c r="D6">
        <v>5880</v>
      </c>
      <c r="E6">
        <v>2.75</v>
      </c>
      <c r="F6">
        <v>900</v>
      </c>
      <c r="G6">
        <f t="shared" ref="G6:G12" si="0">(D6*E6)+F6</f>
        <v>17070</v>
      </c>
      <c r="H6">
        <v>0</v>
      </c>
    </row>
    <row r="7" spans="1:10" x14ac:dyDescent="0.35">
      <c r="A7" s="5">
        <v>44353</v>
      </c>
      <c r="B7" t="s">
        <v>52</v>
      </c>
      <c r="C7" t="s">
        <v>54</v>
      </c>
      <c r="D7">
        <v>6240</v>
      </c>
      <c r="E7">
        <v>2.1</v>
      </c>
      <c r="F7">
        <v>900</v>
      </c>
      <c r="G7">
        <f t="shared" si="0"/>
        <v>14004</v>
      </c>
      <c r="H7">
        <v>0</v>
      </c>
    </row>
    <row r="8" spans="1:10" x14ac:dyDescent="0.35">
      <c r="A8" s="5">
        <v>44355</v>
      </c>
      <c r="B8" t="s">
        <v>52</v>
      </c>
      <c r="C8" t="s">
        <v>54</v>
      </c>
      <c r="D8">
        <v>5520</v>
      </c>
      <c r="E8">
        <v>2.2000000000000002</v>
      </c>
      <c r="F8">
        <v>900</v>
      </c>
      <c r="G8">
        <f t="shared" si="0"/>
        <v>13044.000000000002</v>
      </c>
      <c r="H8">
        <v>0</v>
      </c>
    </row>
    <row r="9" spans="1:10" x14ac:dyDescent="0.35">
      <c r="A9" s="5">
        <v>44355</v>
      </c>
      <c r="B9" t="s">
        <v>52</v>
      </c>
      <c r="C9" t="s">
        <v>55</v>
      </c>
      <c r="D9">
        <v>960</v>
      </c>
      <c r="E9">
        <v>2.7</v>
      </c>
      <c r="F9" s="9">
        <v>900</v>
      </c>
      <c r="G9">
        <f t="shared" si="0"/>
        <v>3492</v>
      </c>
      <c r="H9">
        <v>0</v>
      </c>
    </row>
    <row r="10" spans="1:10" x14ac:dyDescent="0.35">
      <c r="A10" s="5">
        <v>44356</v>
      </c>
      <c r="B10" t="s">
        <v>52</v>
      </c>
      <c r="C10" t="s">
        <v>56</v>
      </c>
      <c r="D10">
        <v>6180</v>
      </c>
      <c r="E10">
        <v>2.2000000000000002</v>
      </c>
      <c r="F10">
        <v>900</v>
      </c>
      <c r="G10">
        <f t="shared" si="0"/>
        <v>14496.000000000002</v>
      </c>
      <c r="H10">
        <v>0</v>
      </c>
    </row>
    <row r="11" spans="1:10" x14ac:dyDescent="0.35">
      <c r="A11" s="5">
        <v>44358</v>
      </c>
      <c r="B11" t="s">
        <v>52</v>
      </c>
      <c r="C11" t="s">
        <v>56</v>
      </c>
      <c r="D11">
        <v>6200</v>
      </c>
      <c r="E11">
        <v>2.2000000000000002</v>
      </c>
      <c r="F11">
        <v>900</v>
      </c>
      <c r="G11">
        <f t="shared" si="0"/>
        <v>14540.000000000002</v>
      </c>
      <c r="H11">
        <v>0</v>
      </c>
    </row>
    <row r="12" spans="1:10" x14ac:dyDescent="0.35">
      <c r="A12" s="5">
        <v>44360</v>
      </c>
      <c r="B12" t="s">
        <v>52</v>
      </c>
      <c r="C12" t="s">
        <v>56</v>
      </c>
      <c r="D12">
        <v>6240</v>
      </c>
      <c r="E12">
        <v>2.2000000000000002</v>
      </c>
      <c r="F12" s="9">
        <v>900</v>
      </c>
      <c r="G12">
        <f t="shared" si="0"/>
        <v>14628.000000000002</v>
      </c>
      <c r="H12">
        <v>0</v>
      </c>
    </row>
    <row r="13" spans="1:10" x14ac:dyDescent="0.35">
      <c r="B13" s="2"/>
      <c r="C13" s="2"/>
      <c r="D13" s="2">
        <f t="shared" ref="D13:G13" si="1">SUM(D6:D12)</f>
        <v>37220</v>
      </c>
      <c r="E13" s="2"/>
      <c r="F13" s="2">
        <f t="shared" si="1"/>
        <v>6300</v>
      </c>
      <c r="G13" s="2">
        <f t="shared" si="1"/>
        <v>91274</v>
      </c>
      <c r="H13">
        <v>0</v>
      </c>
    </row>
    <row r="15" spans="1:10" x14ac:dyDescent="0.35">
      <c r="A15" s="5">
        <v>44361</v>
      </c>
      <c r="B15" t="s">
        <v>52</v>
      </c>
      <c r="G15">
        <v>91274</v>
      </c>
      <c r="H15">
        <v>140000</v>
      </c>
      <c r="I15" t="s">
        <v>59</v>
      </c>
      <c r="J15">
        <f>(H15-G15)</f>
        <v>48726</v>
      </c>
    </row>
    <row r="16" spans="1:10" x14ac:dyDescent="0.35">
      <c r="A16" s="5"/>
    </row>
    <row r="17" spans="1:10" x14ac:dyDescent="0.35">
      <c r="A17" s="5">
        <v>44362</v>
      </c>
      <c r="B17" t="s">
        <v>52</v>
      </c>
      <c r="C17" t="s">
        <v>56</v>
      </c>
      <c r="D17">
        <v>6240</v>
      </c>
      <c r="E17">
        <v>2.25</v>
      </c>
      <c r="F17">
        <v>900</v>
      </c>
      <c r="G17">
        <f t="shared" ref="G17:G22" si="2">(D17*E17)+F17</f>
        <v>14940</v>
      </c>
    </row>
    <row r="18" spans="1:10" x14ac:dyDescent="0.35">
      <c r="A18" s="5">
        <v>44366</v>
      </c>
      <c r="B18" t="s">
        <v>52</v>
      </c>
      <c r="C18" t="s">
        <v>56</v>
      </c>
      <c r="D18">
        <v>6240</v>
      </c>
      <c r="E18">
        <v>2.25</v>
      </c>
      <c r="F18">
        <v>900</v>
      </c>
      <c r="G18">
        <f t="shared" si="2"/>
        <v>14940</v>
      </c>
    </row>
    <row r="19" spans="1:10" x14ac:dyDescent="0.35">
      <c r="A19" s="5">
        <v>44369</v>
      </c>
      <c r="B19" t="s">
        <v>52</v>
      </c>
      <c r="C19" t="s">
        <v>56</v>
      </c>
      <c r="D19">
        <v>6500</v>
      </c>
      <c r="E19">
        <v>2.25</v>
      </c>
      <c r="F19">
        <v>900</v>
      </c>
      <c r="G19">
        <f t="shared" si="2"/>
        <v>15525</v>
      </c>
    </row>
    <row r="20" spans="1:10" x14ac:dyDescent="0.35">
      <c r="A20" s="5">
        <v>44373</v>
      </c>
      <c r="B20" t="s">
        <v>52</v>
      </c>
      <c r="C20" t="s">
        <v>56</v>
      </c>
      <c r="D20">
        <v>6000</v>
      </c>
      <c r="E20">
        <v>2.25</v>
      </c>
      <c r="F20">
        <v>900</v>
      </c>
      <c r="G20">
        <f t="shared" si="2"/>
        <v>14400</v>
      </c>
    </row>
    <row r="21" spans="1:10" x14ac:dyDescent="0.35">
      <c r="A21" s="5">
        <v>44376</v>
      </c>
      <c r="B21" t="s">
        <v>52</v>
      </c>
      <c r="C21" t="s">
        <v>56</v>
      </c>
      <c r="D21">
        <v>6120</v>
      </c>
      <c r="E21">
        <v>2.25</v>
      </c>
      <c r="F21">
        <v>900</v>
      </c>
      <c r="G21">
        <f t="shared" si="2"/>
        <v>14670</v>
      </c>
    </row>
    <row r="22" spans="1:10" x14ac:dyDescent="0.35">
      <c r="A22" s="5">
        <v>44379</v>
      </c>
      <c r="B22" t="s">
        <v>52</v>
      </c>
      <c r="C22" t="s">
        <v>56</v>
      </c>
      <c r="D22">
        <v>6240</v>
      </c>
      <c r="E22">
        <v>2.25</v>
      </c>
      <c r="F22">
        <v>900</v>
      </c>
      <c r="G22">
        <f t="shared" si="2"/>
        <v>14940</v>
      </c>
    </row>
    <row r="23" spans="1:10" x14ac:dyDescent="0.35">
      <c r="D23" s="2">
        <f>SUM(D17:D22)</f>
        <v>37340</v>
      </c>
      <c r="E23" s="2"/>
      <c r="F23" s="2">
        <f>SUM(F17:F22)</f>
        <v>5400</v>
      </c>
      <c r="G23" s="2">
        <f>SUM(G17:G22)</f>
        <v>89415</v>
      </c>
    </row>
    <row r="25" spans="1:10" x14ac:dyDescent="0.35">
      <c r="A25" s="6">
        <v>44469</v>
      </c>
      <c r="B25" t="s">
        <v>52</v>
      </c>
      <c r="G25">
        <v>89415</v>
      </c>
      <c r="H25">
        <v>20000</v>
      </c>
      <c r="I25" t="s">
        <v>61</v>
      </c>
      <c r="J25">
        <f>(H25-G25)</f>
        <v>-69415</v>
      </c>
    </row>
    <row r="26" spans="1:10" x14ac:dyDescent="0.35">
      <c r="J26" s="2"/>
    </row>
    <row r="27" spans="1:10" x14ac:dyDescent="0.35">
      <c r="A27" s="5">
        <v>44383</v>
      </c>
      <c r="B27" t="s">
        <v>48</v>
      </c>
      <c r="C27" t="s">
        <v>62</v>
      </c>
      <c r="D27">
        <v>2720</v>
      </c>
      <c r="E27">
        <v>2.4</v>
      </c>
      <c r="F27">
        <v>0</v>
      </c>
      <c r="G27">
        <f>(D27*E27)</f>
        <v>6528</v>
      </c>
      <c r="H27">
        <v>6528</v>
      </c>
    </row>
    <row r="28" spans="1:10" x14ac:dyDescent="0.35">
      <c r="A28" s="5">
        <v>44385</v>
      </c>
      <c r="B28" t="s">
        <v>48</v>
      </c>
      <c r="C28" t="s">
        <v>62</v>
      </c>
      <c r="D28">
        <v>4270</v>
      </c>
      <c r="E28">
        <v>2.35</v>
      </c>
      <c r="F28">
        <v>0</v>
      </c>
      <c r="G28">
        <f>(D28*E28)</f>
        <v>10034.5</v>
      </c>
      <c r="H28">
        <v>10034.5</v>
      </c>
    </row>
    <row r="29" spans="1:10" x14ac:dyDescent="0.35">
      <c r="A29" s="5">
        <v>44388</v>
      </c>
      <c r="B29" t="s">
        <v>48</v>
      </c>
      <c r="C29" t="s">
        <v>62</v>
      </c>
      <c r="D29">
        <v>2720</v>
      </c>
      <c r="E29">
        <v>2.35</v>
      </c>
      <c r="F29">
        <v>0</v>
      </c>
      <c r="G29">
        <f>(D29*E29)</f>
        <v>6392</v>
      </c>
      <c r="H29">
        <v>6392</v>
      </c>
    </row>
    <row r="30" spans="1:10" x14ac:dyDescent="0.35">
      <c r="A30" s="5">
        <v>44389</v>
      </c>
      <c r="B30" t="s">
        <v>48</v>
      </c>
      <c r="C30" t="s">
        <v>62</v>
      </c>
      <c r="D30">
        <v>1003</v>
      </c>
      <c r="E30">
        <v>2.35</v>
      </c>
      <c r="F30">
        <v>0</v>
      </c>
      <c r="G30">
        <f>(D30*E30)</f>
        <v>2357.0500000000002</v>
      </c>
      <c r="H30">
        <v>2357.0500000000002</v>
      </c>
    </row>
    <row r="31" spans="1:10" x14ac:dyDescent="0.35">
      <c r="A31" s="5">
        <v>44391</v>
      </c>
      <c r="B31" t="s">
        <v>48</v>
      </c>
      <c r="C31" t="s">
        <v>62</v>
      </c>
      <c r="D31">
        <v>3349</v>
      </c>
      <c r="E31">
        <v>2.35</v>
      </c>
      <c r="F31">
        <v>0</v>
      </c>
      <c r="G31">
        <f>(D31*E31)</f>
        <v>7870.1500000000005</v>
      </c>
      <c r="H31">
        <v>6870.15</v>
      </c>
    </row>
    <row r="32" spans="1:10" x14ac:dyDescent="0.35">
      <c r="G32" s="2">
        <f>SUM(G27:G31)</f>
        <v>33181.699999999997</v>
      </c>
      <c r="H32" s="2">
        <f>SUM(H27:H31)</f>
        <v>32181.699999999997</v>
      </c>
      <c r="J32" s="2">
        <f>(H32-G32)</f>
        <v>-1000</v>
      </c>
    </row>
    <row r="34" spans="7:10" x14ac:dyDescent="0.35">
      <c r="G34">
        <v>0</v>
      </c>
      <c r="H34">
        <v>20000</v>
      </c>
      <c r="I34" t="s">
        <v>61</v>
      </c>
      <c r="J34">
        <f>(H34-G34)</f>
        <v>20000</v>
      </c>
    </row>
    <row r="35" spans="7:10" x14ac:dyDescent="0.35">
      <c r="J35" s="2"/>
    </row>
  </sheetData>
  <pageMargins left="0.7" right="0.7" top="0.75" bottom="0.75" header="0.3" footer="0.3"/>
  <ignoredErrors>
    <ignoredError sqref="D13 F1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3A4D-AFBD-4AD5-B2DB-741DA471BB89}">
  <dimension ref="A1:E36"/>
  <sheetViews>
    <sheetView zoomScale="76" zoomScaleNormal="76" workbookViewId="0">
      <pane ySplit="1" topLeftCell="A10" activePane="bottomLeft" state="frozen"/>
      <selection pane="bottomLeft" activeCell="A46" sqref="A46:XFD46"/>
    </sheetView>
  </sheetViews>
  <sheetFormatPr defaultRowHeight="14.5" x14ac:dyDescent="0.35"/>
  <cols>
    <col min="1" max="1" width="9.54296875" bestFit="1" customWidth="1"/>
    <col min="2" max="2" width="20.54296875" bestFit="1" customWidth="1"/>
    <col min="4" max="4" width="8.90625" bestFit="1" customWidth="1"/>
  </cols>
  <sheetData>
    <row r="1" spans="1:5" s="2" customFormat="1" x14ac:dyDescent="0.35">
      <c r="A1" s="2" t="s">
        <v>63</v>
      </c>
      <c r="B1" s="2" t="s">
        <v>64</v>
      </c>
      <c r="C1" s="2" t="s">
        <v>65</v>
      </c>
      <c r="D1" s="2" t="s">
        <v>69</v>
      </c>
      <c r="E1" s="2" t="s">
        <v>46</v>
      </c>
    </row>
    <row r="2" spans="1:5" x14ac:dyDescent="0.35">
      <c r="A2" s="1">
        <v>44348</v>
      </c>
      <c r="B2" t="s">
        <v>66</v>
      </c>
      <c r="C2" t="s">
        <v>67</v>
      </c>
      <c r="D2" t="s">
        <v>70</v>
      </c>
      <c r="E2">
        <v>10000</v>
      </c>
    </row>
    <row r="3" spans="1:5" x14ac:dyDescent="0.35">
      <c r="A3" s="1">
        <v>44354</v>
      </c>
      <c r="B3" t="s">
        <v>68</v>
      </c>
      <c r="C3" t="s">
        <v>67</v>
      </c>
      <c r="D3" t="s">
        <v>70</v>
      </c>
      <c r="E3">
        <v>3600</v>
      </c>
    </row>
    <row r="4" spans="1:5" x14ac:dyDescent="0.35">
      <c r="A4" s="1">
        <v>44355</v>
      </c>
      <c r="B4" t="s">
        <v>71</v>
      </c>
      <c r="C4" t="s">
        <v>67</v>
      </c>
      <c r="D4" t="s">
        <v>70</v>
      </c>
      <c r="E4">
        <v>24996</v>
      </c>
    </row>
    <row r="5" spans="1:5" x14ac:dyDescent="0.35">
      <c r="A5" s="1">
        <v>44356</v>
      </c>
      <c r="B5" t="s">
        <v>72</v>
      </c>
      <c r="C5" t="s">
        <v>73</v>
      </c>
      <c r="E5">
        <v>20000</v>
      </c>
    </row>
    <row r="6" spans="1:5" x14ac:dyDescent="0.35">
      <c r="A6" s="1">
        <v>44359</v>
      </c>
      <c r="B6" t="s">
        <v>74</v>
      </c>
      <c r="C6" t="s">
        <v>73</v>
      </c>
      <c r="E6">
        <v>10000</v>
      </c>
    </row>
    <row r="7" spans="1:5" x14ac:dyDescent="0.35">
      <c r="A7" s="1">
        <v>44361</v>
      </c>
      <c r="B7" t="s">
        <v>68</v>
      </c>
      <c r="C7" t="s">
        <v>67</v>
      </c>
      <c r="E7">
        <v>5000</v>
      </c>
    </row>
    <row r="8" spans="1:5" x14ac:dyDescent="0.35">
      <c r="A8" s="1">
        <v>44363</v>
      </c>
      <c r="B8" t="s">
        <v>75</v>
      </c>
      <c r="C8" t="s">
        <v>67</v>
      </c>
      <c r="E8">
        <v>10000</v>
      </c>
    </row>
    <row r="9" spans="1:5" x14ac:dyDescent="0.35">
      <c r="A9" s="1">
        <v>44364</v>
      </c>
      <c r="B9" t="s">
        <v>76</v>
      </c>
      <c r="C9" t="s">
        <v>67</v>
      </c>
      <c r="D9" t="s">
        <v>77</v>
      </c>
      <c r="E9">
        <v>8380</v>
      </c>
    </row>
    <row r="10" spans="1:5" x14ac:dyDescent="0.35">
      <c r="A10" s="1">
        <v>44365</v>
      </c>
      <c r="B10" t="s">
        <v>68</v>
      </c>
      <c r="C10" t="s">
        <v>67</v>
      </c>
      <c r="E10">
        <v>5000</v>
      </c>
    </row>
    <row r="11" spans="1:5" x14ac:dyDescent="0.35">
      <c r="A11" s="1">
        <v>44369</v>
      </c>
      <c r="B11" t="s">
        <v>66</v>
      </c>
      <c r="C11" t="s">
        <v>67</v>
      </c>
      <c r="E11">
        <v>10000</v>
      </c>
    </row>
    <row r="12" spans="1:5" x14ac:dyDescent="0.35">
      <c r="A12" s="1">
        <v>44369</v>
      </c>
      <c r="B12" t="s">
        <v>78</v>
      </c>
      <c r="C12" t="s">
        <v>73</v>
      </c>
      <c r="E12">
        <v>2500</v>
      </c>
    </row>
    <row r="13" spans="1:5" x14ac:dyDescent="0.35">
      <c r="A13" s="1">
        <v>44369</v>
      </c>
      <c r="B13" t="s">
        <v>79</v>
      </c>
      <c r="C13" t="s">
        <v>67</v>
      </c>
      <c r="D13" t="s">
        <v>77</v>
      </c>
      <c r="E13">
        <v>4600</v>
      </c>
    </row>
    <row r="14" spans="1:5" x14ac:dyDescent="0.35">
      <c r="A14" s="1">
        <v>44369</v>
      </c>
      <c r="B14" t="s">
        <v>71</v>
      </c>
      <c r="C14" t="s">
        <v>67</v>
      </c>
      <c r="E14">
        <v>10000</v>
      </c>
    </row>
    <row r="15" spans="1:5" x14ac:dyDescent="0.35">
      <c r="A15" s="1">
        <v>44370</v>
      </c>
      <c r="B15" t="s">
        <v>66</v>
      </c>
      <c r="C15" t="s">
        <v>67</v>
      </c>
      <c r="E15">
        <v>25000</v>
      </c>
    </row>
    <row r="16" spans="1:5" x14ac:dyDescent="0.35">
      <c r="A16" s="1">
        <v>44372</v>
      </c>
      <c r="B16" t="s">
        <v>71</v>
      </c>
      <c r="C16" t="s">
        <v>67</v>
      </c>
      <c r="E16">
        <v>6000</v>
      </c>
    </row>
    <row r="17" spans="1:5" x14ac:dyDescent="0.35">
      <c r="A17" s="1">
        <v>44372</v>
      </c>
      <c r="B17" t="s">
        <v>68</v>
      </c>
      <c r="C17" t="s">
        <v>67</v>
      </c>
      <c r="E17">
        <v>7760</v>
      </c>
    </row>
    <row r="18" spans="1:5" x14ac:dyDescent="0.35">
      <c r="A18" s="1">
        <v>44375</v>
      </c>
      <c r="B18" t="s">
        <v>66</v>
      </c>
      <c r="C18" t="s">
        <v>67</v>
      </c>
      <c r="E18">
        <v>20000</v>
      </c>
    </row>
    <row r="19" spans="1:5" x14ac:dyDescent="0.35">
      <c r="A19" s="1">
        <v>44376</v>
      </c>
      <c r="B19" t="s">
        <v>66</v>
      </c>
      <c r="C19" t="s">
        <v>73</v>
      </c>
      <c r="D19" t="s">
        <v>80</v>
      </c>
      <c r="E19">
        <v>5000</v>
      </c>
    </row>
    <row r="20" spans="1:5" x14ac:dyDescent="0.35">
      <c r="A20" s="1">
        <v>44376</v>
      </c>
      <c r="B20" t="s">
        <v>66</v>
      </c>
      <c r="C20" t="s">
        <v>67</v>
      </c>
      <c r="E20">
        <v>25000</v>
      </c>
    </row>
    <row r="21" spans="1:5" x14ac:dyDescent="0.35">
      <c r="A21" s="1">
        <v>44377</v>
      </c>
      <c r="B21" t="s">
        <v>66</v>
      </c>
      <c r="C21" t="s">
        <v>73</v>
      </c>
      <c r="D21" t="s">
        <v>80</v>
      </c>
      <c r="E21">
        <v>5000</v>
      </c>
    </row>
    <row r="22" spans="1:5" x14ac:dyDescent="0.35">
      <c r="A22" s="1">
        <v>44378</v>
      </c>
      <c r="B22" t="s">
        <v>66</v>
      </c>
      <c r="C22" t="s">
        <v>67</v>
      </c>
      <c r="E22">
        <v>30000</v>
      </c>
    </row>
    <row r="23" spans="1:5" x14ac:dyDescent="0.35">
      <c r="A23" s="1">
        <v>44379</v>
      </c>
      <c r="B23" t="s">
        <v>66</v>
      </c>
      <c r="C23" t="s">
        <v>73</v>
      </c>
      <c r="E23">
        <v>1000</v>
      </c>
    </row>
    <row r="24" spans="1:5" x14ac:dyDescent="0.35">
      <c r="A24" s="1">
        <v>44380</v>
      </c>
      <c r="B24" t="s">
        <v>66</v>
      </c>
      <c r="C24" t="s">
        <v>81</v>
      </c>
      <c r="E24">
        <v>16000</v>
      </c>
    </row>
    <row r="25" spans="1:5" x14ac:dyDescent="0.35">
      <c r="A25" s="1">
        <v>44380</v>
      </c>
      <c r="B25" t="s">
        <v>66</v>
      </c>
      <c r="C25" t="s">
        <v>61</v>
      </c>
      <c r="E25">
        <v>20000</v>
      </c>
    </row>
    <row r="26" spans="1:5" x14ac:dyDescent="0.35">
      <c r="A26" s="1">
        <v>44382</v>
      </c>
      <c r="B26" t="s">
        <v>66</v>
      </c>
      <c r="C26" t="s">
        <v>81</v>
      </c>
      <c r="E26">
        <v>19000</v>
      </c>
    </row>
    <row r="27" spans="1:5" x14ac:dyDescent="0.35">
      <c r="A27" s="1">
        <v>44383</v>
      </c>
      <c r="B27" t="s">
        <v>66</v>
      </c>
      <c r="C27" t="s">
        <v>67</v>
      </c>
      <c r="E27">
        <v>20000</v>
      </c>
    </row>
    <row r="28" spans="1:5" x14ac:dyDescent="0.35">
      <c r="A28" s="1">
        <v>44384</v>
      </c>
      <c r="B28" t="s">
        <v>66</v>
      </c>
      <c r="C28" t="s">
        <v>81</v>
      </c>
      <c r="E28">
        <v>10000</v>
      </c>
    </row>
    <row r="29" spans="1:5" x14ac:dyDescent="0.35">
      <c r="A29" s="1">
        <v>44384</v>
      </c>
      <c r="B29" t="s">
        <v>66</v>
      </c>
      <c r="C29" t="s">
        <v>67</v>
      </c>
      <c r="E29">
        <v>15000</v>
      </c>
    </row>
    <row r="30" spans="1:5" x14ac:dyDescent="0.35">
      <c r="A30" s="1">
        <v>44385</v>
      </c>
      <c r="B30" t="s">
        <v>66</v>
      </c>
      <c r="C30" t="s">
        <v>81</v>
      </c>
      <c r="E30">
        <v>20000</v>
      </c>
    </row>
    <row r="31" spans="1:5" x14ac:dyDescent="0.35">
      <c r="A31" s="1">
        <v>44385</v>
      </c>
      <c r="B31" t="s">
        <v>66</v>
      </c>
      <c r="C31" t="s">
        <v>67</v>
      </c>
      <c r="D31" t="s">
        <v>83</v>
      </c>
      <c r="E31">
        <v>10000</v>
      </c>
    </row>
    <row r="32" spans="1:5" x14ac:dyDescent="0.35">
      <c r="A32" s="1">
        <v>44386</v>
      </c>
      <c r="B32" t="s">
        <v>66</v>
      </c>
      <c r="C32" t="s">
        <v>67</v>
      </c>
      <c r="E32">
        <v>25000</v>
      </c>
    </row>
    <row r="33" spans="1:5" x14ac:dyDescent="0.35">
      <c r="A33" s="1">
        <v>44387</v>
      </c>
      <c r="B33" t="s">
        <v>66</v>
      </c>
      <c r="C33" t="s">
        <v>61</v>
      </c>
      <c r="D33" t="s">
        <v>82</v>
      </c>
      <c r="E33">
        <v>25000</v>
      </c>
    </row>
    <row r="34" spans="1:5" x14ac:dyDescent="0.35">
      <c r="A34" s="1">
        <v>44387</v>
      </c>
      <c r="B34" t="s">
        <v>66</v>
      </c>
      <c r="C34" t="s">
        <v>61</v>
      </c>
      <c r="E34">
        <v>5289</v>
      </c>
    </row>
    <row r="35" spans="1:5" x14ac:dyDescent="0.35">
      <c r="A35" s="1">
        <v>44387</v>
      </c>
      <c r="B35" t="s">
        <v>84</v>
      </c>
      <c r="C35" t="s">
        <v>67</v>
      </c>
      <c r="E35">
        <v>10000</v>
      </c>
    </row>
    <row r="36" spans="1:5" x14ac:dyDescent="0.35">
      <c r="A36" s="1">
        <v>44389</v>
      </c>
      <c r="B36" t="s">
        <v>66</v>
      </c>
      <c r="C36" t="s">
        <v>67</v>
      </c>
      <c r="E36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6645-FCB3-4598-862C-90DB2779786A}">
  <dimension ref="A1:Q11"/>
  <sheetViews>
    <sheetView tabSelected="1" topLeftCell="A2" zoomScale="87" zoomScaleNormal="87" workbookViewId="0">
      <selection activeCell="K10" sqref="K10"/>
    </sheetView>
  </sheetViews>
  <sheetFormatPr defaultRowHeight="14.5" x14ac:dyDescent="0.35"/>
  <cols>
    <col min="2" max="2" width="12" bestFit="1" customWidth="1"/>
    <col min="3" max="3" width="13.81640625" bestFit="1" customWidth="1"/>
    <col min="4" max="4" width="11.08984375" bestFit="1" customWidth="1"/>
    <col min="5" max="5" width="13.1796875" bestFit="1" customWidth="1"/>
    <col min="6" max="6" width="13.1796875" customWidth="1"/>
    <col min="7" max="7" width="14.81640625" bestFit="1" customWidth="1"/>
    <col min="17" max="17" width="12" bestFit="1" customWidth="1"/>
  </cols>
  <sheetData>
    <row r="1" spans="1:17" x14ac:dyDescent="0.35">
      <c r="A1" s="15" t="s">
        <v>108</v>
      </c>
      <c r="B1" s="15"/>
      <c r="C1" s="15"/>
      <c r="D1" s="15"/>
      <c r="E1" s="15"/>
      <c r="F1" s="11"/>
      <c r="H1" s="16" t="s">
        <v>89</v>
      </c>
      <c r="I1" s="16"/>
      <c r="J1" s="16"/>
      <c r="K1" s="17" t="s">
        <v>66</v>
      </c>
      <c r="L1" s="17"/>
      <c r="M1" s="17"/>
      <c r="N1" s="18" t="s">
        <v>90</v>
      </c>
      <c r="O1" s="18"/>
      <c r="P1" s="18"/>
      <c r="Q1" t="s">
        <v>91</v>
      </c>
    </row>
    <row r="2" spans="1:17" x14ac:dyDescent="0.35">
      <c r="A2" s="7" t="s">
        <v>50</v>
      </c>
      <c r="B2" s="7" t="s">
        <v>95</v>
      </c>
      <c r="C2" t="s">
        <v>103</v>
      </c>
      <c r="D2" t="s">
        <v>104</v>
      </c>
      <c r="E2" t="s">
        <v>94</v>
      </c>
      <c r="H2" t="s">
        <v>44</v>
      </c>
      <c r="I2" t="s">
        <v>111</v>
      </c>
      <c r="J2" t="s">
        <v>46</v>
      </c>
      <c r="K2" t="s">
        <v>44</v>
      </c>
      <c r="L2" t="s">
        <v>111</v>
      </c>
      <c r="M2" t="s">
        <v>46</v>
      </c>
      <c r="N2" t="s">
        <v>44</v>
      </c>
      <c r="O2" t="s">
        <v>111</v>
      </c>
      <c r="P2" t="s">
        <v>46</v>
      </c>
    </row>
    <row r="3" spans="1:17" x14ac:dyDescent="0.35">
      <c r="A3" s="3" t="s">
        <v>19</v>
      </c>
      <c r="B3" s="8">
        <v>2755</v>
      </c>
      <c r="C3" s="8">
        <v>11360</v>
      </c>
      <c r="D3" s="8">
        <v>9762</v>
      </c>
      <c r="E3" s="8">
        <v>63851.5</v>
      </c>
      <c r="F3" s="8"/>
      <c r="H3">
        <v>605</v>
      </c>
      <c r="K3">
        <v>1918</v>
      </c>
      <c r="N3">
        <v>230</v>
      </c>
    </row>
    <row r="4" spans="1:17" x14ac:dyDescent="0.35">
      <c r="A4" s="3" t="s">
        <v>20</v>
      </c>
      <c r="B4" s="8">
        <v>2192</v>
      </c>
      <c r="C4" s="8">
        <v>9067</v>
      </c>
      <c r="D4" s="8">
        <v>7750</v>
      </c>
      <c r="E4" s="8">
        <v>48226.5</v>
      </c>
      <c r="F4" s="8"/>
      <c r="H4">
        <v>455</v>
      </c>
      <c r="K4">
        <v>1455</v>
      </c>
      <c r="N4">
        <v>288</v>
      </c>
    </row>
    <row r="5" spans="1:17" x14ac:dyDescent="0.35">
      <c r="A5" s="3" t="s">
        <v>24</v>
      </c>
      <c r="B5" s="8">
        <v>3325</v>
      </c>
      <c r="C5" s="8">
        <v>14480</v>
      </c>
      <c r="D5" s="8">
        <v>12631</v>
      </c>
      <c r="E5" s="8">
        <v>84508.3</v>
      </c>
      <c r="F5" s="8"/>
      <c r="H5">
        <v>489</v>
      </c>
      <c r="K5">
        <v>2524</v>
      </c>
      <c r="N5">
        <v>312</v>
      </c>
    </row>
    <row r="6" spans="1:17" x14ac:dyDescent="0.35">
      <c r="A6" s="3" t="s">
        <v>27</v>
      </c>
      <c r="B6" s="8">
        <v>1558</v>
      </c>
      <c r="C6" s="8">
        <v>5160</v>
      </c>
      <c r="D6" s="8">
        <v>4465</v>
      </c>
      <c r="E6" s="8">
        <v>27477.5</v>
      </c>
      <c r="F6" s="8"/>
      <c r="H6">
        <v>994</v>
      </c>
      <c r="K6">
        <v>564</v>
      </c>
    </row>
    <row r="7" spans="1:17" x14ac:dyDescent="0.35">
      <c r="A7" s="3" t="s">
        <v>29</v>
      </c>
      <c r="B7" s="8">
        <v>2907</v>
      </c>
      <c r="C7" s="8">
        <v>11940</v>
      </c>
      <c r="D7" s="8">
        <v>10276</v>
      </c>
      <c r="E7" s="8">
        <v>64623.15</v>
      </c>
      <c r="F7" s="8"/>
      <c r="H7">
        <v>423</v>
      </c>
      <c r="K7">
        <v>2244</v>
      </c>
      <c r="N7">
        <v>240</v>
      </c>
    </row>
    <row r="8" spans="1:17" x14ac:dyDescent="0.35">
      <c r="A8" s="3" t="s">
        <v>42</v>
      </c>
      <c r="B8" s="8">
        <v>2578</v>
      </c>
      <c r="C8" s="8">
        <v>10642</v>
      </c>
      <c r="D8" s="8">
        <v>9196</v>
      </c>
      <c r="E8" s="8">
        <v>54359.65</v>
      </c>
      <c r="F8" s="8"/>
      <c r="H8">
        <v>466</v>
      </c>
      <c r="K8">
        <v>1889</v>
      </c>
      <c r="N8">
        <v>284</v>
      </c>
    </row>
    <row r="9" spans="1:17" x14ac:dyDescent="0.35">
      <c r="A9" s="3" t="s">
        <v>93</v>
      </c>
      <c r="B9" s="8">
        <v>15315</v>
      </c>
      <c r="C9" s="8">
        <v>62649</v>
      </c>
      <c r="D9" s="8">
        <v>54080</v>
      </c>
      <c r="E9" s="8">
        <v>343046.60000000003</v>
      </c>
      <c r="F9" s="8"/>
      <c r="G9" t="s">
        <v>109</v>
      </c>
      <c r="H9" s="2">
        <f>SUM(H3:H8)</f>
        <v>3432</v>
      </c>
      <c r="K9" s="2">
        <f>SUM(K3:K8)</f>
        <v>10594</v>
      </c>
      <c r="N9" s="2">
        <f>SUM(N3:N8)</f>
        <v>1354</v>
      </c>
      <c r="Q9" s="2">
        <f>SUM(H9:N9)</f>
        <v>15380</v>
      </c>
    </row>
    <row r="10" spans="1:17" x14ac:dyDescent="0.35">
      <c r="G10" t="s">
        <v>112</v>
      </c>
      <c r="H10">
        <v>3340</v>
      </c>
      <c r="I10" s="10">
        <v>18856</v>
      </c>
      <c r="J10" s="10">
        <v>83720</v>
      </c>
      <c r="K10">
        <v>10332</v>
      </c>
      <c r="N10">
        <v>1974</v>
      </c>
    </row>
    <row r="11" spans="1:17" x14ac:dyDescent="0.35">
      <c r="G11" t="s">
        <v>113</v>
      </c>
      <c r="H11">
        <f>(H9-H10)</f>
        <v>92</v>
      </c>
      <c r="K11">
        <f>(K9-K10)</f>
        <v>262</v>
      </c>
      <c r="N11">
        <f>(N9-N10)</f>
        <v>-620</v>
      </c>
    </row>
  </sheetData>
  <mergeCells count="4">
    <mergeCell ref="A1:E1"/>
    <mergeCell ref="H1:J1"/>
    <mergeCell ref="K1:M1"/>
    <mergeCell ref="N1:P1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4E8B-9D90-479D-A54D-42B7A2B7972B}">
  <dimension ref="A3:E10"/>
  <sheetViews>
    <sheetView workbookViewId="0">
      <selection activeCell="H20" sqref="H20"/>
    </sheetView>
  </sheetViews>
  <sheetFormatPr defaultRowHeight="14.5" x14ac:dyDescent="0.35"/>
  <cols>
    <col min="1" max="1" width="20.36328125" bestFit="1" customWidth="1"/>
    <col min="2" max="2" width="12" bestFit="1" customWidth="1"/>
    <col min="3" max="3" width="13.7265625" bestFit="1" customWidth="1"/>
    <col min="4" max="4" width="11.08984375" bestFit="1" customWidth="1"/>
    <col min="5" max="5" width="13.1796875" bestFit="1" customWidth="1"/>
  </cols>
  <sheetData>
    <row r="3" spans="1:5" x14ac:dyDescent="0.35">
      <c r="A3" s="7" t="s">
        <v>92</v>
      </c>
      <c r="B3" t="s">
        <v>95</v>
      </c>
      <c r="C3" t="s">
        <v>103</v>
      </c>
      <c r="D3" t="s">
        <v>104</v>
      </c>
      <c r="E3" t="s">
        <v>94</v>
      </c>
    </row>
    <row r="4" spans="1:5" x14ac:dyDescent="0.35">
      <c r="A4" s="3" t="s">
        <v>19</v>
      </c>
      <c r="B4" s="8">
        <v>2755</v>
      </c>
      <c r="C4" s="8">
        <v>11360</v>
      </c>
      <c r="D4" s="8">
        <v>9762</v>
      </c>
      <c r="E4" s="8">
        <v>63851.5</v>
      </c>
    </row>
    <row r="5" spans="1:5" x14ac:dyDescent="0.35">
      <c r="A5" s="3" t="s">
        <v>20</v>
      </c>
      <c r="B5" s="8">
        <v>2192</v>
      </c>
      <c r="C5" s="8">
        <v>9067</v>
      </c>
      <c r="D5" s="8">
        <v>7750</v>
      </c>
      <c r="E5" s="8">
        <v>48226.5</v>
      </c>
    </row>
    <row r="6" spans="1:5" x14ac:dyDescent="0.35">
      <c r="A6" s="3" t="s">
        <v>24</v>
      </c>
      <c r="B6" s="8">
        <v>3325</v>
      </c>
      <c r="C6" s="8">
        <v>14480</v>
      </c>
      <c r="D6" s="8">
        <v>12631</v>
      </c>
      <c r="E6" s="8">
        <v>84508.3</v>
      </c>
    </row>
    <row r="7" spans="1:5" x14ac:dyDescent="0.35">
      <c r="A7" s="3" t="s">
        <v>27</v>
      </c>
      <c r="B7" s="8">
        <v>1558</v>
      </c>
      <c r="C7" s="8">
        <v>5160</v>
      </c>
      <c r="D7" s="8">
        <v>4465</v>
      </c>
      <c r="E7" s="8">
        <v>27477.5</v>
      </c>
    </row>
    <row r="8" spans="1:5" x14ac:dyDescent="0.35">
      <c r="A8" s="3" t="s">
        <v>29</v>
      </c>
      <c r="B8" s="8">
        <v>2907</v>
      </c>
      <c r="C8" s="8">
        <v>11940</v>
      </c>
      <c r="D8" s="8">
        <v>10276</v>
      </c>
      <c r="E8" s="8">
        <v>64623.15</v>
      </c>
    </row>
    <row r="9" spans="1:5" x14ac:dyDescent="0.35">
      <c r="A9" s="3" t="s">
        <v>42</v>
      </c>
      <c r="B9" s="8">
        <v>2578</v>
      </c>
      <c r="C9" s="8">
        <v>10642</v>
      </c>
      <c r="D9" s="8">
        <v>9196</v>
      </c>
      <c r="E9" s="8">
        <v>54359.65</v>
      </c>
    </row>
    <row r="10" spans="1:5" x14ac:dyDescent="0.35">
      <c r="A10" s="3" t="s">
        <v>93</v>
      </c>
      <c r="B10" s="8">
        <v>15315</v>
      </c>
      <c r="C10" s="8">
        <v>62649</v>
      </c>
      <c r="D10" s="8">
        <v>54080</v>
      </c>
      <c r="E10" s="8">
        <v>343046.60000000003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D046-FBF6-4454-99AD-0B843F600705}">
  <dimension ref="A1:AM63"/>
  <sheetViews>
    <sheetView topLeftCell="T38" zoomScale="81" zoomScaleNormal="81" workbookViewId="0">
      <selection activeCell="X1" sqref="X1"/>
    </sheetView>
  </sheetViews>
  <sheetFormatPr defaultRowHeight="14.5" x14ac:dyDescent="0.35"/>
  <cols>
    <col min="1" max="1" width="21.1796875" bestFit="1" customWidth="1"/>
    <col min="2" max="2" width="22" bestFit="1" customWidth="1"/>
    <col min="3" max="3" width="10.54296875" bestFit="1" customWidth="1"/>
    <col min="11" max="11" width="11.36328125" bestFit="1" customWidth="1"/>
    <col min="13" max="13" width="11.08984375" bestFit="1" customWidth="1"/>
    <col min="14" max="14" width="13.1796875" bestFit="1" customWidth="1"/>
    <col min="23" max="23" width="14.08984375" bestFit="1" customWidth="1"/>
    <col min="24" max="24" width="12.36328125" bestFit="1" customWidth="1"/>
    <col min="26" max="26" width="14.36328125" bestFit="1" customWidth="1"/>
    <col min="27" max="27" width="11.1796875" customWidth="1"/>
    <col min="28" max="28" width="9.08984375" bestFit="1" customWidth="1"/>
    <col min="29" max="29" width="13.1796875" bestFit="1" customWidth="1"/>
    <col min="32" max="32" width="9.08984375" bestFit="1" customWidth="1"/>
    <col min="33" max="33" width="11" bestFit="1" customWidth="1"/>
    <col min="36" max="36" width="9.08984375" bestFit="1" customWidth="1"/>
    <col min="37" max="37" width="11" bestFit="1" customWidth="1"/>
    <col min="39" max="39" width="13.1796875" bestFit="1" customWidth="1"/>
  </cols>
  <sheetData>
    <row r="1" spans="1:39" x14ac:dyDescent="0.3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88</v>
      </c>
      <c r="X1" s="2" t="s">
        <v>8</v>
      </c>
      <c r="Y1" s="2"/>
      <c r="Z1" s="2"/>
      <c r="AA1" s="12" t="s">
        <v>89</v>
      </c>
      <c r="AB1" s="12"/>
      <c r="AC1" s="12"/>
      <c r="AD1" s="12"/>
      <c r="AE1" s="13" t="s">
        <v>66</v>
      </c>
      <c r="AF1" s="13"/>
      <c r="AG1" s="13"/>
      <c r="AH1" s="13"/>
      <c r="AI1" s="14" t="s">
        <v>90</v>
      </c>
      <c r="AJ1" s="14"/>
      <c r="AK1" s="14"/>
      <c r="AL1" s="14"/>
      <c r="AM1" s="2" t="s">
        <v>91</v>
      </c>
    </row>
    <row r="2" spans="1:39" x14ac:dyDescent="0.35"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W2" t="s">
        <v>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9" x14ac:dyDescent="0.35">
      <c r="A3" s="5" t="s">
        <v>19</v>
      </c>
      <c r="B3" t="s">
        <v>8</v>
      </c>
      <c r="C3" t="s">
        <v>9</v>
      </c>
      <c r="D3">
        <v>520</v>
      </c>
      <c r="E3">
        <v>2140</v>
      </c>
      <c r="F3">
        <v>210</v>
      </c>
      <c r="G3">
        <f t="shared" ref="G3:G10" si="0">(E3-F3)</f>
        <v>1930</v>
      </c>
      <c r="H3">
        <v>7.5</v>
      </c>
      <c r="I3">
        <f t="shared" ref="I3:I10" si="1">(G3*H3)</f>
        <v>14475</v>
      </c>
      <c r="M3" t="str" cm="1">
        <f t="array" ref="M3:T8">_xlfn._xlws.FILTER(B3:I58,B3:B58=X1,"")</f>
        <v>Ali Açıkgöz</v>
      </c>
      <c r="N3" t="str">
        <v>Şeftali</v>
      </c>
      <c r="O3">
        <v>520</v>
      </c>
      <c r="P3">
        <v>2140</v>
      </c>
      <c r="Q3">
        <v>210</v>
      </c>
      <c r="R3">
        <v>1930</v>
      </c>
      <c r="S3">
        <v>7.5</v>
      </c>
      <c r="T3">
        <v>14475</v>
      </c>
      <c r="W3" t="s">
        <v>11</v>
      </c>
      <c r="AA3" t="s">
        <v>2</v>
      </c>
      <c r="AB3" s="3" t="s">
        <v>36</v>
      </c>
      <c r="AC3" t="s">
        <v>1</v>
      </c>
      <c r="AE3" t="s">
        <v>2</v>
      </c>
      <c r="AF3" t="s">
        <v>36</v>
      </c>
      <c r="AG3" t="s">
        <v>1</v>
      </c>
      <c r="AI3" t="s">
        <v>2</v>
      </c>
      <c r="AJ3" t="s">
        <v>36</v>
      </c>
      <c r="AK3" t="s">
        <v>1</v>
      </c>
    </row>
    <row r="4" spans="1:39" x14ac:dyDescent="0.35">
      <c r="A4" s="5" t="s">
        <v>19</v>
      </c>
      <c r="B4" t="s">
        <v>8</v>
      </c>
      <c r="C4" t="s">
        <v>10</v>
      </c>
      <c r="D4">
        <v>249</v>
      </c>
      <c r="E4">
        <v>960</v>
      </c>
      <c r="F4">
        <v>100</v>
      </c>
      <c r="G4">
        <f t="shared" si="0"/>
        <v>860</v>
      </c>
      <c r="H4">
        <v>8</v>
      </c>
      <c r="I4">
        <f t="shared" si="1"/>
        <v>6880</v>
      </c>
      <c r="M4" t="str">
        <v>Ali Açıkgöz</v>
      </c>
      <c r="N4" t="str">
        <v>Nektari</v>
      </c>
      <c r="O4">
        <v>249</v>
      </c>
      <c r="P4">
        <v>960</v>
      </c>
      <c r="Q4">
        <v>100</v>
      </c>
      <c r="R4">
        <v>860</v>
      </c>
      <c r="S4">
        <v>8</v>
      </c>
      <c r="T4">
        <v>6880</v>
      </c>
      <c r="W4" t="s">
        <v>12</v>
      </c>
      <c r="AA4" s="3">
        <v>605</v>
      </c>
      <c r="AB4" t="s">
        <v>37</v>
      </c>
      <c r="AC4" t="s">
        <v>9</v>
      </c>
      <c r="AE4">
        <v>248</v>
      </c>
      <c r="AF4" t="s">
        <v>38</v>
      </c>
      <c r="AG4" t="s">
        <v>39</v>
      </c>
      <c r="AI4">
        <v>230</v>
      </c>
      <c r="AJ4" t="s">
        <v>38</v>
      </c>
      <c r="AK4" t="s">
        <v>9</v>
      </c>
      <c r="AL4" s="2"/>
    </row>
    <row r="5" spans="1:39" x14ac:dyDescent="0.35">
      <c r="A5" s="5" t="s">
        <v>19</v>
      </c>
      <c r="B5" t="s">
        <v>11</v>
      </c>
      <c r="C5" t="s">
        <v>9</v>
      </c>
      <c r="D5">
        <v>300</v>
      </c>
      <c r="E5">
        <v>1100</v>
      </c>
      <c r="F5">
        <v>150</v>
      </c>
      <c r="G5">
        <f t="shared" si="0"/>
        <v>950</v>
      </c>
      <c r="H5">
        <v>6.25</v>
      </c>
      <c r="I5">
        <f t="shared" si="1"/>
        <v>5937.5</v>
      </c>
      <c r="M5" t="str">
        <v>Ali Açıkgöz</v>
      </c>
      <c r="N5" t="str">
        <v>Şeftali</v>
      </c>
      <c r="O5">
        <v>170</v>
      </c>
      <c r="P5">
        <v>600</v>
      </c>
      <c r="Q5">
        <v>68</v>
      </c>
      <c r="R5">
        <v>532</v>
      </c>
      <c r="S5">
        <v>6</v>
      </c>
      <c r="T5">
        <v>3192</v>
      </c>
      <c r="W5" t="s">
        <v>13</v>
      </c>
      <c r="AE5">
        <v>1656</v>
      </c>
      <c r="AF5" t="s">
        <v>38</v>
      </c>
      <c r="AG5" t="s">
        <v>9</v>
      </c>
      <c r="AL5" s="2"/>
    </row>
    <row r="6" spans="1:39" x14ac:dyDescent="0.35">
      <c r="A6" s="5" t="s">
        <v>19</v>
      </c>
      <c r="B6" t="s">
        <v>12</v>
      </c>
      <c r="C6" t="s">
        <v>9</v>
      </c>
      <c r="D6">
        <v>498</v>
      </c>
      <c r="E6">
        <v>1800</v>
      </c>
      <c r="F6">
        <v>250</v>
      </c>
      <c r="G6">
        <f t="shared" si="0"/>
        <v>1550</v>
      </c>
      <c r="H6">
        <v>5.5</v>
      </c>
      <c r="I6">
        <f t="shared" si="1"/>
        <v>8525</v>
      </c>
      <c r="M6" t="str">
        <v>Ali Açıkgöz</v>
      </c>
      <c r="N6" t="str">
        <v>Şeftali</v>
      </c>
      <c r="O6">
        <v>198</v>
      </c>
      <c r="P6">
        <v>740</v>
      </c>
      <c r="Q6">
        <v>80</v>
      </c>
      <c r="R6">
        <v>660</v>
      </c>
      <c r="S6">
        <v>6</v>
      </c>
      <c r="T6">
        <v>3960</v>
      </c>
      <c r="W6" t="s">
        <v>14</v>
      </c>
      <c r="AE6">
        <v>14</v>
      </c>
      <c r="AG6" t="s">
        <v>40</v>
      </c>
      <c r="AL6" s="2"/>
    </row>
    <row r="7" spans="1:39" x14ac:dyDescent="0.35">
      <c r="A7" s="5" t="s">
        <v>19</v>
      </c>
      <c r="B7" t="s">
        <v>13</v>
      </c>
      <c r="C7" t="s">
        <v>9</v>
      </c>
      <c r="D7">
        <v>229</v>
      </c>
      <c r="E7">
        <v>1320</v>
      </c>
      <c r="F7">
        <v>230</v>
      </c>
      <c r="G7">
        <f t="shared" si="0"/>
        <v>1090</v>
      </c>
      <c r="H7">
        <v>4</v>
      </c>
      <c r="I7">
        <f t="shared" si="1"/>
        <v>4360</v>
      </c>
      <c r="M7" t="str">
        <v>Ali Açıkgöz</v>
      </c>
      <c r="N7" t="str">
        <v>Nektar</v>
      </c>
      <c r="O7">
        <v>121</v>
      </c>
      <c r="P7">
        <v>660</v>
      </c>
      <c r="Q7">
        <v>120</v>
      </c>
      <c r="R7">
        <v>540</v>
      </c>
      <c r="S7">
        <v>4.5</v>
      </c>
      <c r="T7">
        <v>2430</v>
      </c>
      <c r="W7" t="s">
        <v>15</v>
      </c>
      <c r="AL7" s="2"/>
    </row>
    <row r="8" spans="1:39" x14ac:dyDescent="0.35">
      <c r="A8" s="5" t="s">
        <v>19</v>
      </c>
      <c r="B8" t="s">
        <v>14</v>
      </c>
      <c r="C8" t="s">
        <v>9</v>
      </c>
      <c r="D8">
        <v>376</v>
      </c>
      <c r="E8">
        <v>1720</v>
      </c>
      <c r="F8">
        <v>376</v>
      </c>
      <c r="G8">
        <f t="shared" si="0"/>
        <v>1344</v>
      </c>
      <c r="H8">
        <v>7</v>
      </c>
      <c r="I8">
        <f t="shared" si="1"/>
        <v>9408</v>
      </c>
      <c r="M8" t="str">
        <v>Ali Açıkgöz</v>
      </c>
      <c r="N8" t="str">
        <v>Şeftali</v>
      </c>
      <c r="O8">
        <v>723</v>
      </c>
      <c r="P8">
        <v>2940</v>
      </c>
      <c r="Q8">
        <v>300</v>
      </c>
      <c r="R8">
        <v>2640</v>
      </c>
      <c r="S8">
        <v>7.25</v>
      </c>
      <c r="T8">
        <v>19140</v>
      </c>
      <c r="W8" t="s">
        <v>16</v>
      </c>
      <c r="AL8" s="2"/>
    </row>
    <row r="9" spans="1:39" x14ac:dyDescent="0.35">
      <c r="A9" s="5" t="s">
        <v>19</v>
      </c>
      <c r="B9" t="s">
        <v>15</v>
      </c>
      <c r="C9" t="s">
        <v>9</v>
      </c>
      <c r="D9">
        <v>99</v>
      </c>
      <c r="E9">
        <v>420</v>
      </c>
      <c r="F9">
        <v>40</v>
      </c>
      <c r="G9">
        <f t="shared" si="0"/>
        <v>380</v>
      </c>
      <c r="H9">
        <v>7</v>
      </c>
      <c r="I9">
        <f t="shared" si="1"/>
        <v>2660</v>
      </c>
      <c r="N9" s="2"/>
      <c r="O9" s="2">
        <f t="shared" ref="O9:T9" si="2">SUM(O3:O8)</f>
        <v>1981</v>
      </c>
      <c r="P9" s="2">
        <f t="shared" si="2"/>
        <v>8040</v>
      </c>
      <c r="Q9" s="2">
        <f t="shared" si="2"/>
        <v>878</v>
      </c>
      <c r="R9" s="2">
        <f t="shared" si="2"/>
        <v>7162</v>
      </c>
      <c r="S9" s="2">
        <f t="shared" si="2"/>
        <v>39.25</v>
      </c>
      <c r="T9" s="2">
        <f t="shared" si="2"/>
        <v>50077</v>
      </c>
      <c r="W9" s="2" t="s">
        <v>17</v>
      </c>
      <c r="AL9" s="2"/>
    </row>
    <row r="10" spans="1:39" x14ac:dyDescent="0.35">
      <c r="A10" s="5" t="s">
        <v>19</v>
      </c>
      <c r="B10" t="s">
        <v>16</v>
      </c>
      <c r="C10" t="s">
        <v>9</v>
      </c>
      <c r="D10">
        <v>484</v>
      </c>
      <c r="E10">
        <v>1900</v>
      </c>
      <c r="F10">
        <v>242</v>
      </c>
      <c r="G10">
        <f t="shared" si="0"/>
        <v>1658</v>
      </c>
      <c r="H10">
        <v>7</v>
      </c>
      <c r="I10">
        <f t="shared" si="1"/>
        <v>11606</v>
      </c>
      <c r="N10" s="2"/>
      <c r="W10" s="2" t="s">
        <v>18</v>
      </c>
      <c r="AL10" s="2"/>
    </row>
    <row r="11" spans="1:39" x14ac:dyDescent="0.35">
      <c r="A11" s="5"/>
      <c r="B11" s="2" t="s">
        <v>17</v>
      </c>
      <c r="C11" s="2"/>
      <c r="D11" s="2">
        <f>SUM(D1:D10)</f>
        <v>2755</v>
      </c>
      <c r="E11" s="2">
        <f>SUM(E1:E10)</f>
        <v>11360</v>
      </c>
      <c r="F11" s="2">
        <f>SUM(F1:F10)</f>
        <v>1598</v>
      </c>
      <c r="G11" s="2">
        <f>SUM(G1:G10)</f>
        <v>9762</v>
      </c>
      <c r="H11" s="2"/>
      <c r="I11" s="2">
        <f>SUM(I1:I10)</f>
        <v>63851.5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A11" s="2">
        <f t="shared" ref="AA11:AI11" si="3">SUM(AA4:AA10)</f>
        <v>605</v>
      </c>
      <c r="AB11" s="2"/>
      <c r="AC11" s="2"/>
      <c r="AD11" s="2"/>
      <c r="AE11" s="2">
        <f t="shared" si="3"/>
        <v>1918</v>
      </c>
      <c r="AF11" s="2"/>
      <c r="AG11" s="2"/>
      <c r="AH11" s="2"/>
      <c r="AI11" s="2">
        <f t="shared" si="3"/>
        <v>230</v>
      </c>
      <c r="AJ11" s="2"/>
      <c r="AK11" s="2"/>
      <c r="AL11" s="2"/>
      <c r="AM11" s="2">
        <f>SUM(AA11:AL11)</f>
        <v>2753</v>
      </c>
    </row>
    <row r="12" spans="1:39" x14ac:dyDescent="0.35">
      <c r="A12" s="5"/>
      <c r="B12" s="2" t="s">
        <v>18</v>
      </c>
      <c r="C12" s="2"/>
      <c r="D12" s="2"/>
      <c r="E12" s="2"/>
      <c r="F12" s="2"/>
      <c r="G12" s="2"/>
      <c r="H12" s="2">
        <f>(AVERAGE(H3:H10))</f>
        <v>6.53125</v>
      </c>
      <c r="I12" s="2"/>
      <c r="J12" s="2"/>
      <c r="K12" s="2"/>
      <c r="L12" s="2"/>
      <c r="M12" s="2"/>
      <c r="O12" s="2"/>
      <c r="P12" s="2"/>
      <c r="Q12" s="2"/>
      <c r="R12" s="2"/>
      <c r="S12" s="2"/>
      <c r="T12" s="2"/>
      <c r="U12" s="2"/>
      <c r="V12" s="2"/>
      <c r="W12" t="s">
        <v>21</v>
      </c>
      <c r="X12" s="2"/>
      <c r="Y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2"/>
      <c r="W13" t="s">
        <v>22</v>
      </c>
      <c r="X13" s="2"/>
      <c r="Y13" s="2"/>
    </row>
    <row r="14" spans="1:39" x14ac:dyDescent="0.35">
      <c r="A14" s="5"/>
      <c r="W14" t="s">
        <v>23</v>
      </c>
    </row>
    <row r="15" spans="1:39" x14ac:dyDescent="0.35">
      <c r="A15" s="5" t="s">
        <v>20</v>
      </c>
      <c r="B15" t="s">
        <v>21</v>
      </c>
      <c r="C15" t="s">
        <v>9</v>
      </c>
      <c r="D15">
        <v>690</v>
      </c>
      <c r="E15">
        <v>2580</v>
      </c>
      <c r="F15">
        <v>345</v>
      </c>
      <c r="G15">
        <f>(E15-F15)</f>
        <v>2235</v>
      </c>
      <c r="H15">
        <v>7</v>
      </c>
      <c r="I15">
        <f>(G15*H15)</f>
        <v>15645</v>
      </c>
      <c r="U15" s="2"/>
      <c r="W15" t="s">
        <v>25</v>
      </c>
      <c r="AA15" s="3">
        <v>455</v>
      </c>
      <c r="AB15" t="s">
        <v>37</v>
      </c>
      <c r="AC15" t="s">
        <v>9</v>
      </c>
      <c r="AE15">
        <v>1455</v>
      </c>
      <c r="AF15" t="s">
        <v>38</v>
      </c>
      <c r="AG15" t="s">
        <v>9</v>
      </c>
      <c r="AI15">
        <v>288</v>
      </c>
      <c r="AJ15" t="s">
        <v>38</v>
      </c>
      <c r="AK15" t="s">
        <v>9</v>
      </c>
    </row>
    <row r="16" spans="1:39" x14ac:dyDescent="0.35">
      <c r="A16" s="5" t="s">
        <v>20</v>
      </c>
      <c r="B16" t="s">
        <v>22</v>
      </c>
      <c r="C16" t="s">
        <v>9</v>
      </c>
      <c r="D16">
        <v>534</v>
      </c>
      <c r="E16">
        <v>1900</v>
      </c>
      <c r="F16">
        <v>267</v>
      </c>
      <c r="G16">
        <f>(E16-F16)</f>
        <v>1633</v>
      </c>
      <c r="H16">
        <v>4.5</v>
      </c>
      <c r="I16">
        <f>(G16*H16)</f>
        <v>7348.5</v>
      </c>
      <c r="W16" t="s">
        <v>26</v>
      </c>
    </row>
    <row r="17" spans="1:39" x14ac:dyDescent="0.35">
      <c r="A17" s="5" t="s">
        <v>20</v>
      </c>
      <c r="B17" t="s">
        <v>12</v>
      </c>
      <c r="C17" t="s">
        <v>9</v>
      </c>
      <c r="D17">
        <v>525</v>
      </c>
      <c r="E17">
        <v>1960</v>
      </c>
      <c r="F17">
        <v>262</v>
      </c>
      <c r="G17">
        <f>(E17-F17)</f>
        <v>1698</v>
      </c>
      <c r="H17">
        <v>6.5</v>
      </c>
      <c r="I17">
        <f>(G17*H17)</f>
        <v>11037</v>
      </c>
      <c r="W17" t="s">
        <v>28</v>
      </c>
    </row>
    <row r="18" spans="1:39" x14ac:dyDescent="0.35">
      <c r="A18" s="5" t="s">
        <v>20</v>
      </c>
      <c r="B18" t="s">
        <v>23</v>
      </c>
      <c r="C18" t="s">
        <v>9</v>
      </c>
      <c r="D18">
        <v>443</v>
      </c>
      <c r="E18">
        <v>2627</v>
      </c>
      <c r="F18">
        <v>443</v>
      </c>
      <c r="G18">
        <f>(E18-F18)</f>
        <v>2184</v>
      </c>
      <c r="H18">
        <v>6.5</v>
      </c>
      <c r="I18">
        <f>(G18*H18)</f>
        <v>14196</v>
      </c>
      <c r="W18" t="s">
        <v>31</v>
      </c>
    </row>
    <row r="19" spans="1:39" x14ac:dyDescent="0.35">
      <c r="A19" s="5"/>
      <c r="B19" s="2" t="s">
        <v>17</v>
      </c>
      <c r="C19" s="2"/>
      <c r="D19" s="2">
        <f t="shared" ref="D19:I19" si="4">SUM(D15:D18)</f>
        <v>2192</v>
      </c>
      <c r="E19" s="2">
        <f t="shared" si="4"/>
        <v>9067</v>
      </c>
      <c r="F19" s="2">
        <f t="shared" si="4"/>
        <v>1317</v>
      </c>
      <c r="G19" s="2">
        <f t="shared" si="4"/>
        <v>7750</v>
      </c>
      <c r="H19" s="2"/>
      <c r="I19" s="2">
        <f t="shared" si="4"/>
        <v>48226.5</v>
      </c>
      <c r="J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t="s">
        <v>32</v>
      </c>
      <c r="X19" s="2"/>
      <c r="Y19" s="2"/>
      <c r="AA19" s="2">
        <f t="shared" ref="AA19:AI19" si="5">SUM(AA15:AA18)</f>
        <v>455</v>
      </c>
      <c r="AB19" s="2"/>
      <c r="AC19" s="2"/>
      <c r="AD19" s="2"/>
      <c r="AE19" s="2">
        <f t="shared" si="5"/>
        <v>1455</v>
      </c>
      <c r="AF19" s="2"/>
      <c r="AG19" s="2"/>
      <c r="AH19" s="2"/>
      <c r="AI19" s="2">
        <f t="shared" si="5"/>
        <v>288</v>
      </c>
      <c r="AJ19" s="2"/>
      <c r="AK19" s="2"/>
      <c r="AL19" s="2"/>
      <c r="AM19" s="2">
        <f>SUM(AA19:AL19)</f>
        <v>2198</v>
      </c>
    </row>
    <row r="20" spans="1:39" x14ac:dyDescent="0.35">
      <c r="A20" s="5"/>
      <c r="B20" s="2" t="s">
        <v>18</v>
      </c>
      <c r="C20" s="2"/>
      <c r="D20" s="2"/>
      <c r="E20" s="2"/>
      <c r="F20" s="2"/>
      <c r="G20" s="2"/>
      <c r="H20" s="2">
        <f>(AVERAGE(H15:H18))</f>
        <v>6.125</v>
      </c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10" t="s">
        <v>105</v>
      </c>
      <c r="X20" s="2"/>
      <c r="Y20" s="2"/>
    </row>
    <row r="21" spans="1:39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10" t="s">
        <v>106</v>
      </c>
      <c r="X21" s="2"/>
      <c r="Y21" s="2"/>
    </row>
    <row r="23" spans="1:39" x14ac:dyDescent="0.35">
      <c r="A23" s="2" t="s">
        <v>24</v>
      </c>
      <c r="B23" t="s">
        <v>25</v>
      </c>
      <c r="C23" t="s">
        <v>9</v>
      </c>
      <c r="D23">
        <v>1489</v>
      </c>
      <c r="E23">
        <v>6500</v>
      </c>
      <c r="F23">
        <v>745</v>
      </c>
      <c r="G23">
        <f t="shared" ref="G23:G28" si="6">(E23-F23)</f>
        <v>5755</v>
      </c>
      <c r="H23">
        <v>8</v>
      </c>
      <c r="I23">
        <f t="shared" ref="I23:I28" si="7">(G23*H23)</f>
        <v>46040</v>
      </c>
      <c r="AA23">
        <v>489</v>
      </c>
      <c r="AB23" t="s">
        <v>37</v>
      </c>
      <c r="AC23" t="s">
        <v>9</v>
      </c>
      <c r="AE23">
        <v>2524</v>
      </c>
      <c r="AF23" t="s">
        <v>38</v>
      </c>
      <c r="AG23" t="s">
        <v>9</v>
      </c>
      <c r="AI23">
        <v>312</v>
      </c>
      <c r="AJ23" t="s">
        <v>38</v>
      </c>
      <c r="AK23" t="s">
        <v>9</v>
      </c>
    </row>
    <row r="24" spans="1:39" x14ac:dyDescent="0.35">
      <c r="A24" s="2" t="s">
        <v>24</v>
      </c>
      <c r="B24" t="s">
        <v>21</v>
      </c>
      <c r="C24" t="s">
        <v>9</v>
      </c>
      <c r="D24">
        <v>205</v>
      </c>
      <c r="E24">
        <v>760</v>
      </c>
      <c r="F24">
        <v>100</v>
      </c>
      <c r="G24">
        <f t="shared" si="6"/>
        <v>660</v>
      </c>
      <c r="H24">
        <v>6.8</v>
      </c>
      <c r="I24">
        <f t="shared" si="7"/>
        <v>4488</v>
      </c>
    </row>
    <row r="25" spans="1:39" x14ac:dyDescent="0.35">
      <c r="A25" s="2" t="s">
        <v>24</v>
      </c>
      <c r="B25" t="s">
        <v>12</v>
      </c>
      <c r="C25" t="s">
        <v>9</v>
      </c>
      <c r="D25">
        <v>585</v>
      </c>
      <c r="E25">
        <v>2180</v>
      </c>
      <c r="F25">
        <v>292</v>
      </c>
      <c r="G25">
        <f t="shared" si="6"/>
        <v>1888</v>
      </c>
      <c r="H25">
        <v>4.5999999999999996</v>
      </c>
      <c r="I25">
        <f t="shared" si="7"/>
        <v>8684.7999999999993</v>
      </c>
    </row>
    <row r="26" spans="1:39" x14ac:dyDescent="0.35">
      <c r="A26" s="2" t="s">
        <v>24</v>
      </c>
      <c r="B26" t="s">
        <v>26</v>
      </c>
      <c r="C26" t="s">
        <v>9</v>
      </c>
      <c r="D26">
        <v>387</v>
      </c>
      <c r="E26">
        <v>1500</v>
      </c>
      <c r="F26">
        <v>155</v>
      </c>
      <c r="G26">
        <f t="shared" si="6"/>
        <v>1345</v>
      </c>
      <c r="H26">
        <v>5.5</v>
      </c>
      <c r="I26">
        <f t="shared" si="7"/>
        <v>7397.5</v>
      </c>
    </row>
    <row r="27" spans="1:39" x14ac:dyDescent="0.35">
      <c r="A27" s="2" t="s">
        <v>24</v>
      </c>
      <c r="B27" t="s">
        <v>8</v>
      </c>
      <c r="C27" t="s">
        <v>9</v>
      </c>
      <c r="D27">
        <v>170</v>
      </c>
      <c r="E27">
        <v>600</v>
      </c>
      <c r="F27">
        <v>68</v>
      </c>
      <c r="G27">
        <f t="shared" si="6"/>
        <v>532</v>
      </c>
      <c r="H27">
        <v>6</v>
      </c>
      <c r="I27">
        <f t="shared" si="7"/>
        <v>3192</v>
      </c>
    </row>
    <row r="28" spans="1:39" x14ac:dyDescent="0.35">
      <c r="A28" s="2" t="s">
        <v>24</v>
      </c>
      <c r="B28" t="s">
        <v>23</v>
      </c>
      <c r="C28" t="s">
        <v>9</v>
      </c>
      <c r="D28">
        <v>489</v>
      </c>
      <c r="E28">
        <v>2940</v>
      </c>
      <c r="F28">
        <v>489</v>
      </c>
      <c r="G28">
        <f t="shared" si="6"/>
        <v>2451</v>
      </c>
      <c r="H28">
        <v>6</v>
      </c>
      <c r="I28">
        <f t="shared" si="7"/>
        <v>14706</v>
      </c>
    </row>
    <row r="29" spans="1:39" x14ac:dyDescent="0.35">
      <c r="A29" s="2"/>
      <c r="B29" s="2" t="s">
        <v>17</v>
      </c>
      <c r="C29" s="2"/>
      <c r="D29" s="2">
        <f t="shared" ref="D29:I29" si="8">SUM(D23:D28)</f>
        <v>3325</v>
      </c>
      <c r="E29" s="2">
        <f t="shared" si="8"/>
        <v>14480</v>
      </c>
      <c r="F29" s="2">
        <f t="shared" si="8"/>
        <v>1849</v>
      </c>
      <c r="G29" s="2">
        <f t="shared" si="8"/>
        <v>12631</v>
      </c>
      <c r="H29" s="2"/>
      <c r="I29" s="2">
        <f t="shared" si="8"/>
        <v>84508.3</v>
      </c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X29" s="2"/>
      <c r="Y29" s="2"/>
      <c r="AA29" s="2">
        <f t="shared" ref="AA29:AI29" si="9">SUM(AA23:AA28)</f>
        <v>489</v>
      </c>
      <c r="AB29" s="2"/>
      <c r="AC29" s="2"/>
      <c r="AD29" s="2"/>
      <c r="AE29" s="2">
        <f t="shared" si="9"/>
        <v>2524</v>
      </c>
      <c r="AF29" s="2"/>
      <c r="AG29" s="2"/>
      <c r="AH29" s="2"/>
      <c r="AI29" s="2">
        <f t="shared" si="9"/>
        <v>312</v>
      </c>
      <c r="AJ29" s="2"/>
      <c r="AK29" s="2"/>
      <c r="AL29" s="2"/>
      <c r="AM29" s="2">
        <f>SUM(AA29:AL29)</f>
        <v>3325</v>
      </c>
    </row>
    <row r="30" spans="1:39" x14ac:dyDescent="0.35">
      <c r="A30" s="2"/>
      <c r="B30" s="2" t="s">
        <v>18</v>
      </c>
      <c r="C30" s="2"/>
      <c r="D30" s="2"/>
      <c r="E30" s="2"/>
      <c r="F30" s="2"/>
      <c r="G30" s="2"/>
      <c r="H30" s="2">
        <f>(AVERAGE(H23:H28))</f>
        <v>6.1499999999999995</v>
      </c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X30" s="2"/>
      <c r="Y30" s="2"/>
    </row>
    <row r="31" spans="1:39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X31" s="2"/>
      <c r="Y31" s="2"/>
    </row>
    <row r="33" spans="1:39" x14ac:dyDescent="0.35">
      <c r="A33" s="2" t="s">
        <v>27</v>
      </c>
      <c r="B33" t="s">
        <v>28</v>
      </c>
      <c r="C33" t="s">
        <v>9</v>
      </c>
      <c r="D33">
        <v>366</v>
      </c>
      <c r="E33">
        <v>1440</v>
      </c>
      <c r="F33">
        <v>145</v>
      </c>
      <c r="G33">
        <f>(E33-F33)</f>
        <v>1295</v>
      </c>
      <c r="H33">
        <v>7.5</v>
      </c>
      <c r="I33">
        <f>(G33*H33)</f>
        <v>9712.5</v>
      </c>
      <c r="AA33">
        <v>525</v>
      </c>
      <c r="AB33" t="s">
        <v>37</v>
      </c>
      <c r="AC33" t="s">
        <v>107</v>
      </c>
      <c r="AE33">
        <v>564</v>
      </c>
      <c r="AF33" t="s">
        <v>38</v>
      </c>
      <c r="AG33" t="s">
        <v>9</v>
      </c>
    </row>
    <row r="34" spans="1:39" x14ac:dyDescent="0.35">
      <c r="A34" s="2" t="s">
        <v>27</v>
      </c>
      <c r="B34" t="s">
        <v>14</v>
      </c>
      <c r="C34" t="s">
        <v>9</v>
      </c>
      <c r="D34">
        <v>469</v>
      </c>
      <c r="E34">
        <v>2980</v>
      </c>
      <c r="F34">
        <v>470</v>
      </c>
      <c r="G34">
        <f>(E34-F34)</f>
        <v>2510</v>
      </c>
      <c r="H34">
        <v>5.5</v>
      </c>
      <c r="I34">
        <f>(G34*H34)</f>
        <v>13805</v>
      </c>
      <c r="AA34">
        <v>469</v>
      </c>
      <c r="AB34" t="s">
        <v>37</v>
      </c>
      <c r="AC34" t="s">
        <v>9</v>
      </c>
    </row>
    <row r="35" spans="1:39" x14ac:dyDescent="0.35">
      <c r="A35" s="2" t="s">
        <v>27</v>
      </c>
      <c r="B35" t="s">
        <v>8</v>
      </c>
      <c r="C35" t="s">
        <v>9</v>
      </c>
      <c r="D35">
        <v>198</v>
      </c>
      <c r="E35">
        <v>740</v>
      </c>
      <c r="F35">
        <v>80</v>
      </c>
      <c r="G35">
        <f>(E35-F35)</f>
        <v>660</v>
      </c>
      <c r="H35">
        <v>6</v>
      </c>
      <c r="I35">
        <f>(G35*H35)</f>
        <v>3960</v>
      </c>
    </row>
    <row r="36" spans="1:39" x14ac:dyDescent="0.35">
      <c r="A36" s="2" t="s">
        <v>27</v>
      </c>
      <c r="B36" t="s">
        <v>23</v>
      </c>
      <c r="C36" t="s">
        <v>9</v>
      </c>
      <c r="D36">
        <v>525</v>
      </c>
    </row>
    <row r="37" spans="1:39" x14ac:dyDescent="0.35">
      <c r="A37" s="2"/>
      <c r="B37" s="2" t="s">
        <v>17</v>
      </c>
      <c r="C37" s="2"/>
      <c r="D37" s="2">
        <f>SUM(D33:D36)</f>
        <v>1558</v>
      </c>
      <c r="E37" s="2">
        <f>SUM(E33:E35)</f>
        <v>5160</v>
      </c>
      <c r="F37" s="2">
        <f>SUM(F33:F35)</f>
        <v>695</v>
      </c>
      <c r="G37" s="2">
        <f>SUM(G33:G35)</f>
        <v>4465</v>
      </c>
      <c r="H37" s="2"/>
      <c r="I37" s="2">
        <f>SUM(I33:I35)</f>
        <v>27477.5</v>
      </c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X37" s="2"/>
      <c r="Y37" s="2"/>
      <c r="AA37" s="2">
        <f t="shared" ref="AA37:AE37" si="10">SUM(AA33:AA36)</f>
        <v>994</v>
      </c>
      <c r="AB37" s="2"/>
      <c r="AC37" s="2"/>
      <c r="AD37" s="2"/>
      <c r="AE37" s="2">
        <f t="shared" si="10"/>
        <v>564</v>
      </c>
      <c r="AF37" s="2"/>
      <c r="AG37" s="2"/>
      <c r="AH37" s="2"/>
      <c r="AI37" s="2"/>
      <c r="AJ37" s="2"/>
      <c r="AK37" s="2"/>
      <c r="AL37" s="2"/>
      <c r="AM37" s="2">
        <f>SUM(AA37:AL37)</f>
        <v>1558</v>
      </c>
    </row>
    <row r="38" spans="1:39" x14ac:dyDescent="0.35">
      <c r="A38" s="2"/>
      <c r="B38" s="2" t="s">
        <v>18</v>
      </c>
      <c r="H38" s="2">
        <f>(AVERAGE(H33:H35))</f>
        <v>6.333333333333333</v>
      </c>
    </row>
    <row r="39" spans="1:39" x14ac:dyDescent="0.35">
      <c r="B39" s="2"/>
      <c r="H39" s="2"/>
    </row>
    <row r="41" spans="1:39" x14ac:dyDescent="0.35">
      <c r="A41" s="2" t="s">
        <v>29</v>
      </c>
      <c r="B41" t="s">
        <v>8</v>
      </c>
      <c r="C41" t="s">
        <v>30</v>
      </c>
      <c r="D41">
        <v>121</v>
      </c>
      <c r="E41">
        <v>660</v>
      </c>
      <c r="F41">
        <v>120</v>
      </c>
      <c r="G41">
        <f t="shared" ref="G41:G46" si="11">(E41-F41)</f>
        <v>540</v>
      </c>
      <c r="H41">
        <v>4.5</v>
      </c>
      <c r="I41">
        <f t="shared" ref="I41:I46" si="12">(G41*H41)</f>
        <v>2430</v>
      </c>
      <c r="AA41">
        <v>341</v>
      </c>
      <c r="AB41" t="s">
        <v>37</v>
      </c>
      <c r="AC41" t="s">
        <v>9</v>
      </c>
      <c r="AE41">
        <v>2244</v>
      </c>
      <c r="AF41" t="s">
        <v>38</v>
      </c>
      <c r="AG41" t="s">
        <v>9</v>
      </c>
      <c r="AI41">
        <v>240</v>
      </c>
      <c r="AJ41" t="s">
        <v>38</v>
      </c>
      <c r="AK41" t="s">
        <v>9</v>
      </c>
    </row>
    <row r="42" spans="1:39" x14ac:dyDescent="0.35">
      <c r="A42" s="2" t="s">
        <v>29</v>
      </c>
      <c r="B42" t="s">
        <v>23</v>
      </c>
      <c r="C42" t="s">
        <v>9</v>
      </c>
      <c r="D42">
        <v>303</v>
      </c>
      <c r="E42">
        <v>1700</v>
      </c>
      <c r="F42">
        <v>302</v>
      </c>
      <c r="G42">
        <f t="shared" si="11"/>
        <v>1398</v>
      </c>
      <c r="H42">
        <v>5.3</v>
      </c>
      <c r="I42">
        <f t="shared" si="12"/>
        <v>7409.4</v>
      </c>
      <c r="AA42">
        <v>82</v>
      </c>
      <c r="AB42" t="s">
        <v>37</v>
      </c>
      <c r="AC42" t="s">
        <v>10</v>
      </c>
    </row>
    <row r="43" spans="1:39" x14ac:dyDescent="0.35">
      <c r="A43" s="2" t="s">
        <v>29</v>
      </c>
      <c r="B43" t="s">
        <v>14</v>
      </c>
      <c r="C43" t="s">
        <v>9</v>
      </c>
      <c r="D43">
        <v>241</v>
      </c>
      <c r="E43">
        <v>1040</v>
      </c>
      <c r="F43">
        <v>120</v>
      </c>
      <c r="G43">
        <f t="shared" si="11"/>
        <v>920</v>
      </c>
      <c r="H43">
        <v>7.5</v>
      </c>
      <c r="I43">
        <f t="shared" si="12"/>
        <v>6900</v>
      </c>
    </row>
    <row r="44" spans="1:39" x14ac:dyDescent="0.35">
      <c r="A44" s="2" t="s">
        <v>29</v>
      </c>
      <c r="B44" t="s">
        <v>31</v>
      </c>
      <c r="C44" t="s">
        <v>9</v>
      </c>
      <c r="D44">
        <v>955</v>
      </c>
      <c r="E44">
        <v>4040</v>
      </c>
      <c r="F44">
        <v>477</v>
      </c>
      <c r="G44">
        <f t="shared" si="11"/>
        <v>3563</v>
      </c>
      <c r="H44">
        <v>7.5</v>
      </c>
      <c r="I44">
        <f t="shared" si="12"/>
        <v>26722.5</v>
      </c>
    </row>
    <row r="45" spans="1:39" x14ac:dyDescent="0.35">
      <c r="A45" s="2" t="s">
        <v>29</v>
      </c>
      <c r="B45" t="s">
        <v>32</v>
      </c>
      <c r="C45" t="s">
        <v>9</v>
      </c>
      <c r="D45">
        <v>816</v>
      </c>
      <c r="E45">
        <v>2840</v>
      </c>
      <c r="F45">
        <v>410</v>
      </c>
      <c r="G45">
        <f t="shared" si="11"/>
        <v>2430</v>
      </c>
      <c r="H45">
        <v>4.75</v>
      </c>
      <c r="I45">
        <f t="shared" si="12"/>
        <v>11542.5</v>
      </c>
    </row>
    <row r="46" spans="1:39" x14ac:dyDescent="0.35">
      <c r="A46" s="2" t="s">
        <v>29</v>
      </c>
      <c r="B46" t="s">
        <v>14</v>
      </c>
      <c r="C46" t="s">
        <v>9</v>
      </c>
      <c r="D46">
        <v>471</v>
      </c>
      <c r="E46">
        <v>1660</v>
      </c>
      <c r="F46">
        <v>235</v>
      </c>
      <c r="G46">
        <f t="shared" si="11"/>
        <v>1425</v>
      </c>
      <c r="H46">
        <v>6.75</v>
      </c>
      <c r="I46">
        <f t="shared" si="12"/>
        <v>9618.75</v>
      </c>
    </row>
    <row r="47" spans="1:39" x14ac:dyDescent="0.35">
      <c r="A47" s="2"/>
      <c r="B47" s="2" t="s">
        <v>17</v>
      </c>
      <c r="C47" s="2"/>
      <c r="D47" s="2">
        <f t="shared" ref="D47:I47" si="13">SUM(D41:D46)</f>
        <v>2907</v>
      </c>
      <c r="E47" s="2">
        <f t="shared" si="13"/>
        <v>11940</v>
      </c>
      <c r="F47" s="2">
        <f t="shared" si="13"/>
        <v>1664</v>
      </c>
      <c r="G47" s="2">
        <f t="shared" si="13"/>
        <v>10276</v>
      </c>
      <c r="H47" s="2"/>
      <c r="I47" s="2">
        <f t="shared" si="13"/>
        <v>64623.15</v>
      </c>
      <c r="J47" s="2"/>
      <c r="K47" s="2"/>
      <c r="L47" s="2"/>
      <c r="M47" s="2"/>
      <c r="O47" s="2"/>
      <c r="P47" s="2"/>
      <c r="Q47" s="2"/>
      <c r="R47" s="2"/>
      <c r="S47" s="2"/>
      <c r="T47" s="2"/>
      <c r="U47" s="2"/>
      <c r="V47" s="2"/>
      <c r="X47" s="2"/>
      <c r="Y47" s="2"/>
      <c r="AA47" s="2">
        <f t="shared" ref="AA47:AI47" si="14">SUM(AA41:AA46)</f>
        <v>423</v>
      </c>
      <c r="AB47" s="2"/>
      <c r="AC47" s="2"/>
      <c r="AD47" s="2"/>
      <c r="AE47" s="2">
        <f t="shared" si="14"/>
        <v>2244</v>
      </c>
      <c r="AF47" s="2"/>
      <c r="AG47" s="2"/>
      <c r="AH47" s="2"/>
      <c r="AI47" s="2">
        <f t="shared" si="14"/>
        <v>240</v>
      </c>
      <c r="AJ47" s="2"/>
      <c r="AK47" s="2"/>
      <c r="AL47" s="2"/>
      <c r="AM47" s="2">
        <f>SUM(AA47:AL47)</f>
        <v>2907</v>
      </c>
    </row>
    <row r="48" spans="1:39" x14ac:dyDescent="0.35">
      <c r="A48" s="2"/>
      <c r="B48" s="2" t="s">
        <v>18</v>
      </c>
      <c r="H48" s="2">
        <f>(AVERAGE(H41:H46))</f>
        <v>6.05</v>
      </c>
    </row>
    <row r="50" spans="1:39" x14ac:dyDescent="0.35">
      <c r="A50" s="2" t="s">
        <v>42</v>
      </c>
      <c r="B50" s="10" t="s">
        <v>22</v>
      </c>
      <c r="C50" t="s">
        <v>9</v>
      </c>
      <c r="D50">
        <v>44</v>
      </c>
      <c r="E50">
        <v>162</v>
      </c>
      <c r="F50">
        <v>22</v>
      </c>
      <c r="G50">
        <f t="shared" ref="G50:G57" si="15">(E50-F50)</f>
        <v>140</v>
      </c>
      <c r="AA50">
        <v>466</v>
      </c>
      <c r="AC50" t="s">
        <v>9</v>
      </c>
      <c r="AE50" s="9">
        <v>1889</v>
      </c>
      <c r="AI50">
        <v>284</v>
      </c>
      <c r="AK50" t="s">
        <v>9</v>
      </c>
    </row>
    <row r="51" spans="1:39" x14ac:dyDescent="0.35">
      <c r="A51" s="2" t="s">
        <v>42</v>
      </c>
      <c r="B51" s="10" t="s">
        <v>105</v>
      </c>
      <c r="C51" t="s">
        <v>9</v>
      </c>
      <c r="D51">
        <v>155</v>
      </c>
      <c r="E51">
        <v>880</v>
      </c>
      <c r="F51">
        <v>155</v>
      </c>
      <c r="G51">
        <f t="shared" si="15"/>
        <v>725</v>
      </c>
      <c r="H51">
        <v>5.65</v>
      </c>
      <c r="I51">
        <f t="shared" ref="I51:I57" si="16">(G51*H51)</f>
        <v>4096.25</v>
      </c>
    </row>
    <row r="52" spans="1:39" x14ac:dyDescent="0.35">
      <c r="A52" s="2" t="s">
        <v>42</v>
      </c>
      <c r="B52" s="10" t="s">
        <v>8</v>
      </c>
      <c r="C52" t="s">
        <v>9</v>
      </c>
      <c r="D52">
        <v>723</v>
      </c>
      <c r="E52">
        <v>2940</v>
      </c>
      <c r="F52">
        <v>300</v>
      </c>
      <c r="G52">
        <f t="shared" si="15"/>
        <v>2640</v>
      </c>
      <c r="H52">
        <v>7.25</v>
      </c>
      <c r="I52">
        <f t="shared" si="16"/>
        <v>19140</v>
      </c>
    </row>
    <row r="53" spans="1:39" x14ac:dyDescent="0.35">
      <c r="A53" s="2" t="s">
        <v>42</v>
      </c>
      <c r="B53" s="10" t="s">
        <v>106</v>
      </c>
      <c r="C53" t="s">
        <v>9</v>
      </c>
      <c r="D53">
        <v>125</v>
      </c>
      <c r="E53">
        <v>420</v>
      </c>
      <c r="F53">
        <v>62</v>
      </c>
      <c r="G53">
        <f t="shared" si="15"/>
        <v>358</v>
      </c>
      <c r="H53">
        <v>5.5</v>
      </c>
      <c r="I53">
        <f t="shared" si="16"/>
        <v>1969</v>
      </c>
    </row>
    <row r="54" spans="1:39" x14ac:dyDescent="0.35">
      <c r="A54" s="2" t="s">
        <v>42</v>
      </c>
      <c r="B54" s="10" t="s">
        <v>25</v>
      </c>
      <c r="C54" t="s">
        <v>9</v>
      </c>
      <c r="D54">
        <v>305</v>
      </c>
      <c r="E54">
        <v>1180</v>
      </c>
      <c r="F54">
        <v>150</v>
      </c>
      <c r="G54">
        <f t="shared" si="15"/>
        <v>1030</v>
      </c>
      <c r="H54">
        <v>7.5</v>
      </c>
      <c r="I54">
        <f t="shared" si="16"/>
        <v>7725</v>
      </c>
    </row>
    <row r="55" spans="1:39" x14ac:dyDescent="0.35">
      <c r="A55" s="2" t="s">
        <v>42</v>
      </c>
      <c r="B55" s="10" t="s">
        <v>32</v>
      </c>
      <c r="C55" t="s">
        <v>9</v>
      </c>
      <c r="D55">
        <v>690</v>
      </c>
      <c r="E55">
        <v>2600</v>
      </c>
      <c r="F55">
        <v>345</v>
      </c>
      <c r="G55">
        <f t="shared" si="15"/>
        <v>2255</v>
      </c>
      <c r="H55">
        <v>5</v>
      </c>
      <c r="I55">
        <f t="shared" si="16"/>
        <v>11275</v>
      </c>
    </row>
    <row r="56" spans="1:39" x14ac:dyDescent="0.35">
      <c r="A56" s="2" t="s">
        <v>42</v>
      </c>
      <c r="B56" s="10" t="s">
        <v>14</v>
      </c>
      <c r="C56" t="s">
        <v>9</v>
      </c>
      <c r="D56">
        <v>244</v>
      </c>
      <c r="E56">
        <v>820</v>
      </c>
      <c r="F56">
        <v>120</v>
      </c>
      <c r="G56">
        <f t="shared" si="15"/>
        <v>700</v>
      </c>
      <c r="H56">
        <v>4.3</v>
      </c>
      <c r="I56">
        <f t="shared" si="16"/>
        <v>3010</v>
      </c>
    </row>
    <row r="57" spans="1:39" x14ac:dyDescent="0.35">
      <c r="A57" s="2" t="s">
        <v>42</v>
      </c>
      <c r="B57" s="10" t="s">
        <v>23</v>
      </c>
      <c r="C57" t="s">
        <v>9</v>
      </c>
      <c r="D57">
        <v>292</v>
      </c>
      <c r="E57">
        <v>1640</v>
      </c>
      <c r="F57">
        <v>292</v>
      </c>
      <c r="G57">
        <f t="shared" si="15"/>
        <v>1348</v>
      </c>
      <c r="H57">
        <v>6.3</v>
      </c>
      <c r="I57" s="9">
        <f t="shared" si="16"/>
        <v>8492.4</v>
      </c>
    </row>
    <row r="58" spans="1:39" x14ac:dyDescent="0.35">
      <c r="A58" s="2"/>
      <c r="B58" s="2" t="s">
        <v>17</v>
      </c>
      <c r="D58" s="2">
        <f>SUM(D50:D57)</f>
        <v>2578</v>
      </c>
      <c r="E58" s="2">
        <f t="shared" ref="E58:I58" si="17">SUM(E50:E57)</f>
        <v>10642</v>
      </c>
      <c r="F58" s="2">
        <f t="shared" si="17"/>
        <v>1446</v>
      </c>
      <c r="G58" s="2">
        <f t="shared" si="17"/>
        <v>9196</v>
      </c>
      <c r="H58" s="2"/>
      <c r="I58" s="2">
        <f t="shared" si="17"/>
        <v>55707.65</v>
      </c>
      <c r="AA58" s="2">
        <f t="shared" ref="AA58:AI58" si="18">SUM(AA50:AA57)</f>
        <v>466</v>
      </c>
      <c r="AB58" s="2"/>
      <c r="AC58" s="2"/>
      <c r="AD58" s="2"/>
      <c r="AE58" s="2">
        <f t="shared" si="18"/>
        <v>1889</v>
      </c>
      <c r="AF58" s="2"/>
      <c r="AG58" s="2"/>
      <c r="AH58" s="2"/>
      <c r="AI58" s="2">
        <f t="shared" si="18"/>
        <v>284</v>
      </c>
      <c r="AJ58" s="2"/>
      <c r="AK58" s="2"/>
      <c r="AM58" s="2">
        <f>SUM(AA58:AL58)</f>
        <v>2639</v>
      </c>
    </row>
    <row r="59" spans="1:39" x14ac:dyDescent="0.35">
      <c r="Z59" t="s">
        <v>109</v>
      </c>
      <c r="AA59">
        <v>3432</v>
      </c>
      <c r="AE59">
        <f>(AE58+AE47+AE37+AE29+AE19+AE11)</f>
        <v>10594</v>
      </c>
      <c r="AI59">
        <f>(AI58+AI47+AI29+AI19+AI11)</f>
        <v>1354</v>
      </c>
      <c r="AM59" s="2">
        <f>SUM(AM4:AM58)</f>
        <v>15380</v>
      </c>
    </row>
    <row r="60" spans="1:39" x14ac:dyDescent="0.35">
      <c r="Z60" t="s">
        <v>110</v>
      </c>
      <c r="AA60">
        <v>3340</v>
      </c>
      <c r="AI60">
        <v>1974</v>
      </c>
    </row>
    <row r="63" spans="1:39" x14ac:dyDescent="0.35">
      <c r="AA63">
        <f>(AA59-AA60)</f>
        <v>92</v>
      </c>
      <c r="AI63">
        <v>620</v>
      </c>
    </row>
  </sheetData>
  <mergeCells count="3">
    <mergeCell ref="AA1:AD1"/>
    <mergeCell ref="AE1:AH1"/>
    <mergeCell ref="AI1:AL1"/>
  </mergeCells>
  <dataValidations count="1">
    <dataValidation type="list" allowBlank="1" showInputMessage="1" showErrorMessage="1" sqref="X1" xr:uid="{9FB7331C-B765-4D44-B1C8-D97D932E5063}">
      <formula1>$W$2:$W$21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6509-1AE9-4C25-8320-0FF3A534E871}">
  <dimension ref="A1:B8"/>
  <sheetViews>
    <sheetView zoomScale="87" zoomScaleNormal="87" workbookViewId="0">
      <selection activeCell="B21" sqref="B21"/>
    </sheetView>
  </sheetViews>
  <sheetFormatPr defaultRowHeight="14.5" x14ac:dyDescent="0.35"/>
  <cols>
    <col min="2" max="2" width="60.90625" bestFit="1" customWidth="1"/>
  </cols>
  <sheetData>
    <row r="1" spans="1:2" x14ac:dyDescent="0.35">
      <c r="A1">
        <v>1</v>
      </c>
      <c r="B1" t="s">
        <v>96</v>
      </c>
    </row>
    <row r="2" spans="1:2" x14ac:dyDescent="0.35">
      <c r="A2">
        <v>2</v>
      </c>
      <c r="B2" t="s">
        <v>97</v>
      </c>
    </row>
    <row r="3" spans="1:2" x14ac:dyDescent="0.35">
      <c r="A3">
        <v>3</v>
      </c>
      <c r="B3" t="s">
        <v>98</v>
      </c>
    </row>
    <row r="4" spans="1:2" x14ac:dyDescent="0.35">
      <c r="A4">
        <v>4</v>
      </c>
      <c r="B4" t="s">
        <v>99</v>
      </c>
    </row>
    <row r="6" spans="1:2" x14ac:dyDescent="0.35">
      <c r="A6">
        <v>5</v>
      </c>
      <c r="B6" t="s">
        <v>100</v>
      </c>
    </row>
    <row r="7" spans="1:2" x14ac:dyDescent="0.35">
      <c r="A7">
        <v>6</v>
      </c>
      <c r="B7" t="s">
        <v>101</v>
      </c>
    </row>
    <row r="8" spans="1:2" x14ac:dyDescent="0.35">
      <c r="A8">
        <v>7</v>
      </c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MAL_ALIM</vt:lpstr>
      <vt:lpstr>KASA_ALIM</vt:lpstr>
      <vt:lpstr>GELİRLER</vt:lpstr>
      <vt:lpstr>HAFTALIK_MAL</vt:lpstr>
      <vt:lpstr>MAL_PİVOT</vt:lpstr>
      <vt:lpstr>DENEME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2021-07-16T12:42:25Z</dcterms:created>
  <dcterms:modified xsi:type="dcterms:W3CDTF">2021-07-17T15:47:57Z</dcterms:modified>
</cp:coreProperties>
</file>