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Nomor 1" sheetId="1" r:id="rId1"/>
    <sheet name="Nomor 2" sheetId="2" r:id="rId2"/>
    <sheet name="Nomor 3" sheetId="3" r:id="rId3"/>
    <sheet name="Nomor 4" sheetId="4" r:id="rId4"/>
    <sheet name="Nomor 5" sheetId="5" r:id="rId5"/>
    <sheet name="Nomor 6" sheetId="6" r:id="rId6"/>
    <sheet name="Nomor 7" sheetId="7" r:id="rId7"/>
    <sheet name="Nomor 8" sheetId="8" r:id="rId8"/>
  </sheets>
  <calcPr calcId="144525"/>
</workbook>
</file>

<file path=xl/sharedStrings.xml><?xml version="1.0" encoding="utf-8"?>
<sst xmlns="http://schemas.openxmlformats.org/spreadsheetml/2006/main" count="68">
  <si>
    <t>Ujian Akhir Semester 2010/2011 R2</t>
  </si>
  <si>
    <t>Soal nomor 2</t>
  </si>
  <si>
    <t>Langkah 1. Jadikan matrix</t>
  </si>
  <si>
    <t>x1</t>
  </si>
  <si>
    <t>x2</t>
  </si>
  <si>
    <t>x3</t>
  </si>
  <si>
    <t>x4</t>
  </si>
  <si>
    <t>Hasil</t>
  </si>
  <si>
    <t>x1 =</t>
  </si>
  <si>
    <t>x2 =</t>
  </si>
  <si>
    <t>x3 =</t>
  </si>
  <si>
    <t>x4 =</t>
  </si>
  <si>
    <t>Langkah 2</t>
  </si>
  <si>
    <t>Langkah 3</t>
  </si>
  <si>
    <t>Langkah 4</t>
  </si>
  <si>
    <t>Langkah 5</t>
  </si>
  <si>
    <t>Ujian Akhir Semester 2010/2011 R1</t>
  </si>
  <si>
    <t>Ujian Akhir Semester 2012/2013</t>
  </si>
  <si>
    <t>Soal 1</t>
  </si>
  <si>
    <t>y(x) = x^2-5</t>
  </si>
  <si>
    <t>xo = 2</t>
  </si>
  <si>
    <t>y(x)=0</t>
  </si>
  <si>
    <t>x0</t>
  </si>
  <si>
    <t>y(x)</t>
  </si>
  <si>
    <t>y1(x)</t>
  </si>
  <si>
    <t>Galat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</si>
  <si>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</si>
  <si>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</si>
  <si>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</si>
  <si>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</si>
  <si>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</si>
  <si>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</si>
  <si>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</si>
  <si>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</si>
  <si>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</si>
  <si>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</si>
  <si>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</si>
  <si>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</si>
  <si>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</si>
  <si>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Akar persamaan</t>
  </si>
  <si>
    <t xml:space="preserve">0.00012207 </t>
  </si>
  <si>
    <t>Nilai f(x)</t>
  </si>
  <si>
    <t>Iterasi ke</t>
  </si>
  <si>
    <t>Soal Nomor 3</t>
  </si>
  <si>
    <t>i</t>
  </si>
  <si>
    <t>xn</t>
  </si>
  <si>
    <t>xn-1</t>
  </si>
  <si>
    <t>yn-1</t>
  </si>
  <si>
    <t>y!</t>
  </si>
  <si>
    <t>y</t>
  </si>
  <si>
    <t>h</t>
  </si>
  <si>
    <t xml:space="preserve">y </t>
  </si>
  <si>
    <t>X+2Y</t>
  </si>
  <si>
    <t>y0</t>
  </si>
  <si>
    <t>k1</t>
  </si>
  <si>
    <t>k2</t>
  </si>
  <si>
    <t>k3</t>
  </si>
  <si>
    <t>k4</t>
  </si>
  <si>
    <t>Ujian Akhir Semester 2011/2012 R2</t>
  </si>
  <si>
    <t>1+XY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</si>
  <si>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</si>
  <si>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</si>
  <si>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</si>
  <si>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</si>
  <si>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</si>
  <si>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 xml:space="preserve">Fungsi = f(x) = 8x^2-9x+1 </t>
  </si>
  <si>
    <t>Range (0,1/2)</t>
  </si>
  <si>
    <t>Akar Persamaan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</si>
</sst>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0"/>
  </numFmts>
  <fonts count="2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8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3" borderId="1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78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/>
    <xf numFmtId="0" fontId="0" fillId="0" borderId="2" xfId="0" applyBorder="1" applyAlignment="1"/>
    <xf numFmtId="0" fontId="0" fillId="0" borderId="1" xfId="0" applyBorder="1"/>
    <xf numFmtId="178" fontId="1" fillId="0" borderId="1" xfId="0" applyNumberFormat="1" applyFont="1" applyFill="1" applyBorder="1" applyAlignment="1">
      <alignment horizontal="center"/>
    </xf>
    <xf numFmtId="178" fontId="1" fillId="0" borderId="0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top"/>
    </xf>
    <xf numFmtId="0" fontId="1" fillId="5" borderId="1" xfId="0" applyFont="1" applyFill="1" applyBorder="1" applyAlignment="1"/>
    <xf numFmtId="0" fontId="1" fillId="4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2" fontId="0" fillId="2" borderId="1" xfId="0" applyNumberFormat="1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top"/>
    </xf>
    <xf numFmtId="178" fontId="2" fillId="0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561143</xdr:colOff>
      <xdr:row>10</xdr:row>
      <xdr:rowOff>95095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2000"/>
          <a:ext cx="6561455" cy="1237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12</xdr:col>
      <xdr:colOff>417844</xdr:colOff>
      <xdr:row>12</xdr:row>
      <xdr:rowOff>1971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2000"/>
          <a:ext cx="7018655" cy="1525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465676</xdr:colOff>
      <xdr:row>10</xdr:row>
      <xdr:rowOff>171286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2000"/>
          <a:ext cx="8266430" cy="13138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513473</xdr:colOff>
      <xdr:row>10</xdr:row>
      <xdr:rowOff>9381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8310" y="762000"/>
          <a:ext cx="6936105" cy="1151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494408</xdr:colOff>
      <xdr:row>9</xdr:row>
      <xdr:rowOff>47500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2000"/>
          <a:ext cx="7028180" cy="9994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</xdr:row>
      <xdr:rowOff>190499</xdr:rowOff>
    </xdr:from>
    <xdr:to>
      <xdr:col>10</xdr:col>
      <xdr:colOff>572793</xdr:colOff>
      <xdr:row>8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1365"/>
          <a:ext cx="7259320" cy="7912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356626</xdr:colOff>
      <xdr:row>6</xdr:row>
      <xdr:rowOff>171381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2000"/>
          <a:ext cx="6947535" cy="5518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190499</xdr:rowOff>
    </xdr:from>
    <xdr:to>
      <xdr:col>8</xdr:col>
      <xdr:colOff>441759</xdr:colOff>
      <xdr:row>10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761365"/>
          <a:ext cx="5969000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7"/>
  <sheetViews>
    <sheetView tabSelected="1" workbookViewId="0">
      <selection activeCell="J19" sqref="J19"/>
    </sheetView>
  </sheetViews>
  <sheetFormatPr defaultColWidth="9" defaultRowHeight="15"/>
  <sheetData>
    <row r="3" spans="2:2">
      <c r="B3" t="s">
        <v>0</v>
      </c>
    </row>
    <row r="4" spans="2:2">
      <c r="B4" t="s">
        <v>1</v>
      </c>
    </row>
    <row r="13" spans="2:2">
      <c r="B13" t="s">
        <v>2</v>
      </c>
    </row>
    <row r="15" spans="2:10">
      <c r="B15" s="32" t="s">
        <v>3</v>
      </c>
      <c r="C15" s="32" t="s">
        <v>4</v>
      </c>
      <c r="D15" s="32" t="s">
        <v>5</v>
      </c>
      <c r="E15" s="32" t="s">
        <v>6</v>
      </c>
      <c r="G15" s="33"/>
      <c r="I15" s="25" t="s">
        <v>7</v>
      </c>
      <c r="J15" s="8"/>
    </row>
    <row r="16" spans="2:10">
      <c r="B16" s="34">
        <v>1</v>
      </c>
      <c r="C16" s="35">
        <v>-1</v>
      </c>
      <c r="D16" s="35">
        <v>1</v>
      </c>
      <c r="E16" s="35">
        <v>2</v>
      </c>
      <c r="F16" s="35">
        <v>4</v>
      </c>
      <c r="I16" s="13" t="s">
        <v>8</v>
      </c>
      <c r="J16" s="13">
        <v>0</v>
      </c>
    </row>
    <row r="17" spans="2:10">
      <c r="B17" s="35">
        <v>3</v>
      </c>
      <c r="C17" s="35">
        <v>2</v>
      </c>
      <c r="D17" s="35">
        <v>2</v>
      </c>
      <c r="E17" s="35">
        <v>1</v>
      </c>
      <c r="F17" s="36">
        <v>9</v>
      </c>
      <c r="I17" s="13" t="s">
        <v>9</v>
      </c>
      <c r="J17" s="13">
        <v>1</v>
      </c>
    </row>
    <row r="18" spans="2:10">
      <c r="B18" s="35">
        <v>2</v>
      </c>
      <c r="C18" s="35">
        <v>-3</v>
      </c>
      <c r="D18" s="35">
        <v>2</v>
      </c>
      <c r="E18" s="35">
        <v>5</v>
      </c>
      <c r="F18" s="35">
        <v>8</v>
      </c>
      <c r="I18" s="13" t="s">
        <v>10</v>
      </c>
      <c r="J18" s="13">
        <v>3</v>
      </c>
    </row>
    <row r="19" spans="2:10">
      <c r="B19" s="35">
        <v>1</v>
      </c>
      <c r="C19" s="35">
        <v>1</v>
      </c>
      <c r="D19" s="35">
        <v>-3</v>
      </c>
      <c r="E19" s="35">
        <v>-1</v>
      </c>
      <c r="F19" s="35">
        <v>-9</v>
      </c>
      <c r="I19" s="13" t="s">
        <v>11</v>
      </c>
      <c r="J19" s="13">
        <v>1</v>
      </c>
    </row>
    <row r="21" spans="2:2">
      <c r="B21" t="s">
        <v>12</v>
      </c>
    </row>
    <row r="22" spans="2:7">
      <c r="B22" s="32" t="s">
        <v>3</v>
      </c>
      <c r="C22" s="32" t="s">
        <v>4</v>
      </c>
      <c r="D22" s="32" t="s">
        <v>5</v>
      </c>
      <c r="E22" s="32" t="s">
        <v>6</v>
      </c>
      <c r="G22" s="33"/>
    </row>
    <row r="23" spans="2:6">
      <c r="B23" s="35">
        <f>B16</f>
        <v>1</v>
      </c>
      <c r="C23" s="35">
        <f>C16</f>
        <v>-1</v>
      </c>
      <c r="D23" s="35">
        <f>D16</f>
        <v>1</v>
      </c>
      <c r="E23" s="35">
        <f>E16</f>
        <v>2</v>
      </c>
      <c r="F23" s="35">
        <f>F16</f>
        <v>4</v>
      </c>
    </row>
    <row r="24" spans="2:6">
      <c r="B24" s="35">
        <f>B17*B16-B16*B17</f>
        <v>0</v>
      </c>
      <c r="C24" s="34">
        <v>5</v>
      </c>
      <c r="D24" s="35">
        <f>D17*B16-B17*D16</f>
        <v>-1</v>
      </c>
      <c r="E24" s="35">
        <f>E17*B16-B17*E16</f>
        <v>-5</v>
      </c>
      <c r="F24" s="36">
        <f>F17*B16-B17*F16</f>
        <v>-3</v>
      </c>
    </row>
    <row r="25" spans="2:6">
      <c r="B25" s="35">
        <f>B18*B16-B16*B18</f>
        <v>0</v>
      </c>
      <c r="C25" s="35">
        <f>C18*B16-B18*C16</f>
        <v>-1</v>
      </c>
      <c r="D25" s="35">
        <f>D18*B16-B18*D16</f>
        <v>0</v>
      </c>
      <c r="E25" s="35">
        <f>E18*B16-B18*E16</f>
        <v>1</v>
      </c>
      <c r="F25" s="35">
        <f>F18*B16-B18*F16</f>
        <v>0</v>
      </c>
    </row>
    <row r="26" spans="2:6">
      <c r="B26" s="35">
        <f>B19*B16-B16*B19</f>
        <v>0</v>
      </c>
      <c r="C26" s="35">
        <f>C19*B16-B19*C16</f>
        <v>2</v>
      </c>
      <c r="D26" s="35">
        <f>D19*B16-B19*D16</f>
        <v>-4</v>
      </c>
      <c r="E26" s="35">
        <f>E19*B16-B19*E16</f>
        <v>-3</v>
      </c>
      <c r="F26" s="35">
        <f>F19*B16-B19*F16</f>
        <v>-13</v>
      </c>
    </row>
    <row r="28" spans="2:2">
      <c r="B28" t="s">
        <v>13</v>
      </c>
    </row>
    <row r="29" spans="2:7">
      <c r="B29" s="32" t="s">
        <v>3</v>
      </c>
      <c r="C29" s="32" t="s">
        <v>4</v>
      </c>
      <c r="D29" s="32" t="s">
        <v>5</v>
      </c>
      <c r="E29" s="32" t="s">
        <v>6</v>
      </c>
      <c r="G29" s="33"/>
    </row>
    <row r="30" spans="2:6">
      <c r="B30" s="35">
        <f>B23*C24-B24*C23</f>
        <v>5</v>
      </c>
      <c r="C30" s="35">
        <f>C23*C24-C24*C23</f>
        <v>0</v>
      </c>
      <c r="D30" s="35">
        <f>D23*C24-C23*D24</f>
        <v>4</v>
      </c>
      <c r="E30" s="35">
        <f>E23*C24-C23*E24</f>
        <v>5</v>
      </c>
      <c r="F30" s="35">
        <f>F23*C24-C23*F24</f>
        <v>17</v>
      </c>
    </row>
    <row r="31" spans="2:6">
      <c r="B31" s="35">
        <f>B24*B23-B23*B24</f>
        <v>0</v>
      </c>
      <c r="C31" s="37">
        <f>C24*B23-B24*C23</f>
        <v>5</v>
      </c>
      <c r="D31" s="35">
        <f>D24*B23-B24*D23</f>
        <v>-1</v>
      </c>
      <c r="E31" s="35">
        <f>E24*B23-B24*E23</f>
        <v>-5</v>
      </c>
      <c r="F31" s="36">
        <f>F24</f>
        <v>-3</v>
      </c>
    </row>
    <row r="32" spans="2:6">
      <c r="B32" s="35">
        <f>B25*C24-B24*C25</f>
        <v>0</v>
      </c>
      <c r="C32" s="35">
        <f>C24*C25-C24*C25</f>
        <v>0</v>
      </c>
      <c r="D32" s="34">
        <f>D25*C24-C25*D24</f>
        <v>-1</v>
      </c>
      <c r="E32" s="35">
        <f>E25*C24-C25*E24</f>
        <v>0</v>
      </c>
      <c r="F32" s="35">
        <f>F25*C24-C25*F24</f>
        <v>-3</v>
      </c>
    </row>
    <row r="33" spans="2:6">
      <c r="B33" s="35">
        <f>B26*C24-B24*C26</f>
        <v>0</v>
      </c>
      <c r="C33" s="35">
        <f>C24*C26-C26*C24</f>
        <v>0</v>
      </c>
      <c r="D33" s="35">
        <f>D26*C24-C26*D24</f>
        <v>-18</v>
      </c>
      <c r="E33" s="35">
        <f>E26*C24-C26*E24</f>
        <v>-5</v>
      </c>
      <c r="F33" s="35">
        <f>F26*C24-C26*F24</f>
        <v>-59</v>
      </c>
    </row>
    <row r="35" spans="2:2">
      <c r="B35" t="s">
        <v>14</v>
      </c>
    </row>
    <row r="36" spans="2:7">
      <c r="B36" s="32" t="s">
        <v>3</v>
      </c>
      <c r="C36" s="32" t="s">
        <v>4</v>
      </c>
      <c r="D36" s="32" t="s">
        <v>5</v>
      </c>
      <c r="E36" s="32" t="s">
        <v>6</v>
      </c>
      <c r="G36" s="33"/>
    </row>
    <row r="37" spans="2:6">
      <c r="B37" s="35">
        <f>B30</f>
        <v>5</v>
      </c>
      <c r="C37" s="35">
        <f>C30*D32-C32*D30</f>
        <v>0</v>
      </c>
      <c r="D37" s="35">
        <f>D30*D32-D32*D30</f>
        <v>0</v>
      </c>
      <c r="E37" s="35">
        <f>E30*D32-D30*E32</f>
        <v>-5</v>
      </c>
      <c r="F37" s="35">
        <f>F30*D32-F32*D30</f>
        <v>-5</v>
      </c>
    </row>
    <row r="38" spans="2:6">
      <c r="B38" s="35">
        <f>B31</f>
        <v>0</v>
      </c>
      <c r="C38" s="37">
        <f>C31*D32-C32*D31</f>
        <v>-5</v>
      </c>
      <c r="D38" s="35">
        <f>D31*D32-D32*D31</f>
        <v>0</v>
      </c>
      <c r="E38" s="35">
        <f>E31*D32-D31*E32</f>
        <v>5</v>
      </c>
      <c r="F38" s="36">
        <f>F31*D32-F32*D31</f>
        <v>0</v>
      </c>
    </row>
    <row r="39" spans="2:6">
      <c r="B39" s="35">
        <f>B32</f>
        <v>0</v>
      </c>
      <c r="C39" s="35">
        <f>C32</f>
        <v>0</v>
      </c>
      <c r="D39" s="37">
        <f>D32</f>
        <v>-1</v>
      </c>
      <c r="E39" s="35">
        <f>E32</f>
        <v>0</v>
      </c>
      <c r="F39" s="35">
        <f>F32</f>
        <v>-3</v>
      </c>
    </row>
    <row r="40" spans="2:6">
      <c r="B40" s="35">
        <f>B33</f>
        <v>0</v>
      </c>
      <c r="C40" s="35">
        <f>C33*D32-C32*D33</f>
        <v>0</v>
      </c>
      <c r="D40" s="35">
        <f>D33*D32-D32*D33</f>
        <v>0</v>
      </c>
      <c r="E40" s="34">
        <f>E33*D32-D33*E32</f>
        <v>5</v>
      </c>
      <c r="F40" s="35">
        <f>F33*D32-D33*F32</f>
        <v>5</v>
      </c>
    </row>
    <row r="42" spans="2:2">
      <c r="B42" t="s">
        <v>15</v>
      </c>
    </row>
    <row r="43" spans="2:7">
      <c r="B43" s="32" t="s">
        <v>3</v>
      </c>
      <c r="C43" s="32" t="s">
        <v>4</v>
      </c>
      <c r="D43" s="32" t="s">
        <v>5</v>
      </c>
      <c r="E43" s="32" t="s">
        <v>6</v>
      </c>
      <c r="G43" s="33"/>
    </row>
    <row r="44" spans="2:6">
      <c r="B44" s="35">
        <f>B37*E40-B33*E30</f>
        <v>25</v>
      </c>
      <c r="C44" s="35">
        <f>C37*E40-C40*E37</f>
        <v>0</v>
      </c>
      <c r="D44" s="35">
        <f>D37*E40-D40*E37</f>
        <v>0</v>
      </c>
      <c r="E44" s="35">
        <f>E37*E40-E40*E37</f>
        <v>0</v>
      </c>
      <c r="F44" s="35">
        <f>F37*E40-E37*F40</f>
        <v>0</v>
      </c>
    </row>
    <row r="45" spans="2:6">
      <c r="B45" s="35">
        <f>B38*E40-B40*E38</f>
        <v>0</v>
      </c>
      <c r="C45" s="37">
        <f>C38*E40-C40*E38</f>
        <v>-25</v>
      </c>
      <c r="D45" s="35">
        <f>D38*E40-D40*E38</f>
        <v>0</v>
      </c>
      <c r="E45" s="35">
        <f>E38*E40-E40*E38</f>
        <v>0</v>
      </c>
      <c r="F45" s="36">
        <f>F38*E40-E38*F40</f>
        <v>-25</v>
      </c>
    </row>
    <row r="46" spans="2:6">
      <c r="B46" s="35">
        <f>B39*E40-B40*E39</f>
        <v>0</v>
      </c>
      <c r="C46" s="35">
        <f>C39*E40-C40*E39</f>
        <v>0</v>
      </c>
      <c r="D46" s="37">
        <f>D39*E40-D40*E39</f>
        <v>-5</v>
      </c>
      <c r="E46" s="35">
        <f>E39*E40-E40*E39</f>
        <v>0</v>
      </c>
      <c r="F46" s="35">
        <f>F39*E40-E39*F40</f>
        <v>-15</v>
      </c>
    </row>
    <row r="47" spans="2:6">
      <c r="B47" s="35">
        <f>B40</f>
        <v>0</v>
      </c>
      <c r="C47" s="35">
        <f>C40*D39-C39*D40</f>
        <v>0</v>
      </c>
      <c r="D47" s="35">
        <f>D40*D39-D39*D40</f>
        <v>0</v>
      </c>
      <c r="E47" s="34">
        <f>E40*D39-D40*E39</f>
        <v>-5</v>
      </c>
      <c r="F47" s="35">
        <f>F40*D39-D40*F39</f>
        <v>-5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7"/>
  <sheetViews>
    <sheetView topLeftCell="A22" workbookViewId="0">
      <selection activeCell="F44" sqref="F44:F47"/>
    </sheetView>
  </sheetViews>
  <sheetFormatPr defaultColWidth="9" defaultRowHeight="15"/>
  <sheetData>
    <row r="3" spans="2:2">
      <c r="B3" t="s">
        <v>16</v>
      </c>
    </row>
    <row r="4" spans="2:2">
      <c r="B4" t="s">
        <v>1</v>
      </c>
    </row>
    <row r="13" spans="2:2">
      <c r="B13" t="s">
        <v>2</v>
      </c>
    </row>
    <row r="15" spans="2:10">
      <c r="B15" s="32" t="s">
        <v>3</v>
      </c>
      <c r="C15" s="32" t="s">
        <v>4</v>
      </c>
      <c r="D15" s="32" t="s">
        <v>5</v>
      </c>
      <c r="E15" s="32" t="s">
        <v>6</v>
      </c>
      <c r="G15" s="33"/>
      <c r="I15" s="25" t="s">
        <v>7</v>
      </c>
      <c r="J15" s="8"/>
    </row>
    <row r="16" spans="2:10">
      <c r="B16" s="34">
        <v>1</v>
      </c>
      <c r="C16" s="35">
        <v>-1</v>
      </c>
      <c r="D16" s="35">
        <v>1</v>
      </c>
      <c r="E16" s="35">
        <v>2</v>
      </c>
      <c r="F16" s="35">
        <v>5</v>
      </c>
      <c r="I16" s="13" t="s">
        <v>8</v>
      </c>
      <c r="J16" s="13">
        <f>F44/B44</f>
        <v>-1</v>
      </c>
    </row>
    <row r="17" spans="2:10">
      <c r="B17" s="35">
        <v>3</v>
      </c>
      <c r="C17" s="35">
        <v>2</v>
      </c>
      <c r="D17" s="35">
        <v>2</v>
      </c>
      <c r="E17" s="35">
        <v>1</v>
      </c>
      <c r="F17" s="36">
        <v>12</v>
      </c>
      <c r="I17" s="13" t="s">
        <v>9</v>
      </c>
      <c r="J17" s="13">
        <f>F45/C45</f>
        <v>1</v>
      </c>
    </row>
    <row r="18" spans="2:10">
      <c r="B18" s="35">
        <v>2</v>
      </c>
      <c r="C18" s="35">
        <v>-3</v>
      </c>
      <c r="D18" s="35">
        <v>2</v>
      </c>
      <c r="E18" s="35">
        <v>5</v>
      </c>
      <c r="F18" s="35">
        <v>10</v>
      </c>
      <c r="I18" s="13" t="s">
        <v>10</v>
      </c>
      <c r="J18" s="13">
        <f>F46/D46</f>
        <v>3</v>
      </c>
    </row>
    <row r="19" spans="2:10">
      <c r="B19" s="35">
        <v>1</v>
      </c>
      <c r="C19" s="35">
        <v>1</v>
      </c>
      <c r="D19" s="35">
        <v>-3</v>
      </c>
      <c r="E19" s="35">
        <v>-1</v>
      </c>
      <c r="F19" s="35">
        <v>-8</v>
      </c>
      <c r="I19" s="13" t="s">
        <v>11</v>
      </c>
      <c r="J19" s="13">
        <f>F47/E47</f>
        <v>1</v>
      </c>
    </row>
    <row r="21" spans="2:2">
      <c r="B21" t="s">
        <v>12</v>
      </c>
    </row>
    <row r="22" spans="2:7">
      <c r="B22" s="32" t="s">
        <v>3</v>
      </c>
      <c r="C22" s="32" t="s">
        <v>4</v>
      </c>
      <c r="D22" s="32" t="s">
        <v>5</v>
      </c>
      <c r="E22" s="32" t="s">
        <v>6</v>
      </c>
      <c r="G22" s="33"/>
    </row>
    <row r="23" spans="2:6">
      <c r="B23" s="35">
        <f>B16</f>
        <v>1</v>
      </c>
      <c r="C23" s="35">
        <f>C16</f>
        <v>-1</v>
      </c>
      <c r="D23" s="35">
        <f>D16</f>
        <v>1</v>
      </c>
      <c r="E23" s="35">
        <f>E16</f>
        <v>2</v>
      </c>
      <c r="F23" s="35">
        <f>F16</f>
        <v>5</v>
      </c>
    </row>
    <row r="24" spans="2:6">
      <c r="B24" s="35">
        <f>B17*B16-B16*B17</f>
        <v>0</v>
      </c>
      <c r="C24" s="34">
        <v>5</v>
      </c>
      <c r="D24" s="35">
        <f>D17*B16-B17*D16</f>
        <v>-1</v>
      </c>
      <c r="E24" s="35">
        <f>E17*B16-B17*E16</f>
        <v>-5</v>
      </c>
      <c r="F24" s="36">
        <f>F17*B16-B17*F16</f>
        <v>-3</v>
      </c>
    </row>
    <row r="25" spans="2:6">
      <c r="B25" s="35">
        <f>B18*B16-B16*B18</f>
        <v>0</v>
      </c>
      <c r="C25" s="35">
        <f>C18*B16-B18*C16</f>
        <v>-1</v>
      </c>
      <c r="D25" s="35">
        <f>D18*B16-B18*D16</f>
        <v>0</v>
      </c>
      <c r="E25" s="35">
        <f>E18*B16-B18*E16</f>
        <v>1</v>
      </c>
      <c r="F25" s="35">
        <f>F18*B16-B18*F16</f>
        <v>0</v>
      </c>
    </row>
    <row r="26" spans="2:6">
      <c r="B26" s="35">
        <f>B19*B16-B16*B19</f>
        <v>0</v>
      </c>
      <c r="C26" s="35">
        <f>C19*B16-B19*C16</f>
        <v>2</v>
      </c>
      <c r="D26" s="35">
        <f>D19*B16-B19*D16</f>
        <v>-4</v>
      </c>
      <c r="E26" s="35">
        <f>E19*B16-B19*E16</f>
        <v>-3</v>
      </c>
      <c r="F26" s="35">
        <f>F19*B16-B19*F16</f>
        <v>-13</v>
      </c>
    </row>
    <row r="28" spans="2:2">
      <c r="B28" t="s">
        <v>13</v>
      </c>
    </row>
    <row r="29" spans="2:7">
      <c r="B29" s="32" t="s">
        <v>3</v>
      </c>
      <c r="C29" s="32" t="s">
        <v>4</v>
      </c>
      <c r="D29" s="32" t="s">
        <v>5</v>
      </c>
      <c r="E29" s="32" t="s">
        <v>6</v>
      </c>
      <c r="G29" s="33"/>
    </row>
    <row r="30" spans="2:6">
      <c r="B30" s="35">
        <f>B23*C24-B24*C23</f>
        <v>5</v>
      </c>
      <c r="C30" s="35">
        <f>C23*C24-C24*C23</f>
        <v>0</v>
      </c>
      <c r="D30" s="35">
        <f>D23*C24-C23*D24</f>
        <v>4</v>
      </c>
      <c r="E30" s="35">
        <f>E23*C24-C23*E24</f>
        <v>5</v>
      </c>
      <c r="F30" s="35">
        <f>F23*C24-C23*F24</f>
        <v>22</v>
      </c>
    </row>
    <row r="31" spans="2:6">
      <c r="B31" s="35">
        <f>B24*B23-B23*B24</f>
        <v>0</v>
      </c>
      <c r="C31" s="37">
        <f>C24*B23-B24*C23</f>
        <v>5</v>
      </c>
      <c r="D31" s="35">
        <f>D24*B23-B24*D23</f>
        <v>-1</v>
      </c>
      <c r="E31" s="35">
        <f>E24*B23-B24*E23</f>
        <v>-5</v>
      </c>
      <c r="F31" s="36">
        <f>F24</f>
        <v>-3</v>
      </c>
    </row>
    <row r="32" spans="2:6">
      <c r="B32" s="35">
        <f>B25*C24-B24*C25</f>
        <v>0</v>
      </c>
      <c r="C32" s="35">
        <f>C24*C25-C24*C25</f>
        <v>0</v>
      </c>
      <c r="D32" s="34">
        <f>D25*C24-C25*D24</f>
        <v>-1</v>
      </c>
      <c r="E32" s="35">
        <f>E25*C24-C25*E24</f>
        <v>0</v>
      </c>
      <c r="F32" s="35">
        <f>F25*C24-C25*F24</f>
        <v>-3</v>
      </c>
    </row>
    <row r="33" spans="2:6">
      <c r="B33" s="35">
        <f>B26*C24-B24*C26</f>
        <v>0</v>
      </c>
      <c r="C33" s="35">
        <f>C24*C26-C26*C24</f>
        <v>0</v>
      </c>
      <c r="D33" s="35">
        <f>D26*C24-C26*D24</f>
        <v>-18</v>
      </c>
      <c r="E33" s="35">
        <f>E26*C24-C26*E24</f>
        <v>-5</v>
      </c>
      <c r="F33" s="35">
        <f>F26*C24-C26*F24</f>
        <v>-59</v>
      </c>
    </row>
    <row r="35" spans="2:2">
      <c r="B35" t="s">
        <v>14</v>
      </c>
    </row>
    <row r="36" spans="2:7">
      <c r="B36" s="32" t="s">
        <v>3</v>
      </c>
      <c r="C36" s="32" t="s">
        <v>4</v>
      </c>
      <c r="D36" s="32" t="s">
        <v>5</v>
      </c>
      <c r="E36" s="32" t="s">
        <v>6</v>
      </c>
      <c r="G36" s="33"/>
    </row>
    <row r="37" spans="2:6">
      <c r="B37" s="35">
        <f>B30</f>
        <v>5</v>
      </c>
      <c r="C37" s="35">
        <f>C30*D32-C32*D30</f>
        <v>0</v>
      </c>
      <c r="D37" s="35">
        <f>D30*D32-D32*D30</f>
        <v>0</v>
      </c>
      <c r="E37" s="35">
        <f>E30*D32-D30*E32</f>
        <v>-5</v>
      </c>
      <c r="F37" s="35">
        <f>F30*D32-F32*D30</f>
        <v>-10</v>
      </c>
    </row>
    <row r="38" spans="2:6">
      <c r="B38" s="35">
        <f>B31</f>
        <v>0</v>
      </c>
      <c r="C38" s="37">
        <f>C31*D32-C32*D31</f>
        <v>-5</v>
      </c>
      <c r="D38" s="35">
        <f>D31*D32-D32*D31</f>
        <v>0</v>
      </c>
      <c r="E38" s="35">
        <f>E31*D32-D31*E32</f>
        <v>5</v>
      </c>
      <c r="F38" s="36">
        <f>F31*D32-F32*D31</f>
        <v>0</v>
      </c>
    </row>
    <row r="39" spans="2:6">
      <c r="B39" s="35">
        <f>B32</f>
        <v>0</v>
      </c>
      <c r="C39" s="35">
        <f>C32</f>
        <v>0</v>
      </c>
      <c r="D39" s="37">
        <f>D32</f>
        <v>-1</v>
      </c>
      <c r="E39" s="35">
        <f>E32</f>
        <v>0</v>
      </c>
      <c r="F39" s="35">
        <f>F32</f>
        <v>-3</v>
      </c>
    </row>
    <row r="40" spans="2:6">
      <c r="B40" s="35">
        <f>B33</f>
        <v>0</v>
      </c>
      <c r="C40" s="35">
        <f>C33*D32-C32*D33</f>
        <v>0</v>
      </c>
      <c r="D40" s="35">
        <f>D33*D32-D32*D33</f>
        <v>0</v>
      </c>
      <c r="E40" s="34">
        <f>E33*D32-D33*E32</f>
        <v>5</v>
      </c>
      <c r="F40" s="35">
        <f>F33*D32-D33*F32</f>
        <v>5</v>
      </c>
    </row>
    <row r="42" spans="2:2">
      <c r="B42" t="s">
        <v>15</v>
      </c>
    </row>
    <row r="43" spans="2:7">
      <c r="B43" s="32" t="s">
        <v>3</v>
      </c>
      <c r="C43" s="32" t="s">
        <v>4</v>
      </c>
      <c r="D43" s="32" t="s">
        <v>5</v>
      </c>
      <c r="E43" s="32" t="s">
        <v>6</v>
      </c>
      <c r="G43" s="33"/>
    </row>
    <row r="44" spans="2:6">
      <c r="B44" s="35">
        <f>B37*E40-B33*E30</f>
        <v>25</v>
      </c>
      <c r="C44" s="35">
        <f>C37*E40-C40*E37</f>
        <v>0</v>
      </c>
      <c r="D44" s="35">
        <f>D37*E40-D40*E37</f>
        <v>0</v>
      </c>
      <c r="E44" s="35">
        <f>E37*E40-E40*E37</f>
        <v>0</v>
      </c>
      <c r="F44" s="35">
        <f>F37*E40-E37*F40</f>
        <v>-25</v>
      </c>
    </row>
    <row r="45" spans="2:6">
      <c r="B45" s="35">
        <f>B38*E40-B40*E38</f>
        <v>0</v>
      </c>
      <c r="C45" s="37">
        <f>C38*E40-C40*E38</f>
        <v>-25</v>
      </c>
      <c r="D45" s="35">
        <f>D38*E40-D40*E38</f>
        <v>0</v>
      </c>
      <c r="E45" s="35">
        <f>E38*E40-E40*E38</f>
        <v>0</v>
      </c>
      <c r="F45" s="36">
        <f>F38*E40-E38*F40</f>
        <v>-25</v>
      </c>
    </row>
    <row r="46" spans="2:6">
      <c r="B46" s="35">
        <f>B39*E40-B40*E39</f>
        <v>0</v>
      </c>
      <c r="C46" s="35">
        <f>C39*E40-C40*E39</f>
        <v>0</v>
      </c>
      <c r="D46" s="37">
        <f>D39*E40-D40*E39</f>
        <v>-5</v>
      </c>
      <c r="E46" s="35">
        <f>E39*E40-E40*E39</f>
        <v>0</v>
      </c>
      <c r="F46" s="35">
        <f>F39*E40-E39*F40</f>
        <v>-15</v>
      </c>
    </row>
    <row r="47" spans="2:6">
      <c r="B47" s="35">
        <f>B40</f>
        <v>0</v>
      </c>
      <c r="C47" s="35">
        <f>C40*D39-C39*D40</f>
        <v>0</v>
      </c>
      <c r="D47" s="35">
        <f>D40*D39-D39*D40</f>
        <v>0</v>
      </c>
      <c r="E47" s="34">
        <f>E40*D39-D40*E39</f>
        <v>-5</v>
      </c>
      <c r="F47" s="35">
        <f>F40*D39-D40*F39</f>
        <v>-5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21"/>
  <sheetViews>
    <sheetView topLeftCell="A16" workbookViewId="0">
      <selection activeCell="I17" sqref="I17"/>
    </sheetView>
  </sheetViews>
  <sheetFormatPr defaultColWidth="9" defaultRowHeight="15" outlineLevelCol="4"/>
  <sheetData>
    <row r="3" spans="2:2">
      <c r="B3" t="s">
        <v>17</v>
      </c>
    </row>
    <row r="4" spans="2:2">
      <c r="B4" t="s">
        <v>18</v>
      </c>
    </row>
    <row r="13" ht="15.75" spans="2:5">
      <c r="B13" s="30" t="s">
        <v>19</v>
      </c>
      <c r="C13" s="30"/>
      <c r="D13" s="4"/>
      <c r="E13" s="2"/>
    </row>
    <row r="14" ht="15.75" spans="2:5">
      <c r="B14" s="4" t="s">
        <v>20</v>
      </c>
      <c r="C14" s="4"/>
      <c r="D14" s="4"/>
      <c r="E14" s="2"/>
    </row>
    <row r="15" ht="15.75" spans="2:5">
      <c r="B15" s="6" t="s">
        <v>21</v>
      </c>
      <c r="C15" s="6"/>
      <c r="D15" s="6"/>
      <c r="E15" s="7"/>
    </row>
    <row r="16" ht="15.75" spans="2:5">
      <c r="B16" s="31" t="s">
        <v>22</v>
      </c>
      <c r="C16" s="31" t="s">
        <v>23</v>
      </c>
      <c r="D16" s="31" t="s">
        <v>24</v>
      </c>
      <c r="E16" s="31" t="s">
        <v>25</v>
      </c>
    </row>
    <row r="17" ht="15.75" spans="2:5">
      <c r="B17" s="4">
        <v>2</v>
      </c>
      <c r="C17" s="4">
        <f>B17^2-5</f>
        <v>-1</v>
      </c>
      <c r="D17" s="4">
        <f>2*B17</f>
        <v>4</v>
      </c>
      <c r="E17" s="4">
        <f>B21-B20/B21</f>
        <v>1.23606797731374</v>
      </c>
    </row>
    <row r="18" ht="15.75" spans="2:5">
      <c r="B18" s="5">
        <f>B17-C17/D17</f>
        <v>2.25</v>
      </c>
      <c r="C18" s="4">
        <f>B18^2-5</f>
        <v>0.0625</v>
      </c>
      <c r="D18" s="4">
        <f>2*B18</f>
        <v>4.5</v>
      </c>
      <c r="E18" s="5"/>
    </row>
    <row r="19" ht="15.75" spans="2:5">
      <c r="B19" s="5">
        <f t="shared" ref="B19:B21" si="0">B18-C18/D18</f>
        <v>2.23611111111111</v>
      </c>
      <c r="C19" s="4">
        <f t="shared" ref="C19:C21" si="1">B19^2-5</f>
        <v>0.000192901234568055</v>
      </c>
      <c r="D19" s="4">
        <f t="shared" ref="D19:D21" si="2">2*B19</f>
        <v>4.47222222222222</v>
      </c>
      <c r="E19" s="4"/>
    </row>
    <row r="20" ht="15.75" spans="2:4">
      <c r="B20" s="5">
        <f t="shared" si="0"/>
        <v>2.2360679779158</v>
      </c>
      <c r="C20" s="4">
        <f t="shared" si="1"/>
        <v>1.86047355299479e-9</v>
      </c>
      <c r="D20" s="4">
        <f t="shared" si="2"/>
        <v>4.47213595583161</v>
      </c>
    </row>
    <row r="21" ht="15.75" spans="2:4">
      <c r="B21" s="3">
        <f t="shared" si="0"/>
        <v>2.23606797749979</v>
      </c>
      <c r="C21" s="3">
        <f t="shared" si="1"/>
        <v>0</v>
      </c>
      <c r="D21" s="3">
        <f t="shared" si="2"/>
        <v>4.47213595499958</v>
      </c>
    </row>
  </sheetData>
  <mergeCells count="1">
    <mergeCell ref="B13:C13"/>
  </mergeCells>
  <pageMargins left="0.699305555555556" right="0.699305555555556" top="0.75" bottom="0.75" header="0.3" footer="0.3"/>
  <pageSetup paperSize="1" orientation="portrait" horizontalDpi="360" verticalDpi="36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2:Q30"/>
  <sheetViews>
    <sheetView topLeftCell="A25" workbookViewId="0">
      <selection activeCell="N24" sqref="N24"/>
    </sheetView>
  </sheetViews>
  <sheetFormatPr defaultColWidth="9" defaultRowHeight="15"/>
  <cols>
    <col min="1" max="1" width="6.72380952380952" customWidth="1"/>
    <col min="2" max="2" width="15.3333333333333" customWidth="1"/>
    <col min="12" max="12" width="16.5714285714286" customWidth="1"/>
    <col min="13" max="13" width="13.4285714285714" customWidth="1"/>
  </cols>
  <sheetData>
    <row r="12" ht="15.75" spans="2:10">
      <c r="B12" s="3" t="s">
        <v>26</v>
      </c>
      <c r="C12" s="3"/>
      <c r="D12" s="2"/>
      <c r="E12" s="2"/>
      <c r="F12" s="2"/>
      <c r="G12" s="2"/>
      <c r="H12" s="2"/>
      <c r="I12" s="2"/>
      <c r="J12" s="2"/>
    </row>
    <row r="13" ht="15.75" spans="2:10">
      <c r="B13" s="3" t="s">
        <v>27</v>
      </c>
      <c r="C13" s="2"/>
      <c r="D13" s="2"/>
      <c r="E13" s="2"/>
      <c r="F13" s="2"/>
      <c r="G13" s="2"/>
      <c r="H13" s="2"/>
      <c r="I13" s="2"/>
      <c r="J13" s="2"/>
    </row>
    <row r="14" ht="15.75" spans="2:10">
      <c r="B14" s="7"/>
      <c r="C14" s="7"/>
      <c r="D14" s="7"/>
      <c r="E14" s="7"/>
      <c r="F14" s="2"/>
      <c r="G14" s="2"/>
      <c r="H14" s="2"/>
      <c r="I14" s="2"/>
      <c r="J14" s="2"/>
    </row>
    <row r="15" ht="15.75" spans="2:17">
      <c r="B15" s="3" t="s">
        <v>28</v>
      </c>
      <c r="C15" s="3" t="s">
        <v>29</v>
      </c>
      <c r="D15" s="22" t="s">
        <v>30</v>
      </c>
      <c r="E15" s="3" t="s">
        <v>31</v>
      </c>
      <c r="F15" s="3" t="s">
        <v>32</v>
      </c>
      <c r="G15" s="3" t="s">
        <v>33</v>
      </c>
      <c r="H15" s="9" t="s">
        <v>34</v>
      </c>
      <c r="I15" s="9" t="s">
        <v>35</v>
      </c>
      <c r="J15" s="3" t="s">
        <v>36</v>
      </c>
      <c r="M15" s="25" t="s">
        <v>28</v>
      </c>
      <c r="N15" s="25" t="s">
        <v>37</v>
      </c>
      <c r="O15" s="25" t="s">
        <v>33</v>
      </c>
      <c r="P15" s="25" t="s">
        <v>38</v>
      </c>
      <c r="Q15" s="25" t="s">
        <v>25</v>
      </c>
    </row>
    <row r="16" ht="15.75" spans="2:17">
      <c r="B16" s="4">
        <v>1</v>
      </c>
      <c r="C16" s="4">
        <v>0</v>
      </c>
      <c r="D16" s="4">
        <f>(C16+E16)/2</f>
        <v>0.25</v>
      </c>
      <c r="E16" s="4">
        <v>0.5</v>
      </c>
      <c r="F16" s="4">
        <f t="shared" ref="F16:F29" si="0">(7*C16)^2-(8*C16)+1</f>
        <v>1</v>
      </c>
      <c r="G16" s="4">
        <f>(F16+H16)/2</f>
        <v>5.125</v>
      </c>
      <c r="H16" s="4">
        <f t="shared" ref="H16:H29" si="1">(7*E16)^2-(8*E16)+1</f>
        <v>9.25</v>
      </c>
      <c r="I16" s="11">
        <f>F16*H16</f>
        <v>9.25</v>
      </c>
      <c r="J16" s="4">
        <f>F16*G16</f>
        <v>5.125</v>
      </c>
      <c r="M16" s="13"/>
      <c r="N16" s="13">
        <v>0</v>
      </c>
      <c r="O16" s="13">
        <f>(7*N16)^2-(8*N16)+1</f>
        <v>1</v>
      </c>
      <c r="P16" s="13">
        <f>(14*N16)-8</f>
        <v>-8</v>
      </c>
      <c r="Q16" s="24">
        <f>N18-N17/N18</f>
        <v>-0.257550505050505</v>
      </c>
    </row>
    <row r="17" ht="15.75" spans="2:16">
      <c r="B17" s="5">
        <v>2</v>
      </c>
      <c r="C17" s="5">
        <f>IF(F16*G16&gt;=0,C16,D16)</f>
        <v>0</v>
      </c>
      <c r="D17" s="5">
        <f>(C17+E17)/2</f>
        <v>0.125</v>
      </c>
      <c r="E17" s="5">
        <f>IF(G16*H16&lt;0,E16,D16)</f>
        <v>0.25</v>
      </c>
      <c r="F17" s="5">
        <f t="shared" si="0"/>
        <v>1</v>
      </c>
      <c r="G17" s="5">
        <f>(F17+H17)/2</f>
        <v>1.53125</v>
      </c>
      <c r="H17" s="5">
        <f t="shared" si="1"/>
        <v>2.0625</v>
      </c>
      <c r="I17" s="12">
        <f>F17*H17</f>
        <v>2.0625</v>
      </c>
      <c r="J17" s="5">
        <f>F17*G17</f>
        <v>1.53125</v>
      </c>
      <c r="M17" s="13"/>
      <c r="N17" s="13">
        <f>N16-O16/P16</f>
        <v>0.125</v>
      </c>
      <c r="O17" s="13">
        <f>(7*N17)^2-(8*N17)+1</f>
        <v>0.765625</v>
      </c>
      <c r="P17" s="13">
        <f>(14*N17)-8</f>
        <v>-6.25</v>
      </c>
    </row>
    <row r="18" ht="15.75" spans="2:16">
      <c r="B18" s="4">
        <v>3</v>
      </c>
      <c r="C18" s="4">
        <f>IF(F17*G17&gt;=0,C17,D17)</f>
        <v>0</v>
      </c>
      <c r="D18" s="4">
        <f>(C18+E18)/2</f>
        <v>0.0625</v>
      </c>
      <c r="E18" s="4">
        <f>IF(G17*H17&lt;0,E17,D17)</f>
        <v>0.125</v>
      </c>
      <c r="F18" s="4">
        <f t="shared" si="0"/>
        <v>1</v>
      </c>
      <c r="G18" s="5">
        <f>(F18+H18)/2</f>
        <v>0.8828125</v>
      </c>
      <c r="H18" s="4">
        <f t="shared" si="1"/>
        <v>0.765625</v>
      </c>
      <c r="I18" s="11">
        <f>F18*H18</f>
        <v>0.765625</v>
      </c>
      <c r="J18" s="4">
        <f>F18*G18</f>
        <v>0.8828125</v>
      </c>
      <c r="M18" s="13"/>
      <c r="N18" s="24">
        <f>N17-O17/P17</f>
        <v>0.2475</v>
      </c>
      <c r="O18" s="24">
        <f>(7*N18)^2-(8*N18)+1</f>
        <v>2.02155625</v>
      </c>
      <c r="P18" s="24">
        <f>(14*N18)-8</f>
        <v>-4.535</v>
      </c>
    </row>
    <row r="19" ht="15.75" spans="2:16">
      <c r="B19" s="5">
        <v>4</v>
      </c>
      <c r="C19" s="4">
        <f t="shared" ref="C19:C29" si="2">IF(F18*G18&gt;=0,C18,D18)</f>
        <v>0</v>
      </c>
      <c r="D19" s="4">
        <f t="shared" ref="D19:D29" si="3">(C19+E19)/2</f>
        <v>0.03125</v>
      </c>
      <c r="E19" s="4">
        <f t="shared" ref="E19:E29" si="4">IF(G18*H18&lt;0,E18,D18)</f>
        <v>0.0625</v>
      </c>
      <c r="F19" s="4">
        <f t="shared" si="0"/>
        <v>1</v>
      </c>
      <c r="G19" s="5">
        <f t="shared" ref="G19:G29" si="5">(F19+H19)/2</f>
        <v>0.845703125</v>
      </c>
      <c r="H19" s="4">
        <f t="shared" si="1"/>
        <v>0.69140625</v>
      </c>
      <c r="I19" s="11">
        <f t="shared" ref="I19:I29" si="6">F19*H19</f>
        <v>0.69140625</v>
      </c>
      <c r="J19" s="4">
        <f t="shared" ref="J19:J29" si="7">F19*G19</f>
        <v>0.845703125</v>
      </c>
      <c r="M19" s="13"/>
      <c r="N19" s="13">
        <f>N18-O18/P18</f>
        <v>0.693267640573319</v>
      </c>
      <c r="O19" s="13">
        <f>(7*N19)^2-(8*N19)+1</f>
        <v>19.0042399272522</v>
      </c>
      <c r="P19" s="13">
        <f>(14*N19)-8</f>
        <v>1.70574696802646</v>
      </c>
    </row>
    <row r="20" ht="15.75" spans="2:10">
      <c r="B20" s="4">
        <v>5</v>
      </c>
      <c r="C20" s="4">
        <f t="shared" si="2"/>
        <v>0</v>
      </c>
      <c r="D20" s="4">
        <f t="shared" si="3"/>
        <v>0.015625</v>
      </c>
      <c r="E20" s="4">
        <f t="shared" si="4"/>
        <v>0.03125</v>
      </c>
      <c r="F20" s="4">
        <f t="shared" si="0"/>
        <v>1</v>
      </c>
      <c r="G20" s="5">
        <f t="shared" si="5"/>
        <v>0.89892578125</v>
      </c>
      <c r="H20" s="4">
        <f t="shared" si="1"/>
        <v>0.7978515625</v>
      </c>
      <c r="I20" s="11">
        <f t="shared" si="6"/>
        <v>0.7978515625</v>
      </c>
      <c r="J20" s="4">
        <f t="shared" si="7"/>
        <v>0.89892578125</v>
      </c>
    </row>
    <row r="21" ht="15.75" spans="2:10">
      <c r="B21" s="5">
        <v>6</v>
      </c>
      <c r="C21" s="4">
        <f t="shared" si="2"/>
        <v>0</v>
      </c>
      <c r="D21" s="4">
        <f t="shared" si="3"/>
        <v>0.0078125</v>
      </c>
      <c r="E21" s="4">
        <f t="shared" si="4"/>
        <v>0.015625</v>
      </c>
      <c r="F21" s="4">
        <f t="shared" si="0"/>
        <v>1</v>
      </c>
      <c r="G21" s="5">
        <f t="shared" si="5"/>
        <v>0.9434814453125</v>
      </c>
      <c r="H21" s="4">
        <f t="shared" si="1"/>
        <v>0.886962890625</v>
      </c>
      <c r="I21" s="11">
        <f t="shared" si="6"/>
        <v>0.886962890625</v>
      </c>
      <c r="J21" s="4">
        <f t="shared" si="7"/>
        <v>0.9434814453125</v>
      </c>
    </row>
    <row r="22" ht="15.75" spans="2:13">
      <c r="B22" s="4">
        <v>7</v>
      </c>
      <c r="C22" s="4">
        <f t="shared" si="2"/>
        <v>0</v>
      </c>
      <c r="D22" s="4">
        <f t="shared" si="3"/>
        <v>0.00390625</v>
      </c>
      <c r="E22" s="4">
        <f t="shared" si="4"/>
        <v>0.0078125</v>
      </c>
      <c r="F22" s="4">
        <f t="shared" si="0"/>
        <v>1</v>
      </c>
      <c r="G22" s="5">
        <f t="shared" si="5"/>
        <v>0.970245361328125</v>
      </c>
      <c r="H22" s="4">
        <f t="shared" si="1"/>
        <v>0.94049072265625</v>
      </c>
      <c r="I22" s="11">
        <f t="shared" si="6"/>
        <v>0.94049072265625</v>
      </c>
      <c r="J22" s="4">
        <f t="shared" si="7"/>
        <v>0.970245361328125</v>
      </c>
      <c r="L22" s="28" t="s">
        <v>39</v>
      </c>
      <c r="M22" s="28" t="s">
        <v>40</v>
      </c>
    </row>
    <row r="23" ht="15.75" spans="2:13">
      <c r="B23" s="5">
        <v>8</v>
      </c>
      <c r="C23" s="4">
        <f t="shared" si="2"/>
        <v>0</v>
      </c>
      <c r="D23" s="4">
        <f t="shared" si="3"/>
        <v>0.001953125</v>
      </c>
      <c r="E23" s="4">
        <f t="shared" si="4"/>
        <v>0.00390625</v>
      </c>
      <c r="F23" s="4">
        <f t="shared" si="0"/>
        <v>1</v>
      </c>
      <c r="G23" s="5">
        <f t="shared" si="5"/>
        <v>0.984748840332031</v>
      </c>
      <c r="H23" s="4">
        <f t="shared" si="1"/>
        <v>0.969497680664062</v>
      </c>
      <c r="I23" s="11">
        <f t="shared" si="6"/>
        <v>0.969497680664062</v>
      </c>
      <c r="J23" s="4">
        <f t="shared" si="7"/>
        <v>0.984748840332031</v>
      </c>
      <c r="L23" t="s">
        <v>41</v>
      </c>
      <c r="M23">
        <v>0.99902</v>
      </c>
    </row>
    <row r="24" ht="15.75" spans="2:13">
      <c r="B24" s="4">
        <v>9</v>
      </c>
      <c r="C24" s="4">
        <f t="shared" si="2"/>
        <v>0</v>
      </c>
      <c r="D24" s="4">
        <f t="shared" si="3"/>
        <v>0.0009765625</v>
      </c>
      <c r="E24" s="4">
        <f t="shared" si="4"/>
        <v>0.001953125</v>
      </c>
      <c r="F24" s="4">
        <f t="shared" si="0"/>
        <v>1</v>
      </c>
      <c r="G24" s="5">
        <f t="shared" si="5"/>
        <v>0.992280960083008</v>
      </c>
      <c r="H24" s="4">
        <f t="shared" si="1"/>
        <v>0.984561920166016</v>
      </c>
      <c r="I24" s="11">
        <f t="shared" si="6"/>
        <v>0.984561920166016</v>
      </c>
      <c r="J24" s="4">
        <f t="shared" si="7"/>
        <v>0.992280960083008</v>
      </c>
      <c r="L24" t="s">
        <v>42</v>
      </c>
      <c r="M24">
        <v>12</v>
      </c>
    </row>
    <row r="25" ht="15.75" spans="2:10">
      <c r="B25" s="5">
        <v>10</v>
      </c>
      <c r="C25" s="4">
        <f t="shared" si="2"/>
        <v>0</v>
      </c>
      <c r="D25" s="4">
        <f t="shared" si="3"/>
        <v>0.00048828125</v>
      </c>
      <c r="E25" s="4">
        <f t="shared" si="4"/>
        <v>0.0009765625</v>
      </c>
      <c r="F25" s="4">
        <f t="shared" si="0"/>
        <v>1</v>
      </c>
      <c r="G25" s="5">
        <f t="shared" si="5"/>
        <v>0.996117115020752</v>
      </c>
      <c r="H25" s="4">
        <f t="shared" si="1"/>
        <v>0.992234230041504</v>
      </c>
      <c r="I25" s="11">
        <f t="shared" si="6"/>
        <v>0.992234230041504</v>
      </c>
      <c r="J25" s="4">
        <f t="shared" si="7"/>
        <v>0.996117115020752</v>
      </c>
    </row>
    <row r="26" ht="15.75" spans="2:10">
      <c r="B26" s="4">
        <v>11</v>
      </c>
      <c r="C26" s="4">
        <f t="shared" si="2"/>
        <v>0</v>
      </c>
      <c r="D26" s="4">
        <f t="shared" si="3"/>
        <v>0.000244140625</v>
      </c>
      <c r="E26" s="4">
        <f t="shared" si="4"/>
        <v>0.00048828125</v>
      </c>
      <c r="F26" s="4">
        <f t="shared" si="0"/>
        <v>1</v>
      </c>
      <c r="G26" s="5">
        <f t="shared" si="5"/>
        <v>0.998052716255188</v>
      </c>
      <c r="H26" s="4">
        <f t="shared" si="1"/>
        <v>0.996105432510376</v>
      </c>
      <c r="I26" s="11">
        <f t="shared" si="6"/>
        <v>0.996105432510376</v>
      </c>
      <c r="J26" s="4">
        <f t="shared" si="7"/>
        <v>0.998052716255188</v>
      </c>
    </row>
    <row r="27" ht="15.75" spans="2:10">
      <c r="B27" s="27">
        <v>12</v>
      </c>
      <c r="C27" s="27">
        <f t="shared" si="2"/>
        <v>0</v>
      </c>
      <c r="D27" s="27">
        <f t="shared" si="3"/>
        <v>0.0001220703125</v>
      </c>
      <c r="E27" s="27">
        <f t="shared" si="4"/>
        <v>0.000244140625</v>
      </c>
      <c r="F27" s="27">
        <f t="shared" si="0"/>
        <v>1</v>
      </c>
      <c r="G27" s="27">
        <f t="shared" si="5"/>
        <v>0.999024897813797</v>
      </c>
      <c r="H27" s="27">
        <f t="shared" si="1"/>
        <v>0.998049795627594</v>
      </c>
      <c r="I27" s="29">
        <f t="shared" si="6"/>
        <v>0.998049795627594</v>
      </c>
      <c r="J27" s="27">
        <f t="shared" si="7"/>
        <v>0.999024897813797</v>
      </c>
    </row>
    <row r="28" ht="15.75" spans="2:10">
      <c r="B28" s="5">
        <v>13</v>
      </c>
      <c r="C28" s="5">
        <f t="shared" si="2"/>
        <v>0</v>
      </c>
      <c r="D28" s="5">
        <f t="shared" si="3"/>
        <v>6.103515625e-5</v>
      </c>
      <c r="E28" s="5">
        <f t="shared" si="4"/>
        <v>0.0001220703125</v>
      </c>
      <c r="F28" s="5">
        <f t="shared" si="0"/>
        <v>1</v>
      </c>
      <c r="G28" s="5">
        <f t="shared" si="5"/>
        <v>0.999512083828449</v>
      </c>
      <c r="H28" s="5">
        <f t="shared" si="1"/>
        <v>0.999024167656898</v>
      </c>
      <c r="I28" s="12">
        <f t="shared" si="6"/>
        <v>0.999024167656898</v>
      </c>
      <c r="J28" s="5">
        <f t="shared" si="7"/>
        <v>0.999512083828449</v>
      </c>
    </row>
    <row r="29" ht="15.75" spans="2:10">
      <c r="B29" s="5">
        <v>14</v>
      </c>
      <c r="C29" s="4">
        <f t="shared" si="2"/>
        <v>0</v>
      </c>
      <c r="D29" s="4">
        <f t="shared" si="3"/>
        <v>3.0517578125e-5</v>
      </c>
      <c r="E29" s="4">
        <f t="shared" si="4"/>
        <v>6.103515625e-5</v>
      </c>
      <c r="F29" s="4">
        <f t="shared" si="0"/>
        <v>1</v>
      </c>
      <c r="G29" s="5">
        <f t="shared" si="5"/>
        <v>0.999755950644612</v>
      </c>
      <c r="H29" s="4">
        <f t="shared" si="1"/>
        <v>0.999511901289225</v>
      </c>
      <c r="I29" s="11">
        <f t="shared" si="6"/>
        <v>0.999511901289225</v>
      </c>
      <c r="J29" s="4">
        <f t="shared" si="7"/>
        <v>0.999755950644612</v>
      </c>
    </row>
    <row r="30" ht="15.75" spans="4:10">
      <c r="D30" s="28"/>
      <c r="E30" s="28"/>
      <c r="F30" s="28"/>
      <c r="G30" s="28"/>
      <c r="H30" s="28"/>
      <c r="I30" s="28"/>
      <c r="J30" s="28"/>
    </row>
  </sheetData>
  <mergeCells count="1">
    <mergeCell ref="B12:C12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30"/>
  <sheetViews>
    <sheetView topLeftCell="A16" workbookViewId="0">
      <selection activeCell="H24" sqref="H24"/>
    </sheetView>
  </sheetViews>
  <sheetFormatPr defaultColWidth="9" defaultRowHeight="15" outlineLevelCol="7"/>
  <cols>
    <col min="4" max="4" width="12.8571428571429"/>
    <col min="5" max="6" width="11.7142857142857"/>
    <col min="7" max="8" width="12.8571428571429"/>
  </cols>
  <sheetData>
    <row r="3" spans="2:2">
      <c r="B3" t="s">
        <v>16</v>
      </c>
    </row>
    <row r="4" spans="2:2">
      <c r="B4" t="s">
        <v>43</v>
      </c>
    </row>
    <row r="11" spans="2:7">
      <c r="B11" s="23" t="s">
        <v>44</v>
      </c>
      <c r="C11" s="23" t="s">
        <v>45</v>
      </c>
      <c r="D11" s="23" t="s">
        <v>46</v>
      </c>
      <c r="E11" s="23" t="s">
        <v>47</v>
      </c>
      <c r="F11" s="23" t="s">
        <v>48</v>
      </c>
      <c r="G11" s="23" t="s">
        <v>49</v>
      </c>
    </row>
    <row r="12" spans="2:7">
      <c r="B12" s="13">
        <v>1</v>
      </c>
      <c r="C12" s="13">
        <v>0.125</v>
      </c>
      <c r="D12" s="13">
        <v>0</v>
      </c>
      <c r="E12" s="13">
        <v>1</v>
      </c>
      <c r="F12" s="13">
        <f t="shared" ref="F12:F19" si="0">D12+2*E12</f>
        <v>2</v>
      </c>
      <c r="G12" s="13">
        <f>E12+C21*F12</f>
        <v>1.25</v>
      </c>
    </row>
    <row r="13" spans="2:7">
      <c r="B13" s="13">
        <v>2</v>
      </c>
      <c r="C13" s="13">
        <v>0.25</v>
      </c>
      <c r="D13" s="13">
        <v>0.125</v>
      </c>
      <c r="E13" s="13">
        <f t="shared" ref="E13:E19" si="1">G12</f>
        <v>1.25</v>
      </c>
      <c r="F13" s="13">
        <f t="shared" si="0"/>
        <v>2.625</v>
      </c>
      <c r="G13" s="13">
        <f>E13+C21*F13</f>
        <v>1.578125</v>
      </c>
    </row>
    <row r="14" spans="2:7">
      <c r="B14" s="13">
        <v>3</v>
      </c>
      <c r="C14" s="13">
        <v>0.375</v>
      </c>
      <c r="D14" s="13">
        <v>0.25</v>
      </c>
      <c r="E14" s="13">
        <f t="shared" si="1"/>
        <v>1.578125</v>
      </c>
      <c r="F14" s="13">
        <f t="shared" si="0"/>
        <v>3.40625</v>
      </c>
      <c r="G14" s="13">
        <f>E14+C21*F14</f>
        <v>2.00390625</v>
      </c>
    </row>
    <row r="15" spans="2:7">
      <c r="B15" s="13">
        <v>4</v>
      </c>
      <c r="C15" s="13">
        <v>0.5</v>
      </c>
      <c r="D15" s="13">
        <v>0.375</v>
      </c>
      <c r="E15" s="13">
        <f t="shared" si="1"/>
        <v>2.00390625</v>
      </c>
      <c r="F15" s="13">
        <f t="shared" si="0"/>
        <v>4.3828125</v>
      </c>
      <c r="G15" s="13">
        <f>E15+C21*F15</f>
        <v>2.5517578125</v>
      </c>
    </row>
    <row r="16" spans="2:7">
      <c r="B16" s="13">
        <v>5</v>
      </c>
      <c r="C16" s="13">
        <v>0.625</v>
      </c>
      <c r="D16" s="13">
        <v>0.5</v>
      </c>
      <c r="E16" s="13">
        <f t="shared" si="1"/>
        <v>2.5517578125</v>
      </c>
      <c r="F16" s="13">
        <f t="shared" si="0"/>
        <v>5.603515625</v>
      </c>
      <c r="G16" s="13">
        <f>E16+C21*F16</f>
        <v>3.252197265625</v>
      </c>
    </row>
    <row r="17" spans="2:7">
      <c r="B17" s="13">
        <v>6</v>
      </c>
      <c r="C17" s="13">
        <v>0.75</v>
      </c>
      <c r="D17" s="13">
        <v>0.625</v>
      </c>
      <c r="E17" s="13">
        <f t="shared" si="1"/>
        <v>3.252197265625</v>
      </c>
      <c r="F17" s="13">
        <f t="shared" si="0"/>
        <v>7.12939453125</v>
      </c>
      <c r="G17" s="13">
        <f>E17+C21*F17</f>
        <v>4.14337158203125</v>
      </c>
    </row>
    <row r="18" spans="2:7">
      <c r="B18" s="13">
        <v>7</v>
      </c>
      <c r="C18" s="13">
        <v>0.875</v>
      </c>
      <c r="D18" s="13">
        <v>0.75</v>
      </c>
      <c r="E18" s="13">
        <f t="shared" si="1"/>
        <v>4.14337158203125</v>
      </c>
      <c r="F18" s="13">
        <f t="shared" si="0"/>
        <v>9.0367431640625</v>
      </c>
      <c r="G18" s="13">
        <f>E18+C21*F18</f>
        <v>5.27296447753906</v>
      </c>
    </row>
    <row r="19" spans="2:7">
      <c r="B19" s="24">
        <v>8</v>
      </c>
      <c r="C19" s="24">
        <v>1</v>
      </c>
      <c r="D19" s="24">
        <v>0.875</v>
      </c>
      <c r="E19" s="24">
        <f t="shared" si="1"/>
        <v>5.27296447753906</v>
      </c>
      <c r="F19" s="24">
        <f t="shared" si="0"/>
        <v>11.4209289550781</v>
      </c>
      <c r="G19" s="24">
        <f>E19+C21*F19</f>
        <v>6.70058059692383</v>
      </c>
    </row>
    <row r="21" spans="2:3">
      <c r="B21" s="25" t="s">
        <v>50</v>
      </c>
      <c r="C21" s="13">
        <v>0.125</v>
      </c>
    </row>
    <row r="22" spans="2:3">
      <c r="B22" s="25" t="s">
        <v>51</v>
      </c>
      <c r="C22" s="26" t="s">
        <v>52</v>
      </c>
    </row>
    <row r="24" spans="2:3">
      <c r="B24" s="25" t="s">
        <v>50</v>
      </c>
      <c r="C24" s="13">
        <v>0.5</v>
      </c>
    </row>
    <row r="25" spans="2:3">
      <c r="B25" s="25" t="s">
        <v>53</v>
      </c>
      <c r="C25" s="13">
        <v>1</v>
      </c>
    </row>
    <row r="27" spans="2:8">
      <c r="B27" s="25" t="s">
        <v>44</v>
      </c>
      <c r="C27" s="25" t="s">
        <v>30</v>
      </c>
      <c r="D27" s="25" t="s">
        <v>49</v>
      </c>
      <c r="E27" s="25" t="s">
        <v>54</v>
      </c>
      <c r="F27" s="25" t="s">
        <v>55</v>
      </c>
      <c r="G27" s="25" t="s">
        <v>56</v>
      </c>
      <c r="H27" s="25" t="s">
        <v>57</v>
      </c>
    </row>
    <row r="28" spans="2:8">
      <c r="B28" s="13">
        <v>0</v>
      </c>
      <c r="C28" s="13">
        <v>0</v>
      </c>
      <c r="D28" s="13">
        <v>1</v>
      </c>
      <c r="E28" s="13">
        <f>C28+2*D28</f>
        <v>2</v>
      </c>
      <c r="F28" s="13">
        <f>(C28+0.5*C24)+(2*D28+0.5*C24*E28)</f>
        <v>2.75</v>
      </c>
      <c r="G28" s="13">
        <f>(C28+0.5*C24)+(2*D28+0.5*C24*F28)</f>
        <v>2.9375</v>
      </c>
      <c r="H28" s="24">
        <f>(C28+C24)+(2*D28+C24*G28)</f>
        <v>3.96875</v>
      </c>
    </row>
    <row r="29" spans="2:8">
      <c r="B29" s="13">
        <v>1</v>
      </c>
      <c r="C29" s="13">
        <f>C28+C24</f>
        <v>0.5</v>
      </c>
      <c r="D29" s="13">
        <f>D28+C24*(E28+2*F28+2*G28+H28)/6</f>
        <v>2.4453125</v>
      </c>
      <c r="E29" s="13">
        <f>C29+2*D29</f>
        <v>5.390625</v>
      </c>
      <c r="F29" s="13">
        <f>(C29+0.5*C24)+(2*D29+0.5*C24*E29)</f>
        <v>6.98828125</v>
      </c>
      <c r="G29" s="13">
        <f>(C29+0.5*C24)+(2*D29+0.5*C24*F29)</f>
        <v>7.3876953125</v>
      </c>
      <c r="H29" s="24">
        <f>(C29+C24)+(2*D29+C24*G29)</f>
        <v>9.58447265625</v>
      </c>
    </row>
    <row r="30" spans="2:8">
      <c r="B30" s="13">
        <v>2</v>
      </c>
      <c r="C30" s="13">
        <f>C29+C24</f>
        <v>1</v>
      </c>
      <c r="D30" s="13">
        <f>D29+C24*(E29+2*F29+2*G29+H29)/6</f>
        <v>6.0892333984375</v>
      </c>
      <c r="E30" s="13">
        <f>C30+2*D30</f>
        <v>13.178466796875</v>
      </c>
      <c r="F30" s="13">
        <f>(C30+0.5*C24)+(2*D30+0.5*C24*E30)</f>
        <v>16.7230834960938</v>
      </c>
      <c r="G30" s="13">
        <f>(C30+0.5*C24)+(2*D30+0.5*C24*F30)</f>
        <v>17.6092376708984</v>
      </c>
      <c r="H30" s="24">
        <f>(C30+C24)+(2*D30+C24*G30)</f>
        <v>22.4830856323242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9"/>
  <sheetViews>
    <sheetView topLeftCell="A22" workbookViewId="0">
      <selection activeCell="B26" sqref="B26:H29"/>
    </sheetView>
  </sheetViews>
  <sheetFormatPr defaultColWidth="9" defaultRowHeight="15" outlineLevelCol="7"/>
  <cols>
    <col min="4" max="8" width="12.8571428571429"/>
  </cols>
  <sheetData>
    <row r="3" spans="2:2">
      <c r="B3" t="s">
        <v>58</v>
      </c>
    </row>
    <row r="4" spans="2:2">
      <c r="B4" t="s">
        <v>43</v>
      </c>
    </row>
    <row r="10" spans="2:7">
      <c r="B10" s="23" t="s">
        <v>44</v>
      </c>
      <c r="C10" s="23" t="s">
        <v>45</v>
      </c>
      <c r="D10" s="23" t="s">
        <v>46</v>
      </c>
      <c r="E10" s="23" t="s">
        <v>47</v>
      </c>
      <c r="F10" s="23" t="s">
        <v>48</v>
      </c>
      <c r="G10" s="23" t="s">
        <v>49</v>
      </c>
    </row>
    <row r="11" spans="2:7">
      <c r="B11" s="13">
        <v>1</v>
      </c>
      <c r="C11" s="13">
        <v>0.125</v>
      </c>
      <c r="D11" s="13">
        <v>0</v>
      </c>
      <c r="E11" s="13">
        <v>1</v>
      </c>
      <c r="F11" s="13">
        <f>D11+2*E11</f>
        <v>2</v>
      </c>
      <c r="G11" s="13">
        <f>E11+C20*F11</f>
        <v>1.25</v>
      </c>
    </row>
    <row r="12" spans="2:7">
      <c r="B12" s="13">
        <v>2</v>
      </c>
      <c r="C12" s="13">
        <v>0.25</v>
      </c>
      <c r="D12" s="13">
        <v>0.125</v>
      </c>
      <c r="E12" s="13">
        <f t="shared" ref="E12:E18" si="0">G11</f>
        <v>1.25</v>
      </c>
      <c r="F12" s="13">
        <f>1+D12*E12</f>
        <v>1.15625</v>
      </c>
      <c r="G12" s="13">
        <f>E12+C20*F12</f>
        <v>1.39453125</v>
      </c>
    </row>
    <row r="13" spans="2:7">
      <c r="B13" s="13">
        <v>3</v>
      </c>
      <c r="C13" s="13">
        <v>0.375</v>
      </c>
      <c r="D13" s="13">
        <v>0.25</v>
      </c>
      <c r="E13" s="13">
        <f t="shared" si="0"/>
        <v>1.39453125</v>
      </c>
      <c r="F13" s="13">
        <f t="shared" ref="F13:F18" si="1">1+D13*E13</f>
        <v>1.3486328125</v>
      </c>
      <c r="G13" s="13">
        <f>E13+C20*F13</f>
        <v>1.5631103515625</v>
      </c>
    </row>
    <row r="14" spans="2:7">
      <c r="B14" s="13">
        <v>4</v>
      </c>
      <c r="C14" s="13">
        <v>0.5</v>
      </c>
      <c r="D14" s="13">
        <v>0.375</v>
      </c>
      <c r="E14" s="13">
        <f t="shared" si="0"/>
        <v>1.5631103515625</v>
      </c>
      <c r="F14" s="13">
        <f t="shared" si="1"/>
        <v>1.58616638183594</v>
      </c>
      <c r="G14" s="13">
        <f>E14+C20*F14</f>
        <v>1.76138114929199</v>
      </c>
    </row>
    <row r="15" spans="2:7">
      <c r="B15" s="13">
        <v>5</v>
      </c>
      <c r="C15" s="13">
        <v>0.625</v>
      </c>
      <c r="D15" s="13">
        <v>0.5</v>
      </c>
      <c r="E15" s="13">
        <f t="shared" si="0"/>
        <v>1.76138114929199</v>
      </c>
      <c r="F15" s="13">
        <f t="shared" si="1"/>
        <v>1.880690574646</v>
      </c>
      <c r="G15" s="13">
        <f>E15+C20*F15</f>
        <v>1.99646747112274</v>
      </c>
    </row>
    <row r="16" spans="2:7">
      <c r="B16" s="13">
        <v>6</v>
      </c>
      <c r="C16" s="13">
        <v>0.75</v>
      </c>
      <c r="D16" s="13">
        <v>0.625</v>
      </c>
      <c r="E16" s="13">
        <f t="shared" si="0"/>
        <v>1.99646747112274</v>
      </c>
      <c r="F16" s="13">
        <f t="shared" si="1"/>
        <v>2.24779216945171</v>
      </c>
      <c r="G16" s="13">
        <f>E16+C20*F16</f>
        <v>2.27744149230421</v>
      </c>
    </row>
    <row r="17" spans="2:7">
      <c r="B17" s="13">
        <v>7</v>
      </c>
      <c r="C17" s="13">
        <v>0.875</v>
      </c>
      <c r="D17" s="13">
        <v>0.75</v>
      </c>
      <c r="E17" s="13">
        <f t="shared" si="0"/>
        <v>2.27744149230421</v>
      </c>
      <c r="F17" s="13">
        <f t="shared" si="1"/>
        <v>2.70808111922815</v>
      </c>
      <c r="G17" s="13">
        <f>E17+C20*F17</f>
        <v>2.61595163220773</v>
      </c>
    </row>
    <row r="18" spans="2:7">
      <c r="B18" s="24">
        <v>8</v>
      </c>
      <c r="C18" s="24">
        <v>1</v>
      </c>
      <c r="D18" s="24">
        <v>0.875</v>
      </c>
      <c r="E18" s="24">
        <f t="shared" si="0"/>
        <v>2.61595163220773</v>
      </c>
      <c r="F18" s="24">
        <f t="shared" si="1"/>
        <v>3.28895767818176</v>
      </c>
      <c r="G18" s="24">
        <f>E18+C20*F18</f>
        <v>3.02707134198044</v>
      </c>
    </row>
    <row r="20" spans="2:3">
      <c r="B20" s="25" t="s">
        <v>50</v>
      </c>
      <c r="C20" s="13">
        <v>0.125</v>
      </c>
    </row>
    <row r="21" spans="2:3">
      <c r="B21" s="25" t="s">
        <v>51</v>
      </c>
      <c r="C21" s="26" t="s">
        <v>59</v>
      </c>
    </row>
    <row r="23" spans="2:3">
      <c r="B23" s="25" t="s">
        <v>50</v>
      </c>
      <c r="C23" s="13">
        <v>0.5</v>
      </c>
    </row>
    <row r="24" spans="2:3">
      <c r="B24" s="25" t="s">
        <v>53</v>
      </c>
      <c r="C24" s="13">
        <v>1</v>
      </c>
    </row>
    <row r="26" spans="2:8">
      <c r="B26" s="25" t="s">
        <v>44</v>
      </c>
      <c r="C26" s="25" t="s">
        <v>30</v>
      </c>
      <c r="D26" s="25" t="s">
        <v>49</v>
      </c>
      <c r="E26" s="25" t="s">
        <v>54</v>
      </c>
      <c r="F26" s="25" t="s">
        <v>55</v>
      </c>
      <c r="G26" s="25" t="s">
        <v>56</v>
      </c>
      <c r="H26" s="25" t="s">
        <v>57</v>
      </c>
    </row>
    <row r="27" spans="2:8">
      <c r="B27" s="13">
        <v>0</v>
      </c>
      <c r="C27" s="13">
        <v>0</v>
      </c>
      <c r="D27" s="13">
        <v>1</v>
      </c>
      <c r="E27" s="13">
        <f>1+C27*D27</f>
        <v>1</v>
      </c>
      <c r="F27" s="13">
        <f>1+(C27+0.5*C23)*(D27+0.5*C23*E27)</f>
        <v>1.3125</v>
      </c>
      <c r="G27" s="13">
        <f>1+(C27+0.5*C23)*(D27+0.5*C23*F27)</f>
        <v>1.33203125</v>
      </c>
      <c r="H27" s="24">
        <f>1+(C27+C23)*(D27+C23*G27)</f>
        <v>1.8330078125</v>
      </c>
    </row>
    <row r="28" spans="2:8">
      <c r="B28" s="13">
        <v>1</v>
      </c>
      <c r="C28" s="13">
        <f>C27+C23</f>
        <v>0.5</v>
      </c>
      <c r="D28" s="13">
        <f>D27+C23*(E27+2*F27+2*G27+H27)/6</f>
        <v>1.67683919270833</v>
      </c>
      <c r="E28" s="13">
        <f>1+C28*D28</f>
        <v>1.83841959635417</v>
      </c>
      <c r="F28" s="13">
        <f>1+(C28+0.5*C23)*(D28+0.5*C23*E28)</f>
        <v>2.60233306884766</v>
      </c>
      <c r="G28" s="13">
        <f>1+(C28+0.5*C23)*(D28+0.5*C23*F28)</f>
        <v>2.74556684494019</v>
      </c>
      <c r="H28" s="24">
        <f>(C28+C23)+(D28+C23*G28)</f>
        <v>4.04962261517843</v>
      </c>
    </row>
    <row r="29" spans="2:8">
      <c r="B29" s="13">
        <v>2</v>
      </c>
      <c r="C29" s="13">
        <f>C28+C23</f>
        <v>1</v>
      </c>
      <c r="D29" s="13">
        <f>D28+C23*(E28+2*F28+2*G28+H28)/6</f>
        <v>3.05882602930069</v>
      </c>
      <c r="E29" s="13">
        <f>1+C29*D29</f>
        <v>4.05882602930069</v>
      </c>
      <c r="F29" s="13">
        <f>1+(C29+0.5*C23)*(D29+0.5*C23*E29)</f>
        <v>6.09191567078233</v>
      </c>
      <c r="G29" s="13">
        <f>1+(C29+0.5*C23)*(D29+0.5*C23*F29)</f>
        <v>6.72725618374534</v>
      </c>
      <c r="H29" s="24">
        <f>(C29+C23)+(D29+C23*G29)</f>
        <v>7.92245412117336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7"/>
  <sheetViews>
    <sheetView workbookViewId="0">
      <selection activeCell="B10" sqref="B10"/>
    </sheetView>
  </sheetViews>
  <sheetFormatPr defaultColWidth="9" defaultRowHeight="15" outlineLevelCol="7"/>
  <cols>
    <col min="2" max="2" width="12.5714285714286" customWidth="1"/>
    <col min="4" max="4" width="9.57142857142857"/>
    <col min="6" max="7" width="15.8571428571429"/>
  </cols>
  <sheetData>
    <row r="3" spans="2:2">
      <c r="B3" t="s">
        <v>60</v>
      </c>
    </row>
    <row r="4" spans="2:2">
      <c r="B4" t="s">
        <v>61</v>
      </c>
    </row>
    <row r="9" ht="15.75" spans="2:4">
      <c r="B9" s="19" t="s">
        <v>62</v>
      </c>
      <c r="C9" s="19"/>
      <c r="D9" s="20"/>
    </row>
    <row r="10" ht="15.75" spans="2:4">
      <c r="B10" s="21" t="s">
        <v>63</v>
      </c>
      <c r="C10" s="7"/>
      <c r="D10" s="2"/>
    </row>
    <row r="11" ht="15.75" spans="2:8">
      <c r="B11" s="3" t="s">
        <v>28</v>
      </c>
      <c r="C11" s="3" t="s">
        <v>29</v>
      </c>
      <c r="D11" s="22" t="s">
        <v>30</v>
      </c>
      <c r="E11" s="3" t="s">
        <v>31</v>
      </c>
      <c r="F11" s="3" t="s">
        <v>32</v>
      </c>
      <c r="G11" s="3" t="s">
        <v>33</v>
      </c>
      <c r="H11" s="9" t="s">
        <v>34</v>
      </c>
    </row>
    <row r="12" ht="15.75" spans="2:8">
      <c r="B12" s="4">
        <v>1</v>
      </c>
      <c r="C12" s="4">
        <v>0</v>
      </c>
      <c r="D12" s="4">
        <f>(C12+E12)/2</f>
        <v>1</v>
      </c>
      <c r="E12" s="4">
        <v>2</v>
      </c>
      <c r="F12" s="4">
        <f>C12^3-6*C12^2+11*C12-6</f>
        <v>-6</v>
      </c>
      <c r="G12" s="4">
        <f>D12^3-6*D12^2+11*D12-6</f>
        <v>0</v>
      </c>
      <c r="H12" s="4">
        <f>E12^3-6*E12^2+11*E12-6</f>
        <v>0</v>
      </c>
    </row>
    <row r="13" ht="15.75" spans="2:8">
      <c r="B13" s="5">
        <v>2</v>
      </c>
      <c r="C13" s="5">
        <f>IF(F12*G12&gt;=0,C12,D12)</f>
        <v>0</v>
      </c>
      <c r="D13" s="5">
        <f>(C13+E13)/2</f>
        <v>0.5</v>
      </c>
      <c r="E13" s="5">
        <f>IF(G12*H12&lt;0,E12,D12)</f>
        <v>1</v>
      </c>
      <c r="F13" s="5">
        <f t="shared" ref="F13:F17" si="0">D13^3-6*D13^2+11*D13-6</f>
        <v>-1.875</v>
      </c>
      <c r="G13" s="5">
        <f>(F13+H13)/2</f>
        <v>20.0625</v>
      </c>
      <c r="H13" s="5">
        <f t="shared" ref="H13:H17" si="1">(7*E13)^2-(8*E13)+1</f>
        <v>42</v>
      </c>
    </row>
    <row r="14" ht="15.75" spans="2:8">
      <c r="B14" s="4">
        <v>3</v>
      </c>
      <c r="C14" s="4">
        <f>IF(F13*G13&lt;0,C13,D13)</f>
        <v>0</v>
      </c>
      <c r="D14" s="4">
        <f>(C14+E14)/2</f>
        <v>0.25</v>
      </c>
      <c r="E14" s="4">
        <f>IF(G13*H13&lt;0,E13,D13)</f>
        <v>0.5</v>
      </c>
      <c r="F14" s="4">
        <f t="shared" si="0"/>
        <v>-3.609375</v>
      </c>
      <c r="G14" s="5">
        <f>(F14+H14)/2</f>
        <v>2.8203125</v>
      </c>
      <c r="H14" s="4">
        <f t="shared" si="1"/>
        <v>9.25</v>
      </c>
    </row>
    <row r="15" ht="15.75" spans="2:8">
      <c r="B15" s="6">
        <v>4</v>
      </c>
      <c r="C15" s="6">
        <f t="shared" ref="C15:C17" si="2">IF(F14*G14&lt;0,C14,D14)</f>
        <v>0</v>
      </c>
      <c r="D15" s="6">
        <f t="shared" ref="D15:D17" si="3">(C15+E15)/2</f>
        <v>0.125</v>
      </c>
      <c r="E15" s="6">
        <f t="shared" ref="E15:E17" si="4">IF(G14*H14&lt;0,E14,D14)</f>
        <v>0.25</v>
      </c>
      <c r="F15" s="6">
        <f t="shared" si="0"/>
        <v>-4.716796875</v>
      </c>
      <c r="G15" s="6">
        <f t="shared" ref="G15:G17" si="5">(F15+H15)/2</f>
        <v>-1.3271484375</v>
      </c>
      <c r="H15" s="6">
        <f t="shared" si="1"/>
        <v>2.0625</v>
      </c>
    </row>
    <row r="16" ht="15.75" spans="2:8">
      <c r="B16" s="4">
        <v>5</v>
      </c>
      <c r="C16" s="4">
        <f t="shared" si="2"/>
        <v>0.125</v>
      </c>
      <c r="D16" s="4">
        <f t="shared" si="3"/>
        <v>0.1875</v>
      </c>
      <c r="E16" s="4">
        <f t="shared" si="4"/>
        <v>0.25</v>
      </c>
      <c r="F16" s="4">
        <f t="shared" si="0"/>
        <v>-4.141845703125</v>
      </c>
      <c r="G16" s="5">
        <f t="shared" si="5"/>
        <v>-1.0396728515625</v>
      </c>
      <c r="H16" s="4">
        <f t="shared" si="1"/>
        <v>2.0625</v>
      </c>
    </row>
    <row r="17" ht="15.75" spans="2:8">
      <c r="B17" s="4">
        <v>6</v>
      </c>
      <c r="C17" s="4">
        <f t="shared" si="2"/>
        <v>0.1875</v>
      </c>
      <c r="D17" s="4">
        <f t="shared" si="3"/>
        <v>0.21875</v>
      </c>
      <c r="E17" s="4">
        <f t="shared" si="4"/>
        <v>0.25</v>
      </c>
      <c r="F17" s="4">
        <f t="shared" si="0"/>
        <v>-3.87039184570312</v>
      </c>
      <c r="G17" s="5">
        <f t="shared" si="5"/>
        <v>-0.903945922851562</v>
      </c>
      <c r="H17" s="4">
        <f t="shared" si="1"/>
        <v>2.0625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33"/>
  <sheetViews>
    <sheetView workbookViewId="0">
      <selection activeCell="O23" sqref="O23"/>
    </sheetView>
  </sheetViews>
  <sheetFormatPr defaultColWidth="9" defaultRowHeight="15"/>
  <cols>
    <col min="2" max="2" width="24.6190476190476" customWidth="1"/>
    <col min="5" max="5" width="13.2857142857143"/>
    <col min="14" max="14" width="16.7142857142857" customWidth="1"/>
    <col min="15" max="15" width="13.2857142857143"/>
  </cols>
  <sheetData>
    <row r="3" spans="2:2">
      <c r="B3" t="s">
        <v>64</v>
      </c>
    </row>
    <row r="4" spans="2:2">
      <c r="B4" t="s">
        <v>43</v>
      </c>
    </row>
    <row r="12" ht="15.75" spans="2:18">
      <c r="B12" s="1" t="s">
        <v>65</v>
      </c>
      <c r="C12" s="2"/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33</v>
      </c>
      <c r="J12" s="9" t="s">
        <v>34</v>
      </c>
      <c r="K12" s="9" t="s">
        <v>35</v>
      </c>
      <c r="L12" s="3" t="s">
        <v>36</v>
      </c>
      <c r="N12" s="3" t="s">
        <v>28</v>
      </c>
      <c r="O12" s="10" t="s">
        <v>37</v>
      </c>
      <c r="P12" s="3" t="s">
        <v>33</v>
      </c>
      <c r="Q12" s="3" t="s">
        <v>38</v>
      </c>
      <c r="R12" s="3" t="s">
        <v>25</v>
      </c>
    </row>
    <row r="13" ht="15.75" spans="2:18">
      <c r="B13" s="1" t="s">
        <v>66</v>
      </c>
      <c r="C13" s="2"/>
      <c r="D13" s="4">
        <v>1</v>
      </c>
      <c r="E13" s="4">
        <v>0</v>
      </c>
      <c r="F13" s="4">
        <f>(E13+G13)/2</f>
        <v>0.25</v>
      </c>
      <c r="G13" s="4">
        <v>0.5</v>
      </c>
      <c r="H13" s="4">
        <f t="shared" ref="H13:J26" si="0">(8*E13)^2-(9*E13)+1</f>
        <v>1</v>
      </c>
      <c r="I13" s="4">
        <f t="shared" si="0"/>
        <v>2.75</v>
      </c>
      <c r="J13" s="4">
        <f t="shared" si="0"/>
        <v>12.5</v>
      </c>
      <c r="K13" s="11">
        <f>H13*J13</f>
        <v>12.5</v>
      </c>
      <c r="L13" s="4">
        <f>H13*I13</f>
        <v>2.75</v>
      </c>
      <c r="N13" s="6"/>
      <c r="O13" s="6">
        <v>0</v>
      </c>
      <c r="P13" s="6">
        <f>(8*O13)^2-(9*O13)+1</f>
        <v>1</v>
      </c>
      <c r="Q13" s="6">
        <f>(16*O13)-9</f>
        <v>-9</v>
      </c>
      <c r="R13" s="6">
        <f>O15-O14/O15</f>
        <v>-0.283363148479428</v>
      </c>
    </row>
    <row r="14" ht="15.75" spans="4:18">
      <c r="D14" s="5">
        <v>2</v>
      </c>
      <c r="E14" s="5">
        <f>IF(H13*I13&gt;=0,E13,F13)</f>
        <v>0</v>
      </c>
      <c r="F14" s="5">
        <f>(E14+G14)/2</f>
        <v>0.125</v>
      </c>
      <c r="G14" s="5">
        <f>IF(I13*J13&lt;0,G13,F13)</f>
        <v>0.25</v>
      </c>
      <c r="H14" s="5">
        <f t="shared" si="0"/>
        <v>1</v>
      </c>
      <c r="I14" s="5">
        <f t="shared" si="0"/>
        <v>0.875</v>
      </c>
      <c r="J14" s="5">
        <f t="shared" si="0"/>
        <v>2.75</v>
      </c>
      <c r="K14" s="12">
        <f>H14*J14</f>
        <v>2.75</v>
      </c>
      <c r="L14" s="5">
        <f>H14*I14</f>
        <v>0.875</v>
      </c>
      <c r="N14" s="6"/>
      <c r="O14" s="6">
        <f>O13-P13/Q13</f>
        <v>0.111111111111111</v>
      </c>
      <c r="P14" s="6">
        <f>(8*O14)^2-(9*O14)+1</f>
        <v>0.790123456790123</v>
      </c>
      <c r="Q14" s="6">
        <f>(16*O14)-9</f>
        <v>-7.22222222222222</v>
      </c>
      <c r="R14" s="7"/>
    </row>
    <row r="15" ht="15.75" spans="4:18">
      <c r="D15" s="4">
        <v>3</v>
      </c>
      <c r="E15" s="4">
        <f>IF(H14*I14&gt;=0,E14,F14)</f>
        <v>0</v>
      </c>
      <c r="F15" s="4">
        <f>(E15+G15)/2</f>
        <v>0.0625</v>
      </c>
      <c r="G15" s="4">
        <f>IF(I14*J14&lt;0,G14,F14)</f>
        <v>0.125</v>
      </c>
      <c r="H15" s="4">
        <f t="shared" si="0"/>
        <v>1</v>
      </c>
      <c r="I15" s="4">
        <f t="shared" si="0"/>
        <v>0.6875</v>
      </c>
      <c r="J15" s="4">
        <f t="shared" si="0"/>
        <v>0.875</v>
      </c>
      <c r="K15" s="11">
        <f>H15*J15</f>
        <v>0.875</v>
      </c>
      <c r="L15" s="4">
        <f>H15*I15</f>
        <v>0.6875</v>
      </c>
      <c r="N15" s="4"/>
      <c r="O15" s="6">
        <f>O14-P14/Q14</f>
        <v>0.220512820512821</v>
      </c>
      <c r="P15" s="6">
        <f>(8*O15)^2-(9*O15)+1</f>
        <v>2.12744247205786</v>
      </c>
      <c r="Q15" s="6">
        <f>(16*O15)-9</f>
        <v>-5.47179487179487</v>
      </c>
      <c r="R15" s="7"/>
    </row>
    <row r="16" ht="15.75" spans="4:17">
      <c r="D16" s="5">
        <v>4</v>
      </c>
      <c r="E16" s="5">
        <f t="shared" ref="E16:E24" si="1">IF(H15*I15&gt;=0,E15,F15)</f>
        <v>0</v>
      </c>
      <c r="F16" s="5">
        <f t="shared" ref="F16:F24" si="2">(E16+G16)/2</f>
        <v>0.03125</v>
      </c>
      <c r="G16" s="5">
        <f t="shared" ref="G16:G24" si="3">IF(I15*J15&lt;0,G15,F15)</f>
        <v>0.0625</v>
      </c>
      <c r="H16" s="5">
        <f t="shared" si="0"/>
        <v>1</v>
      </c>
      <c r="I16" s="5">
        <f t="shared" si="0"/>
        <v>0.78125</v>
      </c>
      <c r="J16" s="5">
        <f t="shared" si="0"/>
        <v>0.6875</v>
      </c>
      <c r="K16" s="12">
        <f t="shared" ref="K16:K24" si="4">H16*J16</f>
        <v>0.6875</v>
      </c>
      <c r="L16" s="5">
        <f t="shared" ref="L16:L24" si="5">H16*I16</f>
        <v>0.78125</v>
      </c>
      <c r="N16" s="13"/>
      <c r="O16" s="5">
        <f>O15-P15/Q15</f>
        <v>0.609314396943263</v>
      </c>
      <c r="P16" s="5">
        <f>(8*O16)^2-(9*O16)+1</f>
        <v>19.2770686241399</v>
      </c>
      <c r="Q16" s="5">
        <f>(16*O16)-9</f>
        <v>0.749030351092205</v>
      </c>
    </row>
    <row r="17" ht="15.75" spans="4:12">
      <c r="D17" s="4">
        <v>5</v>
      </c>
      <c r="E17" s="4">
        <f t="shared" si="1"/>
        <v>0</v>
      </c>
      <c r="F17" s="4">
        <f t="shared" si="2"/>
        <v>0.015625</v>
      </c>
      <c r="G17" s="4">
        <f t="shared" si="3"/>
        <v>0.03125</v>
      </c>
      <c r="H17" s="4">
        <f t="shared" si="0"/>
        <v>1</v>
      </c>
      <c r="I17" s="4">
        <f t="shared" si="0"/>
        <v>0.875</v>
      </c>
      <c r="J17" s="4">
        <f t="shared" si="0"/>
        <v>0.78125</v>
      </c>
      <c r="K17" s="11">
        <f t="shared" si="4"/>
        <v>0.78125</v>
      </c>
      <c r="L17" s="4">
        <f t="shared" si="5"/>
        <v>0.875</v>
      </c>
    </row>
    <row r="18" ht="15.75" spans="4:12">
      <c r="D18" s="5">
        <v>6</v>
      </c>
      <c r="E18" s="5">
        <f t="shared" si="1"/>
        <v>0</v>
      </c>
      <c r="F18" s="5">
        <f t="shared" si="2"/>
        <v>0.0078125</v>
      </c>
      <c r="G18" s="5">
        <f t="shared" si="3"/>
        <v>0.015625</v>
      </c>
      <c r="H18" s="5">
        <f t="shared" si="0"/>
        <v>1</v>
      </c>
      <c r="I18" s="5">
        <f t="shared" si="0"/>
        <v>0.93359375</v>
      </c>
      <c r="J18" s="5">
        <f t="shared" si="0"/>
        <v>0.875</v>
      </c>
      <c r="K18" s="12">
        <f t="shared" si="4"/>
        <v>0.875</v>
      </c>
      <c r="L18" s="5">
        <f t="shared" si="5"/>
        <v>0.93359375</v>
      </c>
    </row>
    <row r="19" ht="15.75" spans="4:12">
      <c r="D19" s="4">
        <v>7</v>
      </c>
      <c r="E19" s="4">
        <f t="shared" si="1"/>
        <v>0</v>
      </c>
      <c r="F19" s="4">
        <f t="shared" si="2"/>
        <v>0.00390625</v>
      </c>
      <c r="G19" s="4">
        <f t="shared" si="3"/>
        <v>0.0078125</v>
      </c>
      <c r="H19" s="4">
        <f t="shared" si="0"/>
        <v>1</v>
      </c>
      <c r="I19" s="4">
        <f t="shared" si="0"/>
        <v>0.9658203125</v>
      </c>
      <c r="J19" s="4">
        <f t="shared" si="0"/>
        <v>0.93359375</v>
      </c>
      <c r="K19" s="11">
        <f t="shared" si="4"/>
        <v>0.93359375</v>
      </c>
      <c r="L19" s="4">
        <f t="shared" si="5"/>
        <v>0.9658203125</v>
      </c>
    </row>
    <row r="20" ht="15.75" spans="4:12">
      <c r="D20" s="5">
        <v>8</v>
      </c>
      <c r="E20" s="5">
        <f t="shared" si="1"/>
        <v>0</v>
      </c>
      <c r="F20" s="5">
        <f t="shared" si="2"/>
        <v>0.001953125</v>
      </c>
      <c r="G20" s="5">
        <f t="shared" si="3"/>
        <v>0.00390625</v>
      </c>
      <c r="H20" s="5">
        <f t="shared" si="0"/>
        <v>1</v>
      </c>
      <c r="I20" s="5">
        <f t="shared" si="0"/>
        <v>0.982666015625</v>
      </c>
      <c r="J20" s="5">
        <f t="shared" si="0"/>
        <v>0.9658203125</v>
      </c>
      <c r="K20" s="12">
        <f t="shared" si="4"/>
        <v>0.9658203125</v>
      </c>
      <c r="L20" s="5">
        <f t="shared" si="5"/>
        <v>0.982666015625</v>
      </c>
    </row>
    <row r="21" ht="15.75" spans="4:15">
      <c r="D21" s="4">
        <v>9</v>
      </c>
      <c r="E21" s="4">
        <f t="shared" si="1"/>
        <v>0</v>
      </c>
      <c r="F21" s="4">
        <f t="shared" si="2"/>
        <v>0.0009765625</v>
      </c>
      <c r="G21" s="4">
        <f t="shared" si="3"/>
        <v>0.001953125</v>
      </c>
      <c r="H21" s="4">
        <f t="shared" si="0"/>
        <v>1</v>
      </c>
      <c r="I21" s="4">
        <f t="shared" si="0"/>
        <v>0.99127197265625</v>
      </c>
      <c r="J21" s="4">
        <f t="shared" si="0"/>
        <v>0.982666015625</v>
      </c>
      <c r="K21" s="11">
        <f t="shared" si="4"/>
        <v>0.982666015625</v>
      </c>
      <c r="L21" s="4">
        <f t="shared" si="5"/>
        <v>0.99127197265625</v>
      </c>
      <c r="N21" s="14" t="s">
        <v>67</v>
      </c>
      <c r="O21" s="4">
        <f>F24</f>
        <v>0.0001220703125</v>
      </c>
    </row>
    <row r="22" ht="15.75" spans="4:15">
      <c r="D22" s="5">
        <v>10</v>
      </c>
      <c r="E22" s="5">
        <f t="shared" si="1"/>
        <v>0</v>
      </c>
      <c r="F22" s="5">
        <f t="shared" si="2"/>
        <v>0.00048828125</v>
      </c>
      <c r="G22" s="5">
        <f t="shared" si="3"/>
        <v>0.0009765625</v>
      </c>
      <c r="H22" s="5">
        <f t="shared" si="0"/>
        <v>1</v>
      </c>
      <c r="I22" s="5">
        <f t="shared" si="0"/>
        <v>0.995620727539062</v>
      </c>
      <c r="J22" s="5">
        <f t="shared" si="0"/>
        <v>0.99127197265625</v>
      </c>
      <c r="K22" s="12">
        <f t="shared" si="4"/>
        <v>0.99127197265625</v>
      </c>
      <c r="L22" s="5">
        <f t="shared" si="5"/>
        <v>0.995620727539062</v>
      </c>
      <c r="N22" s="15" t="s">
        <v>41</v>
      </c>
      <c r="O22" s="16">
        <f>I24</f>
        <v>0.998902320861816</v>
      </c>
    </row>
    <row r="23" ht="15.75" spans="4:15">
      <c r="D23" s="4">
        <v>11</v>
      </c>
      <c r="E23" s="5">
        <f t="shared" si="1"/>
        <v>0</v>
      </c>
      <c r="F23" s="5">
        <f t="shared" si="2"/>
        <v>0.000244140625</v>
      </c>
      <c r="G23" s="5">
        <f t="shared" si="3"/>
        <v>0.00048828125</v>
      </c>
      <c r="H23" s="5">
        <f t="shared" si="0"/>
        <v>1</v>
      </c>
      <c r="I23" s="5">
        <f t="shared" si="0"/>
        <v>0.997806549072266</v>
      </c>
      <c r="J23" s="5">
        <f t="shared" si="0"/>
        <v>0.995620727539062</v>
      </c>
      <c r="K23" s="12">
        <f t="shared" si="4"/>
        <v>0.995620727539062</v>
      </c>
      <c r="L23" s="5">
        <f t="shared" si="5"/>
        <v>0.997806549072266</v>
      </c>
      <c r="N23" s="14" t="s">
        <v>42</v>
      </c>
      <c r="O23" s="16">
        <f>D24</f>
        <v>12</v>
      </c>
    </row>
    <row r="24" ht="15.75" spans="4:12">
      <c r="D24" s="6">
        <v>12</v>
      </c>
      <c r="E24" s="6">
        <f t="shared" si="1"/>
        <v>0</v>
      </c>
      <c r="F24" s="6">
        <f t="shared" si="2"/>
        <v>0.0001220703125</v>
      </c>
      <c r="G24" s="6">
        <f t="shared" si="3"/>
        <v>0.000244140625</v>
      </c>
      <c r="H24" s="6">
        <f t="shared" si="0"/>
        <v>1</v>
      </c>
      <c r="I24" s="6">
        <f t="shared" si="0"/>
        <v>0.998902320861816</v>
      </c>
      <c r="J24" s="6">
        <f t="shared" si="0"/>
        <v>0.997806549072266</v>
      </c>
      <c r="K24" s="17">
        <f t="shared" si="4"/>
        <v>0.997806549072266</v>
      </c>
      <c r="L24" s="6">
        <f t="shared" si="5"/>
        <v>0.998902320861816</v>
      </c>
    </row>
    <row r="25" ht="15.75" spans="4:12">
      <c r="D25" s="4">
        <v>13</v>
      </c>
      <c r="E25" s="5">
        <f t="shared" ref="E25:E26" si="6">IF(H24*I24&gt;=0,E24,F24)</f>
        <v>0</v>
      </c>
      <c r="F25" s="5">
        <f t="shared" ref="F25:F26" si="7">(E25+G25)/2</f>
        <v>6.103515625e-5</v>
      </c>
      <c r="G25" s="5">
        <f t="shared" ref="G25:G26" si="8">IF(I24*J24&lt;0,G24,F24)</f>
        <v>0.0001220703125</v>
      </c>
      <c r="H25" s="5">
        <f t="shared" si="0"/>
        <v>1</v>
      </c>
      <c r="I25" s="5">
        <f t="shared" si="0"/>
        <v>0.999450922012329</v>
      </c>
      <c r="J25" s="5">
        <f t="shared" si="0"/>
        <v>0.998902320861816</v>
      </c>
      <c r="K25" s="12">
        <f t="shared" ref="K25:K26" si="9">H25*J25</f>
        <v>0.998902320861816</v>
      </c>
      <c r="L25" s="5">
        <f t="shared" ref="L25:L26" si="10">H25*I25</f>
        <v>0.999450922012329</v>
      </c>
    </row>
    <row r="26" ht="15.75" spans="4:12">
      <c r="D26" s="5">
        <v>14</v>
      </c>
      <c r="E26" s="5">
        <f t="shared" si="6"/>
        <v>0</v>
      </c>
      <c r="F26" s="5">
        <f t="shared" si="7"/>
        <v>3.0517578125e-5</v>
      </c>
      <c r="G26" s="5">
        <f t="shared" si="8"/>
        <v>6.103515625e-5</v>
      </c>
      <c r="H26" s="5">
        <f t="shared" si="0"/>
        <v>1</v>
      </c>
      <c r="I26" s="5">
        <f t="shared" si="0"/>
        <v>0.99972540140152</v>
      </c>
      <c r="J26" s="5">
        <f t="shared" si="0"/>
        <v>0.999450922012329</v>
      </c>
      <c r="K26" s="12">
        <f t="shared" si="9"/>
        <v>0.999450922012329</v>
      </c>
      <c r="L26" s="5">
        <f t="shared" si="10"/>
        <v>0.99972540140152</v>
      </c>
    </row>
    <row r="27" ht="15.75" spans="4:12">
      <c r="D27" s="7"/>
      <c r="E27" s="7"/>
      <c r="F27" s="7"/>
      <c r="G27" s="7"/>
      <c r="H27" s="7"/>
      <c r="I27" s="7"/>
      <c r="J27" s="7"/>
      <c r="K27" s="7"/>
      <c r="L27" s="7"/>
    </row>
    <row r="28" ht="15.75" spans="2:12">
      <c r="B28" s="8"/>
      <c r="C28" s="8"/>
      <c r="G28" s="2"/>
      <c r="H28" s="2"/>
      <c r="I28" s="2"/>
      <c r="J28" s="2"/>
      <c r="K28" s="18"/>
      <c r="L28" s="2"/>
    </row>
    <row r="29" ht="15.75" spans="9:12">
      <c r="I29" s="2"/>
      <c r="J29" s="2"/>
      <c r="K29" s="18"/>
      <c r="L29" s="2"/>
    </row>
    <row r="30" ht="15.75" spans="9:12">
      <c r="I30" s="2"/>
      <c r="J30" s="2"/>
      <c r="K30" s="18"/>
      <c r="L30" s="2"/>
    </row>
    <row r="32" ht="15.75" spans="10:13">
      <c r="J32" s="2"/>
      <c r="K32" s="2"/>
      <c r="L32" s="18"/>
      <c r="M32" s="2"/>
    </row>
    <row r="33" ht="15.75" spans="10:13">
      <c r="J33" s="2"/>
      <c r="K33" s="2"/>
      <c r="L33" s="18"/>
      <c r="M33" s="2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Arbko</Company>
  <Application>Excel Android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Nomor 1</vt:lpstr>
      <vt:lpstr>Nomor 2</vt:lpstr>
      <vt:lpstr>Nomor 3</vt:lpstr>
      <vt:lpstr>Nomor 4</vt:lpstr>
      <vt:lpstr>Nomor 5</vt:lpstr>
      <vt:lpstr>Nomor 6</vt:lpstr>
      <vt:lpstr>Nomor 7</vt:lpstr>
      <vt:lpstr>Nomor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BeginTime</cp:lastModifiedBy>
  <dcterms:created xsi:type="dcterms:W3CDTF">2018-07-11T03:00:00Z</dcterms:created>
  <dcterms:modified xsi:type="dcterms:W3CDTF">2018-07-11T05:34:46Z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