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515"/>
  <workbookPr showInkAnnotation="0" autoCompressPictures="0"/>
  <bookViews>
    <workbookView xWindow="0" yWindow="0" windowWidth="25600" windowHeight="16060" tabRatio="500"/>
  </bookViews>
  <sheets>
    <sheet name="Aspect Ratios" sheetId="5" r:id="rId1"/>
    <sheet name="Smartphone Displays" sheetId="1" r:id="rId2"/>
    <sheet name="VGA Size Chart" sheetId="4"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2" i="5" l="1"/>
  <c r="B20" i="5"/>
  <c r="B16" i="5"/>
  <c r="B18" i="5"/>
  <c r="L56" i="5"/>
  <c r="L55" i="5"/>
  <c r="L53" i="5"/>
  <c r="L52" i="5"/>
  <c r="L51" i="5"/>
  <c r="L50" i="5"/>
  <c r="L49" i="5"/>
  <c r="L48" i="5"/>
  <c r="L47" i="5"/>
  <c r="B9" i="5"/>
  <c r="B7" i="5"/>
  <c r="B5" i="5"/>
  <c r="C69" i="1"/>
  <c r="C68" i="1"/>
  <c r="C44" i="1"/>
  <c r="C8" i="1"/>
  <c r="C56" i="1"/>
  <c r="C45" i="1"/>
  <c r="C57" i="1"/>
  <c r="C53" i="1"/>
  <c r="C48" i="1"/>
  <c r="C12" i="1"/>
  <c r="C54" i="1"/>
  <c r="C49" i="1"/>
  <c r="C50" i="1"/>
  <c r="C42" i="1"/>
  <c r="C51" i="1"/>
  <c r="C67" i="1"/>
  <c r="C29" i="1"/>
  <c r="C63" i="1"/>
  <c r="C37" i="1"/>
  <c r="C28" i="1"/>
  <c r="C27" i="1"/>
  <c r="C26" i="1"/>
  <c r="C58" i="1"/>
  <c r="C15" i="1"/>
  <c r="C41" i="1"/>
  <c r="C11" i="1"/>
  <c r="C46" i="1"/>
  <c r="C43" i="1"/>
  <c r="C38" i="1"/>
  <c r="C36" i="1"/>
  <c r="C19" i="1"/>
  <c r="C35" i="1"/>
  <c r="C20" i="1"/>
  <c r="C25" i="1"/>
  <c r="C24" i="1"/>
  <c r="C61" i="1"/>
  <c r="C64" i="1"/>
  <c r="C70" i="1"/>
  <c r="C14" i="1"/>
  <c r="C71" i="1"/>
  <c r="C40" i="1"/>
  <c r="C72" i="1"/>
  <c r="C55" i="1"/>
  <c r="C52" i="1"/>
  <c r="C23" i="1"/>
  <c r="C39" i="1"/>
  <c r="C32" i="1"/>
  <c r="C60" i="1"/>
  <c r="C18" i="1"/>
  <c r="C62" i="1"/>
  <c r="C34" i="1"/>
  <c r="C33" i="1"/>
  <c r="C59" i="1"/>
  <c r="C66" i="1"/>
  <c r="C22" i="1"/>
  <c r="C21" i="1"/>
  <c r="C10" i="1"/>
  <c r="C17" i="1"/>
  <c r="C65" i="1"/>
  <c r="C30" i="1"/>
  <c r="C31" i="1"/>
  <c r="C16" i="1"/>
  <c r="C6" i="1"/>
  <c r="C7" i="1"/>
  <c r="C5" i="1"/>
  <c r="C47" i="1"/>
  <c r="C13" i="1"/>
  <c r="C9" i="1"/>
  <c r="G61" i="4"/>
  <c r="G60" i="4"/>
  <c r="G59" i="4"/>
  <c r="G58" i="4"/>
  <c r="G57" i="4"/>
  <c r="G56" i="4"/>
  <c r="G52" i="4"/>
  <c r="G51" i="4"/>
  <c r="G46" i="4"/>
  <c r="G44" i="4"/>
  <c r="G42" i="4"/>
  <c r="G32" i="4"/>
  <c r="G30" i="4"/>
  <c r="G24" i="4"/>
  <c r="G20" i="4"/>
  <c r="G19" i="4"/>
  <c r="G16" i="4"/>
  <c r="G54" i="4"/>
  <c r="G50" i="4"/>
  <c r="G41" i="4"/>
  <c r="G37" i="4"/>
  <c r="G36" i="4"/>
  <c r="G23" i="4"/>
  <c r="G40" i="4"/>
  <c r="G43" i="4"/>
  <c r="G45" i="4"/>
  <c r="G49" i="4"/>
  <c r="G53" i="4"/>
  <c r="G34" i="4"/>
  <c r="G29" i="4"/>
  <c r="G22" i="4"/>
  <c r="G21" i="4"/>
  <c r="G26" i="4"/>
  <c r="G25" i="4"/>
  <c r="G18" i="4"/>
  <c r="G17" i="4"/>
  <c r="G15" i="4"/>
  <c r="G14" i="4"/>
  <c r="G13" i="4"/>
  <c r="G12" i="4"/>
  <c r="G11" i="4"/>
  <c r="G10" i="4"/>
  <c r="G9" i="4"/>
  <c r="G8" i="4"/>
  <c r="G7" i="4"/>
  <c r="G6" i="4"/>
  <c r="G5" i="4"/>
</calcChain>
</file>

<file path=xl/sharedStrings.xml><?xml version="1.0" encoding="utf-8"?>
<sst xmlns="http://schemas.openxmlformats.org/spreadsheetml/2006/main" count="707" uniqueCount="301">
  <si>
    <t>Smartphone</t>
  </si>
  <si>
    <t>TFT</t>
  </si>
  <si>
    <t>AMOLED</t>
  </si>
  <si>
    <t>Capacitive</t>
  </si>
  <si>
    <t>LCD</t>
  </si>
  <si>
    <t>Brand</t>
  </si>
  <si>
    <t>Samsung</t>
  </si>
  <si>
    <t>Sony</t>
  </si>
  <si>
    <t>HTC</t>
  </si>
  <si>
    <t>Apple</t>
  </si>
  <si>
    <t>Blackberry</t>
  </si>
  <si>
    <t>Nokia</t>
  </si>
  <si>
    <t>Micromax</t>
  </si>
  <si>
    <t>Galaxy S4</t>
  </si>
  <si>
    <t>Xperia Z</t>
  </si>
  <si>
    <t>Galaxy S Duo</t>
  </si>
  <si>
    <t>Galaxy Grand</t>
  </si>
  <si>
    <t>One</t>
  </si>
  <si>
    <t>Galaxy S3</t>
  </si>
  <si>
    <t>Galaxy S3 mini</t>
  </si>
  <si>
    <t>iPhone5</t>
  </si>
  <si>
    <t>Z10</t>
  </si>
  <si>
    <t>Galaxy Note</t>
  </si>
  <si>
    <t>Galaxy Ace</t>
  </si>
  <si>
    <t>Galaxy S2</t>
  </si>
  <si>
    <t>Lumia 620</t>
  </si>
  <si>
    <t>Xperia J</t>
  </si>
  <si>
    <t>Xperia S</t>
  </si>
  <si>
    <t>Lumia 920</t>
  </si>
  <si>
    <t>Canvas</t>
  </si>
  <si>
    <t>Xperia U</t>
  </si>
  <si>
    <t>Canvas HD</t>
  </si>
  <si>
    <t>Galaxy S4 Mini</t>
  </si>
  <si>
    <t>Xperia L</t>
  </si>
  <si>
    <t>Galaxy Tab 7</t>
  </si>
  <si>
    <t>Lumia 520</t>
  </si>
  <si>
    <t>Galaxy S Advance</t>
  </si>
  <si>
    <t>Xperia SP</t>
  </si>
  <si>
    <t>One X</t>
  </si>
  <si>
    <t>Lumia 720</t>
  </si>
  <si>
    <t>Galaxy S</t>
  </si>
  <si>
    <t>Xperia P</t>
  </si>
  <si>
    <t>LG</t>
  </si>
  <si>
    <t>Nexus 4</t>
  </si>
  <si>
    <t>IPS</t>
  </si>
  <si>
    <t>x</t>
  </si>
  <si>
    <t>iPhone 4S</t>
  </si>
  <si>
    <t>Xperia Tipo</t>
  </si>
  <si>
    <t>Xperia Miro</t>
  </si>
  <si>
    <t>Desire X</t>
  </si>
  <si>
    <t>N8</t>
  </si>
  <si>
    <t>Lumia 820</t>
  </si>
  <si>
    <t>Optimus Pro</t>
  </si>
  <si>
    <t>iPhone 3GS</t>
  </si>
  <si>
    <t>Q10</t>
  </si>
  <si>
    <t>Lumia 800</t>
  </si>
  <si>
    <t>Desire</t>
  </si>
  <si>
    <t>One V</t>
  </si>
  <si>
    <t>Desire C</t>
  </si>
  <si>
    <t>Motorola</t>
  </si>
  <si>
    <t>Razr D3</t>
  </si>
  <si>
    <t>Droid Razr HD</t>
  </si>
  <si>
    <t>Curve</t>
  </si>
  <si>
    <t>Torch</t>
  </si>
  <si>
    <t>Evo</t>
  </si>
  <si>
    <t>Desire V</t>
  </si>
  <si>
    <t>Butterfly</t>
  </si>
  <si>
    <t>Droid DNA</t>
  </si>
  <si>
    <t>Windows Phone 8X</t>
  </si>
  <si>
    <t>Windows Phone 8S</t>
  </si>
  <si>
    <t>Name</t>
  </si>
  <si>
    <t>x (px)</t>
  </si>
  <si>
    <t>y (px)</t>
  </si>
  <si>
    <t>x:y</t>
  </si>
  <si>
    <t>QQVGA</t>
  </si>
  <si>
    <t>HQVGA</t>
  </si>
  <si>
    <t>QVGA</t>
  </si>
  <si>
    <t>WQVGA</t>
  </si>
  <si>
    <t>HVGA</t>
  </si>
  <si>
    <t>VGA</t>
  </si>
  <si>
    <t>WVGA</t>
  </si>
  <si>
    <t>FWVGA</t>
  </si>
  <si>
    <t>SVGA</t>
  </si>
  <si>
    <t>DVGA</t>
  </si>
  <si>
    <t>WSVGA</t>
  </si>
  <si>
    <t>128:75</t>
  </si>
  <si>
    <t>16:9</t>
  </si>
  <si>
    <t>4:3</t>
  </si>
  <si>
    <t>3:2</t>
  </si>
  <si>
    <t>5:3</t>
  </si>
  <si>
    <t>4.7:3</t>
  </si>
  <si>
    <t>16:10</t>
  </si>
  <si>
    <t>15:9</t>
  </si>
  <si>
    <t>8:3</t>
  </si>
  <si>
    <t>Titan II</t>
  </si>
  <si>
    <t>Huawei</t>
  </si>
  <si>
    <t>Ascend Mate</t>
  </si>
  <si>
    <t>Xperia ZL</t>
  </si>
  <si>
    <t>Thunderbolt</t>
  </si>
  <si>
    <t>Evo 4G</t>
  </si>
  <si>
    <t>HD2</t>
  </si>
  <si>
    <t>Galaxy Premier</t>
  </si>
  <si>
    <t>Xperia T</t>
  </si>
  <si>
    <t>Ascend D Quad</t>
  </si>
  <si>
    <t>Xperia Arc</t>
  </si>
  <si>
    <t>Dell</t>
  </si>
  <si>
    <t>Venue</t>
  </si>
  <si>
    <t>Meizu</t>
  </si>
  <si>
    <t>Mx</t>
  </si>
  <si>
    <t>N9</t>
  </si>
  <si>
    <t>Xperia SX</t>
  </si>
  <si>
    <t>Screen W (mm)</t>
  </si>
  <si>
    <t>Q</t>
  </si>
  <si>
    <t>Quad</t>
  </si>
  <si>
    <t>H</t>
  </si>
  <si>
    <t>Half</t>
  </si>
  <si>
    <t>W</t>
  </si>
  <si>
    <t>Wide</t>
  </si>
  <si>
    <t>F</t>
  </si>
  <si>
    <t>Full</t>
  </si>
  <si>
    <t>S</t>
  </si>
  <si>
    <t>Super</t>
  </si>
  <si>
    <t>D</t>
  </si>
  <si>
    <t>Double</t>
  </si>
  <si>
    <t>X</t>
  </si>
  <si>
    <t>Extended</t>
  </si>
  <si>
    <t>XGA</t>
  </si>
  <si>
    <t>WXGA</t>
  </si>
  <si>
    <t>XGA+</t>
  </si>
  <si>
    <t>WXGA+</t>
  </si>
  <si>
    <t>SXGA</t>
  </si>
  <si>
    <t>SXGA+</t>
  </si>
  <si>
    <t>WSXGA+</t>
  </si>
  <si>
    <t>UXGA</t>
  </si>
  <si>
    <t>WUXGA</t>
  </si>
  <si>
    <t>5:4</t>
  </si>
  <si>
    <t>QWXGA</t>
  </si>
  <si>
    <t>QXGA</t>
  </si>
  <si>
    <t>WQXGA</t>
  </si>
  <si>
    <t>QSXGA</t>
  </si>
  <si>
    <t>WQSXGA</t>
  </si>
  <si>
    <t>QUXGA</t>
  </si>
  <si>
    <t>WQUXGA</t>
  </si>
  <si>
    <t>25:16</t>
  </si>
  <si>
    <t>Ratio</t>
  </si>
  <si>
    <t>HXGA</t>
  </si>
  <si>
    <t>WHXGA</t>
  </si>
  <si>
    <t>HSXGA</t>
  </si>
  <si>
    <t>WHSXGA</t>
  </si>
  <si>
    <t>HUXGA</t>
  </si>
  <si>
    <t>WHUXGA</t>
  </si>
  <si>
    <t>HX</t>
  </si>
  <si>
    <t>Hyper Extended</t>
  </si>
  <si>
    <t>U</t>
  </si>
  <si>
    <t>Ultra</t>
  </si>
  <si>
    <t>nHD</t>
  </si>
  <si>
    <t>qHD</t>
  </si>
  <si>
    <t>HD</t>
  </si>
  <si>
    <t>HD+</t>
  </si>
  <si>
    <t>FHD</t>
  </si>
  <si>
    <t>QHD</t>
  </si>
  <si>
    <t>QHD+</t>
  </si>
  <si>
    <t>QFHD (4K)</t>
  </si>
  <si>
    <t>UHD (8K)</t>
  </si>
  <si>
    <t>Megapixels</t>
  </si>
  <si>
    <t>Screen Size</t>
  </si>
  <si>
    <t>Density PPI</t>
  </si>
  <si>
    <t>Screen  H (mm)</t>
  </si>
  <si>
    <t>Pixel Width</t>
  </si>
  <si>
    <t>Pixel Height</t>
  </si>
  <si>
    <t>Aspect Ratio</t>
  </si>
  <si>
    <t>Bold*</t>
  </si>
  <si>
    <t>768x1024</t>
  </si>
  <si>
    <t>640x960</t>
  </si>
  <si>
    <t>320x480</t>
  </si>
  <si>
    <t>480x800</t>
  </si>
  <si>
    <t>768x1280</t>
  </si>
  <si>
    <t>360x640</t>
  </si>
  <si>
    <t>540x960</t>
  </si>
  <si>
    <t>640x1136</t>
  </si>
  <si>
    <t>720x1280</t>
  </si>
  <si>
    <t>1080x1920</t>
  </si>
  <si>
    <t>480x854</t>
  </si>
  <si>
    <t>Screen  Type</t>
  </si>
  <si>
    <t>Smartphone Displays</t>
  </si>
  <si>
    <t>480x640</t>
  </si>
  <si>
    <t>600x800</t>
  </si>
  <si>
    <t>1200x1600</t>
  </si>
  <si>
    <t>1536x2048</t>
  </si>
  <si>
    <t>2400x3200</t>
  </si>
  <si>
    <t>160x240</t>
  </si>
  <si>
    <t>240x400</t>
  </si>
  <si>
    <t>270x480</t>
  </si>
  <si>
    <t>Display Resolutions</t>
  </si>
  <si>
    <t>1152x2048</t>
  </si>
  <si>
    <t>768x1366</t>
  </si>
  <si>
    <t>800x1280</t>
  </si>
  <si>
    <t>1024x1280</t>
  </si>
  <si>
    <t>900x1440</t>
  </si>
  <si>
    <t>1050x1680</t>
  </si>
  <si>
    <t>900x1600</t>
  </si>
  <si>
    <t>768x1360</t>
  </si>
  <si>
    <t>1200x1920</t>
  </si>
  <si>
    <t>1440x2560</t>
  </si>
  <si>
    <t>other high res</t>
  </si>
  <si>
    <t>http://www.w3schools.com/browsers/browsers_display.asp</t>
  </si>
  <si>
    <t>Browser Display Statistics</t>
  </si>
  <si>
    <t>Most Popular Screen Resolutions 2012</t>
  </si>
  <si>
    <t>http://techcrunch.com/2012/04/11/move-over-1024x768-the-most-popular-screen-resolution-on-the-web-is-now-1366x768/</t>
  </si>
  <si>
    <t>Video Graphic Array Size Chart</t>
  </si>
  <si>
    <t>Key</t>
  </si>
  <si>
    <t>Mobile Display Resolutions</t>
  </si>
  <si>
    <t>Web Display Resolutions</t>
  </si>
  <si>
    <t>http://gs.statcounter.com/#resolution-ww-monthly-200903-201303</t>
  </si>
  <si>
    <t>StatCounter Global Stats from Mar 2009 - Mar 2013</t>
  </si>
  <si>
    <t>2048x2560</t>
  </si>
  <si>
    <t>4096x5120</t>
  </si>
  <si>
    <t xml:space="preserve"> </t>
  </si>
  <si>
    <t>Screen sizes </t>
  </si>
  <si>
    <r>
      <t>The page compares screen sizes available on eBook Readers. This </t>
    </r>
    <r>
      <rPr>
        <sz val="9.6"/>
        <color rgb="FF0B0080"/>
        <rFont val="Arial"/>
      </rPr>
      <t>display</t>
    </r>
    <r>
      <rPr>
        <sz val="9.6"/>
        <color rgb="FF000000"/>
        <rFont val="Arial"/>
      </rPr>
      <t> size is usually given as a single number that represents the diagonal dimension of the screen. Next to the size of the screen the next important number is related to the number of pixels on the screen. This is usually summarized as a </t>
    </r>
    <r>
      <rPr>
        <sz val="9.6"/>
        <color rgb="FF0B0080"/>
        <rFont val="Arial"/>
      </rPr>
      <t>PPI</t>
    </r>
    <r>
      <rPr>
        <sz val="9.6"/>
        <color rgb="FF000000"/>
        <rFont val="Arial"/>
      </rPr>
      <t> (pixels per inch)</t>
    </r>
  </si>
  <si>
    <t>Contents</t>
  </si>
  <si>
    <t> [hide] </t>
  </si>
  <si>
    <t>1 aspect ratio</t>
  </si>
  <si>
    <t>2 4:3 ratio</t>
  </si>
  <si>
    <t>3 16:9 ratio</t>
  </si>
  <si>
    <t>4 3:2 ratio</t>
  </si>
  <si>
    <t>5 eReader Screens</t>
  </si>
  <si>
    <t>6 PPI</t>
  </si>
  <si>
    <t>[edit]aspect ratio</t>
  </si>
  <si>
    <r>
      <t>While the diagonal number is a convenient number to use for display size the important screen size is actually the area of the screen which determines the total number of letters and thus words that can appear on the page. The area is related to the diagonal size by the aspect ratio. This is a term that describes the relationship of the height of the display to the width of the display. For example a 5" screen that was 4" high and 3" wide would have a ratio of 4:3 or sometimes represented by dividing the smaller number into the larger as 1.33:1. The area of such a screen would be 12 square inches. A narrower screen would have a less reading area. For example a 5" screen with a ratio of 16:9 would be 4.35" high and 2.45" wide and have a reading area of only 10.6 square inches. Some </t>
    </r>
    <r>
      <rPr>
        <sz val="9.6"/>
        <color rgb="FF0B0080"/>
        <rFont val="Arial"/>
      </rPr>
      <t>PDAs</t>
    </r>
    <r>
      <rPr>
        <sz val="9.6"/>
        <color rgb="FF000000"/>
        <rFont val="Arial"/>
      </rPr>
      <t> and </t>
    </r>
    <r>
      <rPr>
        <sz val="9.6"/>
        <color rgb="FF0B0080"/>
        <rFont val="Arial"/>
      </rPr>
      <t>cell phones</t>
    </r>
    <r>
      <rPr>
        <sz val="9.6"/>
        <color rgb="FF000000"/>
        <rFont val="Arial"/>
      </rPr>
      <t> use a ratio of 3:2 on small pocket size devices although 4:3 is also popular.</t>
    </r>
  </si>
  <si>
    <t>[edit]4:3 ratio</t>
  </si>
  <si>
    <t>This ratio is called the golden triangle as a triangle with sides 3", 4", and 5" produces a triangle with one edge at 90 degrees (a right triangle). This is the ratio used on most CRT monitors and is consider pleasing to look at. It is often used with eBook readers. The computer monitors have standardize the pixel sizes for this ratio as: 640 x 480, 800 x 600, 1024 x 768, 1280 x 1024, 1600 x 1200 and 2048 x 1536 for square pixels. Many eBook readers use one of these standard values but may have screens that are not exactly the 4:3 ratio or may use pixels that are not exactly square. Computed PPI values may be different for horizontal and vertical for these reasons and an average may be shown.</t>
  </si>
  <si>
    <t>approx 4x3 ratio</t>
  </si>
  <si>
    <t>Size</t>
  </si>
  <si>
    <t>Dimensions</t>
  </si>
  <si>
    <t>Pixels</t>
  </si>
  <si>
    <t>PPI</t>
  </si>
  <si>
    <t>Area</t>
  </si>
  <si>
    <t>10.2"</t>
  </si>
  <si>
    <t>207 x 155 mm, 8.15" x 6.1"</t>
  </si>
  <si>
    <t>1280 x 1024</t>
  </si>
  <si>
    <t>9.7"</t>
  </si>
  <si>
    <t>203 x 140 mm, 8.0" x 5.5"</t>
  </si>
  <si>
    <t>1600×1200</t>
  </si>
  <si>
    <t>1200 x 825</t>
  </si>
  <si>
    <t>197 × 148mm, 7.8" x 5.8"</t>
  </si>
  <si>
    <t>2048 x 1536</t>
  </si>
  <si>
    <t>1024 x 768</t>
  </si>
  <si>
    <t>9.0"</t>
  </si>
  <si>
    <t>183 × 137 mm, 7.2" × 5.4"</t>
  </si>
  <si>
    <t>1024 × 768</t>
  </si>
  <si>
    <t>8.0"</t>
  </si>
  <si>
    <t>163 x 122 mm, 6.4" x 4.8"</t>
  </si>
  <si>
    <t>7.9"</t>
  </si>
  <si>
    <t>160 x 119 mm, 6.3" x 4.7"</t>
  </si>
  <si>
    <t>6.0"</t>
  </si>
  <si>
    <t>122 x 91 mm, 4.8" x 3.6"</t>
  </si>
  <si>
    <t>800 x 600</t>
  </si>
  <si>
    <t>5.0"</t>
  </si>
  <si>
    <t>101 x 76 mm, 4.0" x 3.0"</t>
  </si>
  <si>
    <t>640 x 480</t>
  </si>
  <si>
    <t>4.3"</t>
  </si>
  <si>
    <t>88 x 66 mm, 3.46 x 2.60"</t>
  </si>
  <si>
    <t>3.5"</t>
  </si>
  <si>
    <t>71 x 53 mm, 2.80" x 2.10"</t>
  </si>
  <si>
    <t>320 x 240</t>
  </si>
  <si>
    <t>[edit]16:9 ratio</t>
  </si>
  <si>
    <r>
      <t>Also known as </t>
    </r>
    <r>
      <rPr>
        <b/>
        <sz val="9.6"/>
        <color rgb="FF000000"/>
        <rFont val="Arial"/>
      </rPr>
      <t>widescreen</t>
    </r>
    <r>
      <rPr>
        <sz val="9.6"/>
        <color rgb="FF000000"/>
        <rFont val="Arial"/>
      </rPr>
      <t>, this is the standard for the new widescreen TV's and has also been used on many of the new computer screens. It is also known as 1.77:1. However computer screens are sometimes actually 16:10 (8:5) or have pixel counts that are slightly higher than would be normal for a true 16:9 screen. True wide screen TV's are either 720p (720 x 1280 pixels) or 1080p or i (1080 x 1920 pixels). A small computer screen of 800 x 480 would actually be 800 x 450 if it were true 16:9 ratio. Either the screen is slightly wider (16:9.6) or the pixels are not square to accomplish this difference. Computed PPI values may be different for horizontal and vertical for these reasons and an average may be shown.</t>
    </r>
  </si>
  <si>
    <t>approx 16x9 ratio</t>
  </si>
  <si>
    <t>10.1"</t>
  </si>
  <si>
    <t>214 x 135 mm, 8.53" x 5.33"</t>
  </si>
  <si>
    <t>1280 x 800</t>
  </si>
  <si>
    <t>220 x 132 mm, 8.68" x 5.1"</t>
  </si>
  <si>
    <t>1024 x 600</t>
  </si>
  <si>
    <t>7.1"</t>
  </si>
  <si>
    <t>154 × 90 mm, 6.1" × 3.5"</t>
  </si>
  <si>
    <t>1024 × 600</t>
  </si>
  <si>
    <t>6.9"</t>
  </si>
  <si>
    <t>152 × 86 mm, 6.0" × 3.4"</t>
  </si>
  <si>
    <t>800 × 480</t>
  </si>
  <si>
    <t>5.1"</t>
  </si>
  <si>
    <t>110 × 66 mm, 4.35" × 2.62"</t>
  </si>
  <si>
    <t>95.3 x 54 mm, 3.75" x 2.13"</t>
  </si>
  <si>
    <t>480 x 272</t>
  </si>
  <si>
    <t>4.0"</t>
  </si>
  <si>
    <t>88.9 x 49.3 mm, 3.5" x 1.94"</t>
  </si>
  <si>
    <t>1136 x 640</t>
  </si>
  <si>
    <t>[edit]3:2 ratio</t>
  </si>
  <si>
    <t>This ratio is used on some pocket sized devices such as PDAs and cell phones with screens smaller than 4" although 4:3 screens are also used on these devices. It is sometimes shown as 1.5:1 and termed wide screen. The pixels on screens with a 3:2 ratio are often not square.</t>
  </si>
  <si>
    <t>approx 3x2 ratio</t>
  </si>
  <si>
    <t>3.9"</t>
  </si>
  <si>
    <t>82 x 55 mm, 3.22" x 2.15"</t>
  </si>
  <si>
    <t>480 x 320</t>
  </si>
  <si>
    <t>73.9 x 49.3 mm, 2.91" x 1.94"</t>
  </si>
  <si>
    <t>960 x 640</t>
  </si>
  <si>
    <r>
      <t>[</t>
    </r>
    <r>
      <rPr>
        <sz val="13"/>
        <color rgb="FF0B0080"/>
        <rFont val="Arial"/>
      </rPr>
      <t>edit</t>
    </r>
    <r>
      <rPr>
        <sz val="13"/>
        <color rgb="FF000000"/>
        <rFont val="Arial"/>
      </rPr>
      <t>]</t>
    </r>
    <r>
      <rPr>
        <sz val="19"/>
        <color rgb="FF0B0080"/>
        <rFont val="Arial"/>
      </rPr>
      <t>eReader Screens</t>
    </r>
  </si>
  <si>
    <t>click above for a comparison of the screens on various eReading devices.</t>
  </si>
  <si>
    <t>[edit]PPI</t>
  </si>
  <si>
    <t>PPI, pixels per inch, is the second number that is used to assess the readability of a screen. Generally the more ppi the better although there is a trade off of performance and battery requirements in generating the screen image when it contains more pixels.</t>
  </si>
  <si>
    <t>PPI and DPI (dots per inch) are related values and for a monochrome screen they are usually the same number. For color, typically 3 or 4 dots are needed to represent a single pixel. Some reading systems take advantage of the fact that the human eye cannot detect really small color pixels so they use sub-pixel sampling as a form of anti-aliasing to increase the apparent resolution of text. See Fonts for more information on this topic.</t>
  </si>
  <si>
    <t>The term retina display is used to identify a high ppi screen, usually 250ppi or higher. It attempts to identify the upper limit of useful ppi values and considers the viewing distance as well as the ppi value. A small screen device would typically be held closer to the eyes than a large screen and would thus need a higher ppi value to be termed a retina display.</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</si>
</sst>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rgb="FF000000"/>
      <name val="Arial"/>
    </font>
    <font>
      <sz val="11"/>
      <color rgb="FF000000"/>
      <name val="Arial"/>
    </font>
    <font>
      <sz val="11"/>
      <color rgb="FFFF0000"/>
      <name val="Arial"/>
    </font>
    <font>
      <sz val="12"/>
      <color theme="0"/>
      <name val="Calibri"/>
      <family val="2"/>
      <scheme val="minor"/>
    </font>
    <font>
      <b/>
      <sz val="20"/>
      <color theme="1"/>
      <name val="Calibri"/>
      <scheme val="minor"/>
    </font>
    <font>
      <b/>
      <sz val="11"/>
      <color theme="0"/>
      <name val="Arial"/>
    </font>
    <font>
      <sz val="12"/>
      <color theme="0" tint="-0.499984740745262"/>
      <name val="Calibri"/>
      <scheme val="minor"/>
    </font>
    <font>
      <sz val="10"/>
      <color theme="1"/>
      <name val="Menlo Regular"/>
    </font>
    <font>
      <sz val="10"/>
      <color theme="0"/>
      <name val="Menlo Bold"/>
    </font>
    <font>
      <sz val="24"/>
      <color theme="1"/>
      <name val="Adobe Caslon Pro"/>
    </font>
    <font>
      <b/>
      <sz val="10"/>
      <color rgb="FF000000"/>
      <name val="Menlo Regular"/>
    </font>
    <font>
      <sz val="10"/>
      <color theme="0" tint="-0.249977111117893"/>
      <name val="Menlo Regular"/>
    </font>
    <font>
      <sz val="10"/>
      <color theme="5"/>
      <name val="Menlo Regular"/>
    </font>
    <font>
      <sz val="10"/>
      <color theme="0" tint="-0.14999847407452621"/>
      <name val="Menlo Regular"/>
    </font>
    <font>
      <b/>
      <sz val="24"/>
      <color theme="1"/>
      <name val="Adobe Caslon Pro"/>
    </font>
    <font>
      <sz val="10"/>
      <color rgb="FF000000"/>
      <name val="Menlo Regular"/>
    </font>
    <font>
      <b/>
      <sz val="12"/>
      <color theme="0"/>
      <name val="Calibri"/>
      <family val="2"/>
      <scheme val="minor"/>
    </font>
    <font>
      <sz val="24"/>
      <color rgb="FF000000"/>
      <name val="Adobe Caslon Pro"/>
    </font>
    <font>
      <b/>
      <sz val="10"/>
      <color theme="1"/>
      <name val="Menlo Regular"/>
    </font>
    <font>
      <sz val="19.2"/>
      <color rgb="FF000000"/>
      <name val="Arial"/>
    </font>
    <font>
      <sz val="9.6"/>
      <color rgb="FF000000"/>
      <name val="Arial"/>
    </font>
    <font>
      <sz val="9.6"/>
      <color rgb="FF0B0080"/>
      <name val="Arial"/>
    </font>
    <font>
      <b/>
      <sz val="12"/>
      <color rgb="FF000000"/>
      <name val="Arial"/>
    </font>
    <font>
      <sz val="13"/>
      <color rgb="FF000000"/>
      <name val="Arial"/>
    </font>
    <font>
      <sz val="13"/>
      <color rgb="FF0B0080"/>
      <name val="Arial"/>
    </font>
    <font>
      <b/>
      <sz val="13"/>
      <color rgb="FF000000"/>
      <name val="Arial"/>
    </font>
    <font>
      <b/>
      <sz val="9.6"/>
      <color rgb="FF000000"/>
      <name val="Arial"/>
    </font>
    <font>
      <sz val="19"/>
      <color rgb="FF0B0080"/>
      <name val="Arial"/>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rgb="FFF2F2F2"/>
        <bgColor rgb="FF000000"/>
      </patternFill>
    </fill>
    <fill>
      <patternFill patternType="solid">
        <fgColor rgb="FFFFFFFF"/>
        <bgColor rgb="FF000000"/>
      </patternFill>
    </fill>
  </fills>
  <borders count="1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theme="0"/>
      </right>
      <top style="thin">
        <color auto="1"/>
      </top>
      <bottom/>
      <diagonal/>
    </border>
    <border>
      <left style="thin">
        <color rgb="FFF2F2F2"/>
      </left>
      <right style="thin">
        <color rgb="FFF2F2F2"/>
      </right>
      <top style="thin">
        <color rgb="FFF2F2F2"/>
      </top>
      <bottom style="thin">
        <color rgb="FFF2F2F2"/>
      </bottom>
      <diagonal/>
    </border>
  </borders>
  <cellStyleXfs count="28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91">
    <xf numFmtId="0" fontId="0" fillId="0" borderId="0" xfId="0"/>
    <xf numFmtId="0" fontId="11" fillId="3" borderId="1" xfId="0" applyFont="1" applyFill="1" applyBorder="1"/>
    <xf numFmtId="0" fontId="11" fillId="3" borderId="1" xfId="0" applyFont="1" applyFill="1" applyBorder="1" applyAlignment="1">
      <alignment horizontal="right"/>
    </xf>
    <xf numFmtId="0" fontId="11" fillId="3" borderId="1" xfId="0" applyFont="1" applyFill="1" applyBorder="1" applyAlignment="1">
      <alignment horizontal="center"/>
    </xf>
    <xf numFmtId="0" fontId="11" fillId="3" borderId="1" xfId="0" applyFont="1" applyFill="1" applyBorder="1" applyAlignment="1">
      <alignment horizontal="left"/>
    </xf>
    <xf numFmtId="0" fontId="11" fillId="4" borderId="1" xfId="0" applyFont="1" applyFill="1" applyBorder="1"/>
    <xf numFmtId="0" fontId="11" fillId="4" borderId="1" xfId="0" applyFont="1" applyFill="1" applyBorder="1" applyAlignment="1">
      <alignment horizontal="right"/>
    </xf>
    <xf numFmtId="0" fontId="11" fillId="4" borderId="1" xfId="0" applyFont="1" applyFill="1" applyBorder="1" applyAlignment="1">
      <alignment horizontal="center"/>
    </xf>
    <xf numFmtId="0" fontId="11" fillId="4" borderId="1" xfId="0" applyFont="1" applyFill="1" applyBorder="1" applyAlignment="1">
      <alignment horizontal="left"/>
    </xf>
    <xf numFmtId="0" fontId="12" fillId="2" borderId="0" xfId="0" applyFont="1" applyFill="1" applyAlignment="1">
      <alignment vertical="center" wrapText="1"/>
    </xf>
    <xf numFmtId="2" fontId="12" fillId="2" borderId="0" xfId="0" applyNumberFormat="1" applyFont="1" applyFill="1" applyAlignment="1">
      <alignment horizontal="right" vertical="center" wrapText="1"/>
    </xf>
    <xf numFmtId="0" fontId="12" fillId="2" borderId="0" xfId="0" applyFont="1" applyFill="1" applyAlignment="1">
      <alignment horizontal="right" vertical="center" wrapText="1"/>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13" fillId="3" borderId="0" xfId="0" applyFont="1" applyFill="1"/>
    <xf numFmtId="0" fontId="0" fillId="3" borderId="0" xfId="0" applyFill="1"/>
    <xf numFmtId="2" fontId="0" fillId="3" borderId="0" xfId="0" applyNumberFormat="1" applyFill="1" applyAlignment="1">
      <alignment horizontal="right"/>
    </xf>
    <xf numFmtId="0" fontId="0" fillId="3" borderId="0" xfId="0" applyFill="1" applyAlignment="1">
      <alignment horizontal="right"/>
    </xf>
    <xf numFmtId="0" fontId="0" fillId="3" borderId="0" xfId="0" applyFill="1" applyAlignment="1">
      <alignment horizontal="center"/>
    </xf>
    <xf numFmtId="0" fontId="0" fillId="3" borderId="0" xfId="0" applyFill="1" applyAlignment="1">
      <alignment horizontal="left"/>
    </xf>
    <xf numFmtId="0" fontId="0" fillId="3" borderId="0" xfId="0" applyFill="1" applyAlignment="1">
      <alignment horizontal="right" wrapText="1"/>
    </xf>
    <xf numFmtId="0" fontId="0" fillId="3" borderId="0" xfId="0" applyFill="1" applyAlignment="1">
      <alignment horizontal="left" wrapText="1"/>
    </xf>
    <xf numFmtId="2" fontId="0" fillId="3" borderId="0" xfId="0" applyNumberFormat="1" applyFill="1" applyAlignment="1">
      <alignment horizontal="right" wrapText="1"/>
    </xf>
    <xf numFmtId="49" fontId="5" fillId="3" borderId="0" xfId="0" applyNumberFormat="1" applyFont="1" applyFill="1" applyAlignment="1">
      <alignment horizontal="left" wrapText="1"/>
    </xf>
    <xf numFmtId="0" fontId="0" fillId="3" borderId="0" xfId="0" applyFill="1" applyAlignment="1">
      <alignment vertical="center" wrapText="1"/>
    </xf>
    <xf numFmtId="49" fontId="5" fillId="3" borderId="0" xfId="0" applyNumberFormat="1" applyFont="1" applyFill="1" applyAlignment="1">
      <alignment horizontal="right" wrapText="1"/>
    </xf>
    <xf numFmtId="2" fontId="5" fillId="3" borderId="0" xfId="0" applyNumberFormat="1" applyFont="1" applyFill="1" applyAlignment="1">
      <alignment horizontal="right" wrapText="1"/>
    </xf>
    <xf numFmtId="49" fontId="4" fillId="3" borderId="0" xfId="0" applyNumberFormat="1" applyFont="1" applyFill="1" applyAlignment="1">
      <alignment horizontal="right" wrapText="1"/>
    </xf>
    <xf numFmtId="2" fontId="4" fillId="3" borderId="0" xfId="0" applyNumberFormat="1" applyFont="1" applyFill="1" applyAlignment="1">
      <alignment horizontal="right" wrapText="1"/>
    </xf>
    <xf numFmtId="0" fontId="12" fillId="2" borderId="2" xfId="0" applyFont="1" applyFill="1" applyBorder="1" applyAlignment="1">
      <alignment horizontal="left" vertical="center" wrapText="1"/>
    </xf>
    <xf numFmtId="0" fontId="15" fillId="3" borderId="0" xfId="0" applyFont="1" applyFill="1" applyBorder="1" applyAlignment="1">
      <alignment horizontal="right" wrapText="1"/>
    </xf>
    <xf numFmtId="0" fontId="16" fillId="3" borderId="0" xfId="0" applyFont="1" applyFill="1" applyBorder="1" applyAlignment="1">
      <alignment horizontal="right" wrapText="1"/>
    </xf>
    <xf numFmtId="0" fontId="11" fillId="3" borderId="0" xfId="0" applyFont="1" applyFill="1" applyBorder="1" applyAlignment="1">
      <alignment horizontal="right" wrapText="1"/>
    </xf>
    <xf numFmtId="0" fontId="0" fillId="3" borderId="0" xfId="0" applyFill="1" applyBorder="1" applyAlignment="1">
      <alignment horizontal="right" wrapText="1"/>
    </xf>
    <xf numFmtId="0" fontId="0" fillId="3" borderId="6" xfId="0" applyFill="1" applyBorder="1" applyAlignment="1">
      <alignment horizontal="right" wrapText="1"/>
    </xf>
    <xf numFmtId="2" fontId="17" fillId="3" borderId="0" xfId="0" applyNumberFormat="1" applyFont="1" applyFill="1" applyBorder="1" applyAlignment="1">
      <alignment horizontal="right" wrapText="1"/>
    </xf>
    <xf numFmtId="0" fontId="17" fillId="3" borderId="0" xfId="0" applyFont="1" applyFill="1" applyBorder="1" applyAlignment="1">
      <alignment horizontal="right" wrapText="1"/>
    </xf>
    <xf numFmtId="0" fontId="15" fillId="3" borderId="6" xfId="0" applyFont="1" applyFill="1" applyBorder="1" applyAlignment="1">
      <alignment horizontal="right" wrapText="1"/>
    </xf>
    <xf numFmtId="2" fontId="17" fillId="3" borderId="8" xfId="0" applyNumberFormat="1" applyFont="1" applyFill="1" applyBorder="1" applyAlignment="1">
      <alignment horizontal="right" wrapText="1"/>
    </xf>
    <xf numFmtId="0" fontId="17" fillId="3" borderId="8" xfId="0" applyFont="1" applyFill="1" applyBorder="1" applyAlignment="1">
      <alignment horizontal="right" wrapText="1"/>
    </xf>
    <xf numFmtId="2" fontId="17" fillId="3" borderId="9" xfId="0" applyNumberFormat="1" applyFont="1" applyFill="1" applyBorder="1" applyAlignment="1">
      <alignment horizontal="right" wrapText="1"/>
    </xf>
    <xf numFmtId="0" fontId="12" fillId="2" borderId="10" xfId="0" applyFont="1" applyFill="1" applyBorder="1" applyAlignment="1">
      <alignment horizontal="left" vertical="center" wrapText="1"/>
    </xf>
    <xf numFmtId="0" fontId="18" fillId="3" borderId="0" xfId="0" applyFont="1" applyFill="1" applyAlignment="1">
      <alignment horizontal="left"/>
    </xf>
    <xf numFmtId="0" fontId="19" fillId="5" borderId="11" xfId="0" applyFont="1" applyFill="1" applyBorder="1" applyAlignment="1">
      <alignment horizontal="right"/>
    </xf>
    <xf numFmtId="0" fontId="0" fillId="3" borderId="0" xfId="0" quotePrefix="1" applyFill="1"/>
    <xf numFmtId="0" fontId="1" fillId="3" borderId="0" xfId="0" applyFont="1" applyFill="1"/>
    <xf numFmtId="0" fontId="10" fillId="3" borderId="0" xfId="0" applyFont="1" applyFill="1"/>
    <xf numFmtId="49" fontId="0" fillId="3" borderId="0" xfId="0" applyNumberFormat="1" applyFill="1" applyAlignment="1">
      <alignment horizontal="right"/>
    </xf>
    <xf numFmtId="2" fontId="0" fillId="3" borderId="0" xfId="0" applyNumberFormat="1" applyFill="1"/>
    <xf numFmtId="0" fontId="4" fillId="3" borderId="0" xfId="0" applyFont="1" applyFill="1"/>
    <xf numFmtId="0" fontId="6" fillId="3" borderId="0" xfId="0" applyFont="1" applyFill="1"/>
    <xf numFmtId="49" fontId="5" fillId="3" borderId="0" xfId="0" applyNumberFormat="1" applyFont="1" applyFill="1" applyAlignment="1">
      <alignment horizontal="right"/>
    </xf>
    <xf numFmtId="2" fontId="5" fillId="3" borderId="0" xfId="0" applyNumberFormat="1" applyFont="1" applyFill="1"/>
    <xf numFmtId="0" fontId="5" fillId="3" borderId="0" xfId="0" applyFont="1" applyFill="1"/>
    <xf numFmtId="0" fontId="0" fillId="3" borderId="0" xfId="0" applyFill="1" applyAlignment="1">
      <alignment vertical="center"/>
    </xf>
    <xf numFmtId="0" fontId="9" fillId="2" borderId="0" xfId="0" applyFont="1" applyFill="1" applyAlignment="1">
      <alignment vertical="center"/>
    </xf>
    <xf numFmtId="0" fontId="9" fillId="2" borderId="0" xfId="0" applyFont="1" applyFill="1" applyAlignment="1">
      <alignment horizontal="right" vertical="center"/>
    </xf>
    <xf numFmtId="49" fontId="9" fillId="2" borderId="0" xfId="0" applyNumberFormat="1" applyFont="1" applyFill="1" applyAlignment="1">
      <alignment horizontal="right" vertical="center"/>
    </xf>
    <xf numFmtId="2" fontId="9" fillId="2" borderId="0" xfId="0" applyNumberFormat="1" applyFont="1" applyFill="1" applyAlignment="1">
      <alignment horizontal="right" vertical="center"/>
    </xf>
    <xf numFmtId="0" fontId="7" fillId="2" borderId="0" xfId="0" applyFont="1" applyFill="1" applyAlignment="1">
      <alignment vertical="center"/>
    </xf>
    <xf numFmtId="0" fontId="21" fillId="6" borderId="0" xfId="0" applyFont="1" applyFill="1"/>
    <xf numFmtId="0" fontId="0" fillId="4" borderId="0" xfId="0" applyFill="1"/>
    <xf numFmtId="49" fontId="0" fillId="4" borderId="0" xfId="0" applyNumberFormat="1" applyFill="1" applyAlignment="1">
      <alignment horizontal="right"/>
    </xf>
    <xf numFmtId="2" fontId="0" fillId="4" borderId="0" xfId="0" applyNumberFormat="1" applyFill="1"/>
    <xf numFmtId="0" fontId="0" fillId="3" borderId="8" xfId="0" applyFill="1" applyBorder="1" applyAlignment="1">
      <alignment horizontal="right" wrapText="1"/>
    </xf>
    <xf numFmtId="0" fontId="0" fillId="3" borderId="9" xfId="0" applyFill="1" applyBorder="1" applyAlignment="1">
      <alignment horizontal="right" wrapText="1"/>
    </xf>
    <xf numFmtId="2" fontId="17" fillId="3" borderId="7" xfId="0" applyNumberFormat="1" applyFont="1" applyFill="1" applyBorder="1" applyAlignment="1">
      <alignment horizontal="right" wrapText="1"/>
    </xf>
    <xf numFmtId="2" fontId="22" fillId="3" borderId="1" xfId="0" applyNumberFormat="1" applyFont="1" applyFill="1" applyBorder="1" applyAlignment="1">
      <alignment horizontal="right"/>
    </xf>
    <xf numFmtId="2" fontId="22" fillId="4" borderId="1" xfId="0" applyNumberFormat="1" applyFont="1" applyFill="1" applyBorder="1" applyAlignment="1">
      <alignment horizontal="right"/>
    </xf>
    <xf numFmtId="0" fontId="9" fillId="2" borderId="0" xfId="0" applyFont="1" applyFill="1" applyAlignment="1">
      <alignment horizontal="left" vertical="center"/>
    </xf>
    <xf numFmtId="0" fontId="6" fillId="3" borderId="0" xfId="0" applyFont="1" applyFill="1" applyAlignment="1">
      <alignment horizontal="left"/>
    </xf>
    <xf numFmtId="0" fontId="5" fillId="3" borderId="0" xfId="0" applyFont="1" applyFill="1" applyAlignment="1">
      <alignment horizontal="left"/>
    </xf>
    <xf numFmtId="0" fontId="0" fillId="4" borderId="0" xfId="0" applyFill="1" applyAlignment="1">
      <alignment horizontal="left"/>
    </xf>
    <xf numFmtId="0" fontId="11" fillId="4" borderId="0" xfId="0" applyFont="1" applyFill="1" applyBorder="1" applyAlignment="1">
      <alignment horizontal="center"/>
    </xf>
    <xf numFmtId="0" fontId="11" fillId="3" borderId="0" xfId="0" applyFont="1" applyFill="1" applyBorder="1" applyAlignment="1">
      <alignment horizontal="center"/>
    </xf>
    <xf numFmtId="0" fontId="23" fillId="0" borderId="0" xfId="0" applyFont="1"/>
    <xf numFmtId="0" fontId="24" fillId="0" borderId="0" xfId="0" applyFont="1"/>
    <xf numFmtId="0" fontId="26" fillId="0" borderId="0" xfId="0" applyFont="1"/>
    <xf numFmtId="0" fontId="2" fillId="0" borderId="0" xfId="285"/>
    <xf numFmtId="0" fontId="27" fillId="0" borderId="0" xfId="0" applyFont="1"/>
    <xf numFmtId="0" fontId="29" fillId="0" borderId="0" xfId="0" applyFont="1"/>
    <xf numFmtId="0" fontId="12" fillId="2" borderId="3" xfId="0" applyFont="1" applyFill="1" applyBorder="1" applyAlignment="1">
      <alignment horizontal="left" vertical="center" wrapText="1"/>
    </xf>
    <xf numFmtId="0" fontId="12" fillId="2" borderId="4" xfId="0" applyFont="1" applyFill="1" applyBorder="1" applyAlignment="1">
      <alignment horizontal="left" vertical="center" wrapText="1"/>
    </xf>
    <xf numFmtId="2" fontId="14" fillId="3" borderId="5" xfId="0" applyNumberFormat="1" applyFont="1" applyFill="1" applyBorder="1" applyAlignment="1">
      <alignment horizontal="left" vertical="center" wrapText="1"/>
    </xf>
    <xf numFmtId="2" fontId="14" fillId="3" borderId="7" xfId="0" applyNumberFormat="1" applyFont="1" applyFill="1" applyBorder="1" applyAlignment="1">
      <alignment horizontal="left" vertical="center" wrapText="1"/>
    </xf>
    <xf numFmtId="49" fontId="14" fillId="3" borderId="6" xfId="0" applyNumberFormat="1" applyFont="1" applyFill="1" applyBorder="1" applyAlignment="1">
      <alignment horizontal="left" vertical="center" wrapText="1"/>
    </xf>
    <xf numFmtId="49" fontId="14" fillId="3" borderId="9" xfId="0" applyNumberFormat="1" applyFont="1" applyFill="1" applyBorder="1" applyAlignment="1">
      <alignment horizontal="left" vertical="center" wrapText="1"/>
    </xf>
    <xf numFmtId="0" fontId="24" fillId="0" borderId="0" xfId="0" applyFont="1"/>
    <xf numFmtId="0" fontId="0" fillId="0" borderId="0" xfId="0"/>
    <xf numFmtId="0" fontId="20" fillId="2" borderId="0" xfId="0" applyFont="1" applyFill="1" applyAlignment="1">
      <alignment horizontal="center" vertical="center"/>
    </xf>
    <xf numFmtId="0" fontId="8" fillId="3" borderId="0" xfId="0" applyFont="1" applyFill="1" applyAlignment="1">
      <alignment horizontal="center" vertical="center" textRotation="90"/>
    </xf>
  </cellXfs>
  <cellStyles count="2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39</xdr:row>
      <xdr:rowOff>165100</xdr:rowOff>
    </xdr:from>
    <xdr:to>
      <xdr:col>8</xdr:col>
      <xdr:colOff>698500</xdr:colOff>
      <xdr:row>59</xdr:row>
      <xdr:rowOff>12339</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7454900"/>
          <a:ext cx="5956300" cy="3847739"/>
        </a:xfrm>
        <a:prstGeom prst="rect">
          <a:avLst/>
        </a:prstGeom>
      </xdr:spPr>
    </xdr:pic>
    <xdr:clientData/>
  </xdr:twoCellAnchor>
  <xdr:twoCellAnchor editAs="oneCell">
    <xdr:from>
      <xdr:col>0</xdr:col>
      <xdr:colOff>241300</xdr:colOff>
      <xdr:row>61</xdr:row>
      <xdr:rowOff>50800</xdr:rowOff>
    </xdr:from>
    <xdr:to>
      <xdr:col>9</xdr:col>
      <xdr:colOff>545338</xdr:colOff>
      <xdr:row>81</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241300" y="12560300"/>
          <a:ext cx="6615938" cy="387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wiki.mobileread.com/w/index.php?title=Screen_sizes&amp;action=edit&amp;section=3" TargetMode="External"/><Relationship Id="rId12" Type="http://schemas.openxmlformats.org/officeDocument/2006/relationships/hyperlink" Target="http://wiki.mobileread.com/w/index.php?title=Screen_sizes&amp;action=edit&amp;section=4" TargetMode="External"/><Relationship Id="rId13" Type="http://schemas.openxmlformats.org/officeDocument/2006/relationships/hyperlink" Target="http://wiki.mobileread.com/w/index.php?title=Screen_sizes&amp;action=edit&amp;section=6" TargetMode="External"/><Relationship Id="rId14" Type="http://schemas.openxmlformats.org/officeDocument/2006/relationships/hyperlink" Target="http://wiki.mobileread.com/wiki/Fonts" TargetMode="External"/><Relationship Id="rId15" Type="http://schemas.openxmlformats.org/officeDocument/2006/relationships/hyperlink" Target="http://wiki.mobileread.com/wiki/Retina_display" TargetMode="External"/><Relationship Id="rId16" Type="http://schemas.openxmlformats.org/officeDocument/2006/relationships/drawing" Target="../drawings/drawing1.xml"/><Relationship Id="rId1" Type="http://schemas.openxmlformats.org/officeDocument/2006/relationships/hyperlink" Target="http://wiki.mobileread.com/wiki/Screen_sizes" TargetMode="External"/><Relationship Id="rId2" Type="http://schemas.openxmlformats.org/officeDocument/2006/relationships/hyperlink" Target="http://wiki.mobileread.com/wiki/Screen_sizes" TargetMode="External"/><Relationship Id="rId3" Type="http://schemas.openxmlformats.org/officeDocument/2006/relationships/hyperlink" Target="http://wiki.mobileread.com/wiki/Screen_sizes" TargetMode="External"/><Relationship Id="rId4" Type="http://schemas.openxmlformats.org/officeDocument/2006/relationships/hyperlink" Target="http://wiki.mobileread.com/wiki/Screen_sizes" TargetMode="External"/><Relationship Id="rId5" Type="http://schemas.openxmlformats.org/officeDocument/2006/relationships/hyperlink" Target="http://wiki.mobileread.com/wiki/Screen_sizes" TargetMode="External"/><Relationship Id="rId6" Type="http://schemas.openxmlformats.org/officeDocument/2006/relationships/hyperlink" Target="http://wiki.mobileread.com/wiki/Screen_sizes" TargetMode="External"/><Relationship Id="rId7" Type="http://schemas.openxmlformats.org/officeDocument/2006/relationships/hyperlink" Target="http://wiki.mobileread.com/wiki/Screen_sizes" TargetMode="External"/><Relationship Id="rId8" Type="http://schemas.openxmlformats.org/officeDocument/2006/relationships/hyperlink" Target="http://wiki.mobileread.com/w/index.php?title=Screen_sizes&amp;action=edit&amp;section=1" TargetMode="External"/><Relationship Id="rId9" Type="http://schemas.openxmlformats.org/officeDocument/2006/relationships/hyperlink" Target="http://wiki.mobileread.com/w/index.php?title=Screen_sizes&amp;action=edit&amp;section=2" TargetMode="External"/><Relationship Id="rId10" Type="http://schemas.openxmlformats.org/officeDocument/2006/relationships/hyperlink" Target="http://wiki.mobileread.com/wiki/C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54"/>
  <sheetViews>
    <sheetView tabSelected="1" workbookViewId="0">
      <selection activeCell="B4" sqref="B4"/>
    </sheetView>
  </sheetViews>
  <sheetFormatPr baseColWidth="10" defaultRowHeight="15" x14ac:dyDescent="0"/>
  <cols>
    <col min="1" max="1" width="3.5" style="15" customWidth="1"/>
    <col min="2" max="2" width="7.1640625" style="20" bestFit="1" customWidth="1"/>
    <col min="3" max="3" width="7.1640625" style="21" bestFit="1" customWidth="1"/>
    <col min="4" max="4" width="10.83203125" style="22"/>
    <col min="5" max="9" width="10.83203125" style="20"/>
    <col min="10" max="10" width="11.83203125" style="20" bestFit="1" customWidth="1"/>
    <col min="11" max="11" width="10.83203125" style="20"/>
    <col min="12" max="16384" width="10.83203125" style="15"/>
  </cols>
  <sheetData>
    <row r="2" spans="2:15" ht="29">
      <c r="B2" s="42" t="s">
        <v>211</v>
      </c>
    </row>
    <row r="3" spans="2:15">
      <c r="H3" s="22"/>
      <c r="I3" s="23"/>
    </row>
    <row r="4" spans="2:15" ht="36">
      <c r="B4" s="29" t="s">
        <v>170</v>
      </c>
      <c r="C4" s="41" t="s">
        <v>144</v>
      </c>
      <c r="D4" s="81" t="s">
        <v>193</v>
      </c>
      <c r="E4" s="81"/>
      <c r="F4" s="81"/>
      <c r="G4" s="81"/>
      <c r="H4" s="81"/>
      <c r="I4" s="81"/>
      <c r="J4" s="81"/>
      <c r="K4" s="82"/>
    </row>
    <row r="5" spans="2:15">
      <c r="B5" s="83">
        <f>3/2</f>
        <v>1.5</v>
      </c>
      <c r="C5" s="85" t="s">
        <v>88</v>
      </c>
      <c r="D5" s="30" t="s">
        <v>190</v>
      </c>
      <c r="E5" s="31" t="s">
        <v>174</v>
      </c>
      <c r="F5" s="31" t="s">
        <v>173</v>
      </c>
      <c r="G5" s="32"/>
      <c r="H5" s="32"/>
      <c r="I5" s="32"/>
      <c r="J5" s="32"/>
      <c r="K5" s="34"/>
    </row>
    <row r="6" spans="2:15">
      <c r="B6" s="83"/>
      <c r="C6" s="85"/>
      <c r="D6" s="35" t="s">
        <v>75</v>
      </c>
      <c r="E6" s="35" t="s">
        <v>78</v>
      </c>
      <c r="F6" s="36" t="s">
        <v>83</v>
      </c>
      <c r="G6" s="32"/>
      <c r="H6" s="32"/>
      <c r="I6" s="32"/>
      <c r="J6" s="32"/>
      <c r="K6" s="34"/>
    </row>
    <row r="7" spans="2:15">
      <c r="B7" s="83">
        <f>5/3</f>
        <v>1.6666666666666667</v>
      </c>
      <c r="C7" s="85" t="s">
        <v>89</v>
      </c>
      <c r="D7" s="30" t="s">
        <v>191</v>
      </c>
      <c r="E7" s="31" t="s">
        <v>175</v>
      </c>
      <c r="F7" s="31" t="s">
        <v>176</v>
      </c>
      <c r="G7" s="32"/>
      <c r="H7" s="32"/>
      <c r="I7" s="32"/>
      <c r="J7" s="32"/>
      <c r="K7" s="34"/>
    </row>
    <row r="8" spans="2:15">
      <c r="B8" s="83"/>
      <c r="C8" s="85"/>
      <c r="D8" s="35" t="s">
        <v>77</v>
      </c>
      <c r="E8" s="35" t="s">
        <v>80</v>
      </c>
      <c r="F8" s="36" t="s">
        <v>127</v>
      </c>
      <c r="G8" s="32"/>
      <c r="H8" s="32"/>
      <c r="I8" s="32"/>
      <c r="J8" s="32"/>
      <c r="K8" s="34"/>
    </row>
    <row r="9" spans="2:15">
      <c r="B9" s="83">
        <f>16/9</f>
        <v>1.7777777777777777</v>
      </c>
      <c r="C9" s="85" t="s">
        <v>86</v>
      </c>
      <c r="D9" s="30" t="s">
        <v>192</v>
      </c>
      <c r="E9" s="31" t="s">
        <v>177</v>
      </c>
      <c r="F9" s="31" t="s">
        <v>182</v>
      </c>
      <c r="G9" s="31" t="s">
        <v>178</v>
      </c>
      <c r="H9" s="31" t="s">
        <v>179</v>
      </c>
      <c r="I9" s="31" t="s">
        <v>180</v>
      </c>
      <c r="J9" s="31" t="s">
        <v>181</v>
      </c>
      <c r="K9" s="37" t="s">
        <v>194</v>
      </c>
    </row>
    <row r="10" spans="2:15">
      <c r="B10" s="84"/>
      <c r="C10" s="86"/>
      <c r="D10" s="38" t="s">
        <v>77</v>
      </c>
      <c r="E10" s="38" t="s">
        <v>155</v>
      </c>
      <c r="F10" s="39" t="s">
        <v>80</v>
      </c>
      <c r="G10" s="39" t="s">
        <v>156</v>
      </c>
      <c r="H10" s="39" t="s">
        <v>20</v>
      </c>
      <c r="I10" s="39" t="s">
        <v>127</v>
      </c>
      <c r="J10" s="39" t="s">
        <v>159</v>
      </c>
      <c r="K10" s="40" t="s">
        <v>136</v>
      </c>
    </row>
    <row r="11" spans="2:15">
      <c r="N11" s="20"/>
      <c r="O11" s="20"/>
    </row>
    <row r="13" spans="2:15" ht="29">
      <c r="B13" s="42" t="s">
        <v>212</v>
      </c>
    </row>
    <row r="14" spans="2:15">
      <c r="H14" s="22"/>
      <c r="I14" s="23"/>
    </row>
    <row r="15" spans="2:15" ht="36">
      <c r="B15" s="29" t="s">
        <v>170</v>
      </c>
      <c r="C15" s="41" t="s">
        <v>144</v>
      </c>
      <c r="D15" s="81" t="s">
        <v>193</v>
      </c>
      <c r="E15" s="81"/>
      <c r="F15" s="81"/>
      <c r="G15" s="81"/>
      <c r="H15" s="81"/>
      <c r="I15" s="81"/>
      <c r="J15" s="81"/>
      <c r="K15" s="82"/>
    </row>
    <row r="16" spans="2:15">
      <c r="B16" s="83">
        <f>4/3</f>
        <v>1.3333333333333333</v>
      </c>
      <c r="C16" s="85" t="s">
        <v>87</v>
      </c>
      <c r="D16" s="30" t="s">
        <v>185</v>
      </c>
      <c r="E16" s="31" t="s">
        <v>172</v>
      </c>
      <c r="F16" s="30" t="s">
        <v>186</v>
      </c>
      <c r="G16" s="30" t="s">
        <v>187</v>
      </c>
      <c r="H16" s="30" t="s">
        <v>188</v>
      </c>
      <c r="I16" s="30" t="s">
        <v>189</v>
      </c>
      <c r="J16" s="32"/>
      <c r="K16" s="34"/>
    </row>
    <row r="17" spans="2:11">
      <c r="B17" s="83"/>
      <c r="C17" s="85"/>
      <c r="D17" s="35" t="s">
        <v>79</v>
      </c>
      <c r="E17" s="35" t="s">
        <v>127</v>
      </c>
      <c r="F17" s="35" t="s">
        <v>82</v>
      </c>
      <c r="G17" s="35" t="s">
        <v>133</v>
      </c>
      <c r="H17" s="35" t="s">
        <v>137</v>
      </c>
      <c r="I17" s="35" t="s">
        <v>141</v>
      </c>
      <c r="J17" s="32"/>
      <c r="K17" s="34"/>
    </row>
    <row r="18" spans="2:11">
      <c r="B18" s="83">
        <f>5/4</f>
        <v>1.25</v>
      </c>
      <c r="C18" s="85" t="s">
        <v>135</v>
      </c>
      <c r="D18" s="31" t="s">
        <v>197</v>
      </c>
      <c r="E18" s="30" t="s">
        <v>215</v>
      </c>
      <c r="F18" s="30" t="s">
        <v>216</v>
      </c>
      <c r="K18" s="34"/>
    </row>
    <row r="19" spans="2:11">
      <c r="B19" s="83"/>
      <c r="C19" s="85"/>
      <c r="D19" s="35" t="s">
        <v>130</v>
      </c>
      <c r="E19" s="35" t="s">
        <v>139</v>
      </c>
      <c r="F19" s="35" t="s">
        <v>147</v>
      </c>
      <c r="K19" s="34"/>
    </row>
    <row r="20" spans="2:11">
      <c r="B20" s="83">
        <f>16/10</f>
        <v>1.6</v>
      </c>
      <c r="C20" s="85" t="s">
        <v>91</v>
      </c>
      <c r="D20" s="31" t="s">
        <v>196</v>
      </c>
      <c r="E20" s="30" t="s">
        <v>198</v>
      </c>
      <c r="F20" s="30" t="s">
        <v>199</v>
      </c>
      <c r="G20" s="31" t="s">
        <v>202</v>
      </c>
      <c r="H20" s="31" t="s">
        <v>199</v>
      </c>
      <c r="K20" s="34"/>
    </row>
    <row r="21" spans="2:11">
      <c r="B21" s="83"/>
      <c r="C21" s="85"/>
      <c r="D21" s="35" t="s">
        <v>127</v>
      </c>
      <c r="E21" s="35" t="s">
        <v>129</v>
      </c>
      <c r="F21" s="35" t="s">
        <v>132</v>
      </c>
      <c r="G21" s="35" t="s">
        <v>134</v>
      </c>
      <c r="H21" s="35" t="s">
        <v>132</v>
      </c>
      <c r="K21" s="34"/>
    </row>
    <row r="22" spans="2:11">
      <c r="B22" s="83">
        <f>16/9</f>
        <v>1.7777777777777777</v>
      </c>
      <c r="C22" s="85" t="s">
        <v>86</v>
      </c>
      <c r="D22" s="31" t="s">
        <v>195</v>
      </c>
      <c r="E22" s="31" t="s">
        <v>200</v>
      </c>
      <c r="F22" s="31" t="s">
        <v>203</v>
      </c>
      <c r="H22" s="33"/>
      <c r="I22" s="33"/>
      <c r="J22" s="33"/>
      <c r="K22" s="34"/>
    </row>
    <row r="23" spans="2:11">
      <c r="B23" s="84"/>
      <c r="C23" s="86"/>
      <c r="D23" s="66" t="s">
        <v>127</v>
      </c>
      <c r="E23" s="38" t="s">
        <v>158</v>
      </c>
      <c r="F23" s="38" t="s">
        <v>160</v>
      </c>
      <c r="G23" s="64"/>
      <c r="H23" s="64"/>
      <c r="I23" s="64"/>
      <c r="J23" s="64"/>
      <c r="K23" s="65"/>
    </row>
    <row r="24" spans="2:11">
      <c r="B24" s="25"/>
      <c r="D24" s="26"/>
    </row>
    <row r="25" spans="2:11">
      <c r="B25" s="25"/>
      <c r="D25" s="26"/>
    </row>
    <row r="26" spans="2:11">
      <c r="B26" s="25"/>
      <c r="D26" s="26"/>
    </row>
    <row r="27" spans="2:11">
      <c r="B27" s="25"/>
      <c r="D27" s="26"/>
    </row>
    <row r="28" spans="2:11">
      <c r="B28" s="25"/>
      <c r="D28" s="26"/>
    </row>
    <row r="29" spans="2:11">
      <c r="B29" s="27"/>
      <c r="D29" s="28"/>
    </row>
    <row r="30" spans="2:11">
      <c r="B30" s="25"/>
      <c r="D30" s="26"/>
    </row>
    <row r="31" spans="2:11">
      <c r="B31" s="25"/>
      <c r="D31" s="26"/>
    </row>
    <row r="33" spans="2:14">
      <c r="B33" s="27"/>
      <c r="D33" s="28"/>
    </row>
    <row r="34" spans="2:14">
      <c r="B34" s="27"/>
      <c r="D34" s="28"/>
    </row>
    <row r="35" spans="2:14">
      <c r="B35" s="25"/>
      <c r="D35" s="26"/>
    </row>
    <row r="36" spans="2:14">
      <c r="B36" s="25"/>
      <c r="D36" s="26"/>
    </row>
    <row r="37" spans="2:14">
      <c r="B37" s="25"/>
    </row>
    <row r="38" spans="2:14">
      <c r="B38" s="25"/>
    </row>
    <row r="45" spans="2:14">
      <c r="J45" s="15"/>
      <c r="K45" s="15"/>
      <c r="N45" s="15" t="s">
        <v>206</v>
      </c>
    </row>
    <row r="46" spans="2:14">
      <c r="J46" s="15"/>
      <c r="K46" s="15"/>
      <c r="N46" s="44" t="s">
        <v>205</v>
      </c>
    </row>
    <row r="47" spans="2:14">
      <c r="J47" s="20" t="s">
        <v>195</v>
      </c>
      <c r="K47" s="20">
        <v>25.4</v>
      </c>
      <c r="L47" s="22">
        <f>1366/768</f>
        <v>1.7786458333333333</v>
      </c>
    </row>
    <row r="48" spans="2:14">
      <c r="J48" s="20" t="s">
        <v>181</v>
      </c>
      <c r="K48" s="20">
        <v>11</v>
      </c>
      <c r="L48" s="22">
        <f>1920/1080</f>
        <v>1.7777777777777777</v>
      </c>
      <c r="N48" s="15" t="s">
        <v>207</v>
      </c>
    </row>
    <row r="49" spans="10:14">
      <c r="J49" s="20" t="s">
        <v>197</v>
      </c>
      <c r="K49" s="20">
        <v>9.6999999999999993</v>
      </c>
      <c r="L49" s="22">
        <f>1280/1024</f>
        <v>1.25</v>
      </c>
      <c r="N49" s="15" t="s">
        <v>208</v>
      </c>
    </row>
    <row r="50" spans="10:14">
      <c r="J50" s="20" t="s">
        <v>198</v>
      </c>
      <c r="K50" s="20">
        <v>7.3</v>
      </c>
      <c r="L50" s="22">
        <f>1440/900</f>
        <v>1.6</v>
      </c>
    </row>
    <row r="51" spans="10:14">
      <c r="J51" s="20" t="s">
        <v>196</v>
      </c>
      <c r="K51" s="20">
        <v>8.1999999999999993</v>
      </c>
      <c r="L51" s="22">
        <f>1280/800</f>
        <v>1.6</v>
      </c>
    </row>
    <row r="52" spans="10:14">
      <c r="J52" s="20" t="s">
        <v>199</v>
      </c>
      <c r="K52" s="20">
        <v>5.7</v>
      </c>
      <c r="L52" s="22">
        <f>1680/1050</f>
        <v>1.6</v>
      </c>
    </row>
    <row r="53" spans="10:14">
      <c r="J53" s="20" t="s">
        <v>200</v>
      </c>
      <c r="K53" s="20">
        <v>5</v>
      </c>
      <c r="L53" s="22">
        <f>1600/900</f>
        <v>1.7777777777777777</v>
      </c>
    </row>
    <row r="54" spans="10:14">
      <c r="J54" s="20" t="s">
        <v>202</v>
      </c>
      <c r="K54" s="20">
        <v>2.9</v>
      </c>
      <c r="L54" s="22" t="s">
        <v>217</v>
      </c>
    </row>
    <row r="55" spans="10:14">
      <c r="J55" s="20" t="s">
        <v>201</v>
      </c>
      <c r="K55" s="20">
        <v>2.1</v>
      </c>
      <c r="L55" s="22">
        <f>1360/768</f>
        <v>1.7708333333333333</v>
      </c>
    </row>
    <row r="56" spans="10:14">
      <c r="J56" s="20" t="s">
        <v>203</v>
      </c>
      <c r="K56" s="20">
        <v>1.1000000000000001</v>
      </c>
      <c r="L56" s="22">
        <f>2560/1440</f>
        <v>1.7777777777777777</v>
      </c>
    </row>
    <row r="57" spans="10:14" ht="30">
      <c r="J57" s="20" t="s">
        <v>204</v>
      </c>
      <c r="K57" s="20">
        <v>11.6</v>
      </c>
      <c r="L57" s="20"/>
    </row>
    <row r="58" spans="10:14">
      <c r="L58" s="20"/>
    </row>
    <row r="59" spans="10:14">
      <c r="J59" s="15"/>
      <c r="K59" s="15"/>
      <c r="M59" s="15" t="s">
        <v>214</v>
      </c>
    </row>
    <row r="60" spans="10:14">
      <c r="J60" s="15"/>
      <c r="K60" s="15"/>
      <c r="M60" s="15" t="s">
        <v>213</v>
      </c>
    </row>
    <row r="61" spans="10:14">
      <c r="J61" s="15"/>
      <c r="K61" s="15"/>
    </row>
    <row r="93" spans="2:6" ht="22">
      <c r="B93" s="75" t="s">
        <v>218</v>
      </c>
      <c r="C93"/>
      <c r="D93"/>
      <c r="E93"/>
      <c r="F93"/>
    </row>
    <row r="94" spans="2:6">
      <c r="B94"/>
      <c r="C94"/>
      <c r="D94"/>
      <c r="E94"/>
      <c r="F94"/>
    </row>
    <row r="95" spans="2:6">
      <c r="B95" s="76" t="s">
        <v>219</v>
      </c>
      <c r="C95"/>
      <c r="D95"/>
      <c r="E95"/>
      <c r="F95"/>
    </row>
    <row r="96" spans="2:6">
      <c r="B96" s="77" t="s">
        <v>220</v>
      </c>
      <c r="C96"/>
      <c r="D96"/>
      <c r="E96"/>
      <c r="F96"/>
    </row>
    <row r="97" spans="2:6">
      <c r="B97" s="78" t="s">
        <v>221</v>
      </c>
      <c r="C97"/>
      <c r="D97"/>
      <c r="E97"/>
      <c r="F97"/>
    </row>
    <row r="98" spans="2:6">
      <c r="B98" s="78" t="s">
        <v>222</v>
      </c>
      <c r="C98"/>
      <c r="D98"/>
      <c r="E98"/>
      <c r="F98"/>
    </row>
    <row r="99" spans="2:6">
      <c r="B99" s="78" t="s">
        <v>223</v>
      </c>
      <c r="C99"/>
      <c r="D99"/>
      <c r="E99"/>
      <c r="F99"/>
    </row>
    <row r="100" spans="2:6">
      <c r="B100" s="78" t="s">
        <v>224</v>
      </c>
      <c r="C100"/>
      <c r="D100"/>
      <c r="E100"/>
      <c r="F100"/>
    </row>
    <row r="101" spans="2:6">
      <c r="B101" s="78" t="s">
        <v>225</v>
      </c>
      <c r="C101"/>
      <c r="D101"/>
      <c r="E101"/>
      <c r="F101"/>
    </row>
    <row r="102" spans="2:6">
      <c r="B102" s="78" t="s">
        <v>226</v>
      </c>
      <c r="C102"/>
      <c r="D102"/>
      <c r="E102"/>
      <c r="F102"/>
    </row>
    <row r="103" spans="2:6">
      <c r="B103" s="78" t="s">
        <v>227</v>
      </c>
      <c r="C103"/>
      <c r="D103"/>
      <c r="E103"/>
      <c r="F103"/>
    </row>
    <row r="104" spans="2:6">
      <c r="B104" s="78" t="s">
        <v>228</v>
      </c>
      <c r="C104"/>
      <c r="D104"/>
      <c r="E104"/>
      <c r="F104"/>
    </row>
    <row r="105" spans="2:6">
      <c r="B105" s="76" t="s">
        <v>229</v>
      </c>
      <c r="C105"/>
      <c r="D105"/>
      <c r="E105"/>
      <c r="F105"/>
    </row>
    <row r="106" spans="2:6">
      <c r="B106" s="78" t="s">
        <v>230</v>
      </c>
      <c r="C106"/>
      <c r="D106"/>
      <c r="E106"/>
      <c r="F106"/>
    </row>
    <row r="107" spans="2:6">
      <c r="B107" s="78" t="s">
        <v>231</v>
      </c>
      <c r="C107"/>
      <c r="D107"/>
      <c r="E107"/>
      <c r="F107"/>
    </row>
    <row r="108" spans="2:6">
      <c r="B108"/>
      <c r="C108"/>
      <c r="D108"/>
      <c r="E108"/>
      <c r="F108"/>
    </row>
    <row r="109" spans="2:6">
      <c r="B109" s="87" t="s">
        <v>232</v>
      </c>
      <c r="C109" s="88"/>
      <c r="D109" s="88"/>
      <c r="E109" s="88"/>
      <c r="F109" s="88"/>
    </row>
    <row r="110" spans="2:6" ht="16">
      <c r="B110" s="80" t="s">
        <v>233</v>
      </c>
      <c r="C110" s="80" t="s">
        <v>234</v>
      </c>
      <c r="D110" s="80" t="s">
        <v>235</v>
      </c>
      <c r="E110" s="80" t="s">
        <v>236</v>
      </c>
      <c r="F110" s="80" t="s">
        <v>237</v>
      </c>
    </row>
    <row r="111" spans="2:6" ht="16">
      <c r="B111" s="79" t="s">
        <v>238</v>
      </c>
      <c r="C111" s="79" t="s">
        <v>239</v>
      </c>
      <c r="D111" s="79" t="s">
        <v>240</v>
      </c>
      <c r="E111" s="79">
        <v>158</v>
      </c>
      <c r="F111" s="79">
        <v>49.7</v>
      </c>
    </row>
    <row r="112" spans="2:6" ht="16">
      <c r="B112" s="79" t="s">
        <v>241</v>
      </c>
      <c r="C112" s="79" t="s">
        <v>242</v>
      </c>
      <c r="D112" s="79" t="s">
        <v>243</v>
      </c>
      <c r="E112" s="79">
        <v>200</v>
      </c>
      <c r="F112" s="79">
        <v>44</v>
      </c>
    </row>
    <row r="113" spans="2:6" ht="16">
      <c r="B113" s="79" t="s">
        <v>244</v>
      </c>
      <c r="C113" s="79">
        <v>150</v>
      </c>
      <c r="D113"/>
      <c r="E113"/>
      <c r="F113"/>
    </row>
    <row r="114" spans="2:6" ht="16">
      <c r="B114" s="79" t="s">
        <v>245</v>
      </c>
      <c r="C114" s="79" t="s">
        <v>246</v>
      </c>
      <c r="D114" s="79">
        <v>264</v>
      </c>
      <c r="E114" s="79">
        <v>45.2</v>
      </c>
      <c r="F114"/>
    </row>
    <row r="115" spans="2:6" ht="16">
      <c r="B115" s="79" t="s">
        <v>247</v>
      </c>
      <c r="C115" s="79">
        <v>132</v>
      </c>
      <c r="D115"/>
      <c r="E115"/>
      <c r="F115"/>
    </row>
    <row r="116" spans="2:6" ht="16">
      <c r="B116" s="79" t="s">
        <v>248</v>
      </c>
      <c r="C116" s="79" t="s">
        <v>249</v>
      </c>
      <c r="D116" s="79" t="s">
        <v>250</v>
      </c>
      <c r="E116" s="79">
        <v>142</v>
      </c>
      <c r="F116" s="79">
        <v>38.9</v>
      </c>
    </row>
    <row r="117" spans="2:6" ht="16">
      <c r="B117" s="79" t="s">
        <v>251</v>
      </c>
      <c r="C117" s="79" t="s">
        <v>252</v>
      </c>
      <c r="D117" s="79" t="s">
        <v>247</v>
      </c>
      <c r="E117" s="79">
        <v>160</v>
      </c>
      <c r="F117" s="79">
        <v>30.7</v>
      </c>
    </row>
    <row r="118" spans="2:6" ht="16">
      <c r="B118" s="79" t="s">
        <v>253</v>
      </c>
      <c r="C118" s="79" t="s">
        <v>254</v>
      </c>
      <c r="D118" s="79" t="s">
        <v>247</v>
      </c>
      <c r="E118" s="79">
        <v>163</v>
      </c>
      <c r="F118" s="79">
        <v>29.6</v>
      </c>
    </row>
    <row r="119" spans="2:6" ht="16">
      <c r="B119" s="79" t="s">
        <v>255</v>
      </c>
      <c r="C119" s="79" t="s">
        <v>256</v>
      </c>
      <c r="D119" s="79" t="s">
        <v>247</v>
      </c>
      <c r="E119" s="79">
        <v>213</v>
      </c>
      <c r="F119" s="79">
        <v>17.3</v>
      </c>
    </row>
    <row r="120" spans="2:6" ht="16">
      <c r="B120" s="79" t="s">
        <v>257</v>
      </c>
      <c r="C120" s="79">
        <v>167</v>
      </c>
      <c r="D120"/>
      <c r="E120"/>
      <c r="F120"/>
    </row>
    <row r="121" spans="2:6" ht="16">
      <c r="B121" s="79" t="s">
        <v>258</v>
      </c>
      <c r="C121" s="79" t="s">
        <v>259</v>
      </c>
      <c r="D121" s="79" t="s">
        <v>257</v>
      </c>
      <c r="E121" s="79">
        <v>200</v>
      </c>
      <c r="F121" s="79">
        <v>12</v>
      </c>
    </row>
    <row r="122" spans="2:6" ht="16">
      <c r="B122" s="79" t="s">
        <v>260</v>
      </c>
      <c r="C122" s="79">
        <v>160</v>
      </c>
      <c r="D122"/>
      <c r="E122"/>
      <c r="F122"/>
    </row>
    <row r="123" spans="2:6" ht="16">
      <c r="B123" s="79" t="s">
        <v>261</v>
      </c>
      <c r="C123" s="79" t="s">
        <v>262</v>
      </c>
      <c r="D123" s="79" t="s">
        <v>257</v>
      </c>
      <c r="E123" s="79">
        <v>232</v>
      </c>
      <c r="F123" s="79">
        <v>9</v>
      </c>
    </row>
    <row r="124" spans="2:6" ht="16">
      <c r="B124" s="79" t="s">
        <v>263</v>
      </c>
      <c r="C124" s="79" t="s">
        <v>264</v>
      </c>
      <c r="D124" s="79" t="s">
        <v>265</v>
      </c>
      <c r="E124" s="79">
        <v>114</v>
      </c>
      <c r="F124" s="79">
        <v>5.9</v>
      </c>
    </row>
    <row r="125" spans="2:6">
      <c r="B125"/>
      <c r="C125"/>
      <c r="D125"/>
      <c r="E125"/>
      <c r="F125"/>
    </row>
    <row r="126" spans="2:6">
      <c r="B126" s="78" t="s">
        <v>266</v>
      </c>
      <c r="C126"/>
      <c r="D126"/>
      <c r="E126"/>
      <c r="F126"/>
    </row>
    <row r="127" spans="2:6">
      <c r="B127" s="76" t="s">
        <v>267</v>
      </c>
      <c r="C127"/>
      <c r="D127"/>
      <c r="E127"/>
      <c r="F127"/>
    </row>
    <row r="128" spans="2:6">
      <c r="B128"/>
      <c r="C128"/>
      <c r="D128"/>
      <c r="E128"/>
      <c r="F128"/>
    </row>
    <row r="129" spans="2:6">
      <c r="B129" s="87" t="s">
        <v>268</v>
      </c>
      <c r="C129" s="88"/>
      <c r="D129" s="88"/>
      <c r="E129" s="88"/>
      <c r="F129" s="88"/>
    </row>
    <row r="130" spans="2:6" ht="16">
      <c r="B130" s="80" t="s">
        <v>233</v>
      </c>
      <c r="C130" s="80" t="s">
        <v>234</v>
      </c>
      <c r="D130" s="80" t="s">
        <v>235</v>
      </c>
      <c r="E130" s="80" t="s">
        <v>236</v>
      </c>
      <c r="F130" s="80" t="s">
        <v>237</v>
      </c>
    </row>
    <row r="131" spans="2:6" ht="16">
      <c r="B131" s="79" t="s">
        <v>269</v>
      </c>
      <c r="C131" s="79" t="s">
        <v>270</v>
      </c>
      <c r="D131" s="79" t="s">
        <v>271</v>
      </c>
      <c r="E131" s="79">
        <v>150</v>
      </c>
      <c r="F131" s="79">
        <v>45.5</v>
      </c>
    </row>
    <row r="132" spans="2:6" ht="16">
      <c r="B132" s="79" t="s">
        <v>269</v>
      </c>
      <c r="C132" s="79" t="s">
        <v>272</v>
      </c>
      <c r="D132" s="79" t="s">
        <v>273</v>
      </c>
      <c r="E132" s="79">
        <v>118</v>
      </c>
      <c r="F132" s="79">
        <v>44.3</v>
      </c>
    </row>
    <row r="133" spans="2:6" ht="16">
      <c r="B133" s="79" t="s">
        <v>274</v>
      </c>
      <c r="C133" s="79" t="s">
        <v>275</v>
      </c>
      <c r="D133" s="79" t="s">
        <v>276</v>
      </c>
      <c r="E133" s="79">
        <v>167</v>
      </c>
      <c r="F133" s="79">
        <v>21.4</v>
      </c>
    </row>
    <row r="134" spans="2:6" ht="16">
      <c r="B134" s="79" t="s">
        <v>277</v>
      </c>
      <c r="C134" s="79" t="s">
        <v>278</v>
      </c>
      <c r="D134" s="79" t="s">
        <v>279</v>
      </c>
      <c r="E134" s="79">
        <v>138</v>
      </c>
      <c r="F134" s="79">
        <v>20.399999999999999</v>
      </c>
    </row>
    <row r="135" spans="2:6" ht="16">
      <c r="B135" s="79" t="s">
        <v>280</v>
      </c>
      <c r="C135" s="79" t="s">
        <v>281</v>
      </c>
      <c r="D135" s="79">
        <v>184</v>
      </c>
      <c r="E135" s="79">
        <v>11.4</v>
      </c>
      <c r="F135"/>
    </row>
    <row r="136" spans="2:6" ht="16">
      <c r="B136" s="79" t="s">
        <v>261</v>
      </c>
      <c r="C136" s="79" t="s">
        <v>282</v>
      </c>
      <c r="D136" s="79" t="s">
        <v>283</v>
      </c>
      <c r="E136" s="79">
        <v>128</v>
      </c>
      <c r="F136" s="79">
        <v>8</v>
      </c>
    </row>
    <row r="137" spans="2:6" ht="16">
      <c r="B137" s="79" t="s">
        <v>284</v>
      </c>
      <c r="C137" s="79" t="s">
        <v>285</v>
      </c>
      <c r="D137" s="79" t="s">
        <v>286</v>
      </c>
      <c r="E137" s="79">
        <v>326</v>
      </c>
      <c r="F137" s="79">
        <v>6.8</v>
      </c>
    </row>
    <row r="138" spans="2:6">
      <c r="B138"/>
      <c r="C138"/>
      <c r="D138"/>
      <c r="E138"/>
      <c r="F138"/>
    </row>
    <row r="139" spans="2:6">
      <c r="B139" s="78" t="s">
        <v>287</v>
      </c>
      <c r="C139"/>
      <c r="D139"/>
      <c r="E139"/>
      <c r="F139"/>
    </row>
    <row r="140" spans="2:6">
      <c r="B140" s="76" t="s">
        <v>288</v>
      </c>
      <c r="C140"/>
      <c r="D140"/>
      <c r="E140"/>
      <c r="F140"/>
    </row>
    <row r="141" spans="2:6">
      <c r="B141"/>
      <c r="C141"/>
      <c r="D141"/>
      <c r="E141"/>
      <c r="F141"/>
    </row>
    <row r="142" spans="2:6">
      <c r="B142" s="87" t="s">
        <v>289</v>
      </c>
      <c r="C142" s="88"/>
      <c r="D142" s="88"/>
      <c r="E142" s="88"/>
      <c r="F142" s="88"/>
    </row>
    <row r="143" spans="2:6" ht="16">
      <c r="B143" s="80" t="s">
        <v>233</v>
      </c>
      <c r="C143" s="80" t="s">
        <v>234</v>
      </c>
      <c r="D143" s="80" t="s">
        <v>235</v>
      </c>
      <c r="E143" s="80" t="s">
        <v>236</v>
      </c>
      <c r="F143" s="80" t="s">
        <v>237</v>
      </c>
    </row>
    <row r="144" spans="2:6" ht="16">
      <c r="B144" s="79" t="s">
        <v>290</v>
      </c>
      <c r="C144" s="79" t="s">
        <v>291</v>
      </c>
      <c r="D144" s="79" t="s">
        <v>292</v>
      </c>
      <c r="E144" s="79">
        <v>149</v>
      </c>
      <c r="F144" s="79">
        <v>6.9</v>
      </c>
    </row>
    <row r="145" spans="2:6" ht="16">
      <c r="B145" s="79" t="s">
        <v>263</v>
      </c>
      <c r="C145" s="79" t="s">
        <v>293</v>
      </c>
      <c r="D145" s="79" t="s">
        <v>265</v>
      </c>
      <c r="E145" s="79">
        <v>116</v>
      </c>
      <c r="F145" s="79">
        <v>5.6</v>
      </c>
    </row>
    <row r="146" spans="2:6" ht="16">
      <c r="B146" s="79" t="s">
        <v>292</v>
      </c>
      <c r="C146" s="79">
        <v>165</v>
      </c>
      <c r="D146"/>
      <c r="E146"/>
      <c r="F146"/>
    </row>
    <row r="147" spans="2:6" ht="16">
      <c r="B147" s="79" t="s">
        <v>294</v>
      </c>
      <c r="C147" s="79">
        <v>326</v>
      </c>
      <c r="D147"/>
      <c r="E147"/>
      <c r="F147"/>
    </row>
    <row r="148" spans="2:6">
      <c r="B148"/>
      <c r="C148"/>
      <c r="D148"/>
      <c r="E148"/>
      <c r="F148"/>
    </row>
    <row r="149" spans="2:6" ht="22">
      <c r="B149" s="79" t="s">
        <v>295</v>
      </c>
      <c r="C149"/>
      <c r="D149"/>
      <c r="E149"/>
      <c r="F149"/>
    </row>
    <row r="150" spans="2:6">
      <c r="B150" s="76" t="s">
        <v>296</v>
      </c>
      <c r="C150"/>
      <c r="D150"/>
      <c r="E150"/>
      <c r="F150"/>
    </row>
    <row r="151" spans="2:6">
      <c r="B151" s="78" t="s">
        <v>297</v>
      </c>
      <c r="C151"/>
      <c r="D151"/>
      <c r="E151"/>
      <c r="F151"/>
    </row>
    <row r="152" spans="2:6">
      <c r="B152" s="76" t="s">
        <v>298</v>
      </c>
      <c r="C152"/>
      <c r="D152"/>
      <c r="E152"/>
      <c r="F152"/>
    </row>
    <row r="153" spans="2:6">
      <c r="B153" s="78" t="s">
        <v>299</v>
      </c>
      <c r="C153"/>
      <c r="D153"/>
      <c r="E153"/>
      <c r="F153"/>
    </row>
    <row r="154" spans="2:6">
      <c r="B154" s="78" t="s">
        <v>300</v>
      </c>
      <c r="C154"/>
      <c r="D154"/>
      <c r="E154"/>
      <c r="F154"/>
    </row>
  </sheetData>
  <mergeCells count="19">
    <mergeCell ref="B109:F109"/>
    <mergeCell ref="B129:F129"/>
    <mergeCell ref="B142:F142"/>
    <mergeCell ref="C18:C19"/>
    <mergeCell ref="C22:C23"/>
    <mergeCell ref="B18:B19"/>
    <mergeCell ref="B22:B23"/>
    <mergeCell ref="D15:K15"/>
    <mergeCell ref="B16:B17"/>
    <mergeCell ref="C16:C17"/>
    <mergeCell ref="B20:B21"/>
    <mergeCell ref="C20:C21"/>
    <mergeCell ref="D4:K4"/>
    <mergeCell ref="B5:B6"/>
    <mergeCell ref="B7:B8"/>
    <mergeCell ref="B9:B10"/>
    <mergeCell ref="C5:C6"/>
    <mergeCell ref="C7:C8"/>
    <mergeCell ref="C9:C10"/>
  </mergeCells>
  <hyperlinks>
    <hyperlink ref="B97" r:id="rId1"/>
    <hyperlink ref="B98" r:id="rId2" location="aspect_ratio"/>
    <hyperlink ref="B99" r:id="rId3" location="4:3_ratio"/>
    <hyperlink ref="B100" r:id="rId4" location="16:9_ratio"/>
    <hyperlink ref="B101" r:id="rId5" location="3:2_ratio"/>
    <hyperlink ref="B102" r:id="rId6" location="eReader_Screens"/>
    <hyperlink ref="B103" r:id="rId7" location="PPI"/>
    <hyperlink ref="B104" r:id="rId8" tooltip="Edit section: aspect ratio"/>
    <hyperlink ref="B106" r:id="rId9" tooltip="Edit section: 4:3 ratio"/>
    <hyperlink ref="B107" r:id="rId10" tooltip="CRT"/>
    <hyperlink ref="B126" r:id="rId11" tooltip="Edit section: 16:9 ratio"/>
    <hyperlink ref="B139" r:id="rId12" tooltip="Edit section: 3:2 ratio"/>
    <hyperlink ref="B151" r:id="rId13" tooltip="Edit section: PPI"/>
    <hyperlink ref="B153" r:id="rId14" tooltip="Fonts"/>
    <hyperlink ref="B154" r:id="rId15" tooltip="Retina display"/>
  </hyperlinks>
  <pageMargins left="0.75" right="0.75" top="1" bottom="1" header="0.5" footer="0.5"/>
  <pageSetup orientation="portrait" horizontalDpi="4294967292" verticalDpi="4294967292"/>
  <drawing r:id="rId1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2"/>
  <sheetViews>
    <sheetView workbookViewId="0"/>
  </sheetViews>
  <sheetFormatPr baseColWidth="10" defaultRowHeight="15" x14ac:dyDescent="0"/>
  <cols>
    <col min="1" max="1" width="11.5" style="15" customWidth="1"/>
    <col min="2" max="2" width="17" style="15" bestFit="1" customWidth="1"/>
    <col min="3" max="3" width="9" style="16" customWidth="1"/>
    <col min="4" max="4" width="9" style="17" customWidth="1"/>
    <col min="5" max="5" width="8.33203125" style="17" customWidth="1"/>
    <col min="6" max="6" width="2.83203125" style="18" customWidth="1"/>
    <col min="7" max="7" width="8.33203125" style="19" customWidth="1"/>
    <col min="8" max="8" width="8.33203125" style="17" customWidth="1"/>
    <col min="9" max="9" width="2.83203125" style="18" customWidth="1"/>
    <col min="10" max="10" width="8.33203125" style="19" customWidth="1"/>
    <col min="11" max="11" width="9" style="15" customWidth="1"/>
    <col min="12" max="12" width="12" style="17" customWidth="1"/>
    <col min="13" max="16384" width="10.83203125" style="15"/>
  </cols>
  <sheetData>
    <row r="2" spans="1:12" ht="29">
      <c r="A2" s="14" t="s">
        <v>184</v>
      </c>
    </row>
    <row r="4" spans="1:12" s="24" customFormat="1" ht="45" customHeight="1">
      <c r="A4" s="9" t="s">
        <v>5</v>
      </c>
      <c r="B4" s="9" t="s">
        <v>0</v>
      </c>
      <c r="C4" s="10" t="s">
        <v>170</v>
      </c>
      <c r="D4" s="11" t="s">
        <v>165</v>
      </c>
      <c r="E4" s="11" t="s">
        <v>168</v>
      </c>
      <c r="F4" s="12" t="s">
        <v>45</v>
      </c>
      <c r="G4" s="13" t="s">
        <v>169</v>
      </c>
      <c r="H4" s="11" t="s">
        <v>111</v>
      </c>
      <c r="I4" s="12" t="s">
        <v>45</v>
      </c>
      <c r="J4" s="13" t="s">
        <v>167</v>
      </c>
      <c r="K4" s="11" t="s">
        <v>166</v>
      </c>
      <c r="L4" s="11" t="s">
        <v>183</v>
      </c>
    </row>
    <row r="5" spans="1:12">
      <c r="A5" s="1" t="s">
        <v>10</v>
      </c>
      <c r="B5" s="1" t="s">
        <v>171</v>
      </c>
      <c r="C5" s="67">
        <f t="shared" ref="C5:C36" si="0">G5/E5</f>
        <v>0.75</v>
      </c>
      <c r="D5" s="2">
        <v>2.4500000000000002</v>
      </c>
      <c r="E5" s="2">
        <v>480</v>
      </c>
      <c r="F5" s="3" t="s">
        <v>45</v>
      </c>
      <c r="G5" s="4">
        <v>360</v>
      </c>
      <c r="H5" s="2">
        <v>37.340000000000003</v>
      </c>
      <c r="I5" s="3" t="s">
        <v>45</v>
      </c>
      <c r="J5" s="4">
        <v>49.99</v>
      </c>
      <c r="K5" s="1">
        <v>245</v>
      </c>
      <c r="L5" s="2" t="s">
        <v>1</v>
      </c>
    </row>
    <row r="6" spans="1:12">
      <c r="A6" s="1" t="s">
        <v>10</v>
      </c>
      <c r="B6" s="1" t="s">
        <v>54</v>
      </c>
      <c r="C6" s="67">
        <f t="shared" si="0"/>
        <v>1</v>
      </c>
      <c r="D6" s="2">
        <v>3.1</v>
      </c>
      <c r="E6" s="2">
        <v>720</v>
      </c>
      <c r="F6" s="3" t="s">
        <v>45</v>
      </c>
      <c r="G6" s="4">
        <v>720</v>
      </c>
      <c r="H6" s="2"/>
      <c r="I6" s="3"/>
      <c r="J6" s="4"/>
      <c r="K6" s="1">
        <v>328</v>
      </c>
      <c r="L6" s="2" t="s">
        <v>2</v>
      </c>
    </row>
    <row r="7" spans="1:12">
      <c r="A7" s="1" t="s">
        <v>10</v>
      </c>
      <c r="B7" s="1" t="s">
        <v>62</v>
      </c>
      <c r="C7" s="67">
        <f t="shared" si="0"/>
        <v>1.3333333333333333</v>
      </c>
      <c r="D7" s="2">
        <v>3.2</v>
      </c>
      <c r="E7" s="2">
        <v>360</v>
      </c>
      <c r="F7" s="3" t="s">
        <v>45</v>
      </c>
      <c r="G7" s="4">
        <v>480</v>
      </c>
      <c r="H7" s="2"/>
      <c r="I7" s="3"/>
      <c r="J7" s="4"/>
      <c r="K7" s="1">
        <v>188</v>
      </c>
      <c r="L7" s="2" t="s">
        <v>1</v>
      </c>
    </row>
    <row r="8" spans="1:12">
      <c r="A8" s="5" t="s">
        <v>7</v>
      </c>
      <c r="B8" s="5" t="s">
        <v>47</v>
      </c>
      <c r="C8" s="68">
        <f t="shared" si="0"/>
        <v>1.5</v>
      </c>
      <c r="D8" s="6">
        <v>3.2</v>
      </c>
      <c r="E8" s="6">
        <v>320</v>
      </c>
      <c r="F8" s="7" t="s">
        <v>45</v>
      </c>
      <c r="G8" s="8">
        <v>480</v>
      </c>
      <c r="H8" s="6"/>
      <c r="I8" s="7"/>
      <c r="J8" s="8"/>
      <c r="K8" s="5">
        <v>180</v>
      </c>
      <c r="L8" s="6" t="s">
        <v>1</v>
      </c>
    </row>
    <row r="9" spans="1:12">
      <c r="A9" s="5" t="s">
        <v>9</v>
      </c>
      <c r="B9" s="5" t="s">
        <v>53</v>
      </c>
      <c r="C9" s="68">
        <f t="shared" si="0"/>
        <v>1.5</v>
      </c>
      <c r="D9" s="6">
        <v>3.5</v>
      </c>
      <c r="E9" s="6">
        <v>320</v>
      </c>
      <c r="F9" s="7" t="s">
        <v>45</v>
      </c>
      <c r="G9" s="8">
        <v>480</v>
      </c>
      <c r="H9" s="6">
        <v>49.31</v>
      </c>
      <c r="I9" s="7" t="s">
        <v>45</v>
      </c>
      <c r="J9" s="8">
        <v>73.97</v>
      </c>
      <c r="K9" s="5">
        <v>165</v>
      </c>
      <c r="L9" s="6" t="s">
        <v>1</v>
      </c>
    </row>
    <row r="10" spans="1:12">
      <c r="A10" s="5" t="s">
        <v>9</v>
      </c>
      <c r="B10" s="5" t="s">
        <v>58</v>
      </c>
      <c r="C10" s="68">
        <f t="shared" si="0"/>
        <v>1.5</v>
      </c>
      <c r="D10" s="6">
        <v>3.5</v>
      </c>
      <c r="E10" s="6">
        <v>320</v>
      </c>
      <c r="F10" s="7" t="s">
        <v>45</v>
      </c>
      <c r="G10" s="8">
        <v>480</v>
      </c>
      <c r="H10" s="6">
        <v>49.31</v>
      </c>
      <c r="I10" s="7" t="s">
        <v>45</v>
      </c>
      <c r="J10" s="8">
        <v>73.97</v>
      </c>
      <c r="K10" s="5">
        <v>165</v>
      </c>
      <c r="L10" s="6" t="s">
        <v>3</v>
      </c>
    </row>
    <row r="11" spans="1:12">
      <c r="A11" s="5" t="s">
        <v>8</v>
      </c>
      <c r="B11" s="5" t="s">
        <v>23</v>
      </c>
      <c r="C11" s="68">
        <f t="shared" si="0"/>
        <v>1.5</v>
      </c>
      <c r="D11" s="6">
        <v>3.5</v>
      </c>
      <c r="E11" s="6">
        <v>320</v>
      </c>
      <c r="F11" s="7" t="s">
        <v>45</v>
      </c>
      <c r="G11" s="8">
        <v>480</v>
      </c>
      <c r="H11" s="6"/>
      <c r="I11" s="7"/>
      <c r="J11" s="8"/>
      <c r="K11" s="5">
        <v>165</v>
      </c>
      <c r="L11" s="6" t="s">
        <v>1</v>
      </c>
    </row>
    <row r="12" spans="1:12">
      <c r="A12" s="5" t="s">
        <v>6</v>
      </c>
      <c r="B12" s="5" t="s">
        <v>48</v>
      </c>
      <c r="C12" s="68">
        <f t="shared" si="0"/>
        <v>1.5</v>
      </c>
      <c r="D12" s="6">
        <v>3.5</v>
      </c>
      <c r="E12" s="6">
        <v>320</v>
      </c>
      <c r="F12" s="7" t="s">
        <v>45</v>
      </c>
      <c r="G12" s="8">
        <v>480</v>
      </c>
      <c r="H12" s="6"/>
      <c r="I12" s="7"/>
      <c r="J12" s="8"/>
      <c r="K12" s="5">
        <v>165</v>
      </c>
      <c r="L12" s="6" t="s">
        <v>1</v>
      </c>
    </row>
    <row r="13" spans="1:12">
      <c r="A13" s="5" t="s">
        <v>7</v>
      </c>
      <c r="B13" s="5" t="s">
        <v>46</v>
      </c>
      <c r="C13" s="68">
        <f t="shared" si="0"/>
        <v>1.5</v>
      </c>
      <c r="D13" s="6">
        <v>3.5</v>
      </c>
      <c r="E13" s="6">
        <v>640</v>
      </c>
      <c r="F13" s="7" t="s">
        <v>45</v>
      </c>
      <c r="G13" s="8">
        <v>960</v>
      </c>
      <c r="H13" s="6"/>
      <c r="I13" s="7"/>
      <c r="J13" s="8"/>
      <c r="K13" s="5">
        <v>330</v>
      </c>
      <c r="L13" s="43" t="s">
        <v>4</v>
      </c>
    </row>
    <row r="14" spans="1:12">
      <c r="A14" s="5" t="s">
        <v>107</v>
      </c>
      <c r="B14" s="5" t="s">
        <v>108</v>
      </c>
      <c r="C14" s="68">
        <f t="shared" si="0"/>
        <v>1.5</v>
      </c>
      <c r="D14" s="6">
        <v>4</v>
      </c>
      <c r="E14" s="6">
        <v>640</v>
      </c>
      <c r="F14" s="7" t="s">
        <v>45</v>
      </c>
      <c r="G14" s="8">
        <v>960</v>
      </c>
      <c r="H14" s="6">
        <v>56.36</v>
      </c>
      <c r="I14" s="7" t="s">
        <v>45</v>
      </c>
      <c r="J14" s="8">
        <v>84.54</v>
      </c>
      <c r="K14" s="5">
        <v>288</v>
      </c>
      <c r="L14" s="6" t="s">
        <v>3</v>
      </c>
    </row>
    <row r="15" spans="1:12">
      <c r="A15" s="1" t="s">
        <v>6</v>
      </c>
      <c r="B15" s="1" t="s">
        <v>22</v>
      </c>
      <c r="C15" s="67">
        <f t="shared" si="0"/>
        <v>1.6</v>
      </c>
      <c r="D15" s="2">
        <v>5.29</v>
      </c>
      <c r="E15" s="2">
        <v>800</v>
      </c>
      <c r="F15" s="3" t="s">
        <v>45</v>
      </c>
      <c r="G15" s="4">
        <v>1280</v>
      </c>
      <c r="H15" s="2">
        <v>71.349999999999994</v>
      </c>
      <c r="I15" s="3" t="s">
        <v>45</v>
      </c>
      <c r="J15" s="4">
        <v>114.16</v>
      </c>
      <c r="K15" s="1">
        <v>285</v>
      </c>
      <c r="L15" s="2" t="s">
        <v>2</v>
      </c>
    </row>
    <row r="16" spans="1:12">
      <c r="A16" s="5" t="s">
        <v>10</v>
      </c>
      <c r="B16" s="5" t="s">
        <v>63</v>
      </c>
      <c r="C16" s="68">
        <f t="shared" si="0"/>
        <v>1.6666666666666667</v>
      </c>
      <c r="D16" s="6">
        <v>3.7</v>
      </c>
      <c r="E16" s="6">
        <v>480</v>
      </c>
      <c r="F16" s="7" t="s">
        <v>45</v>
      </c>
      <c r="G16" s="8">
        <v>800</v>
      </c>
      <c r="H16" s="6"/>
      <c r="I16" s="7"/>
      <c r="J16" s="8"/>
      <c r="K16" s="5">
        <v>252</v>
      </c>
      <c r="L16" s="6" t="s">
        <v>1</v>
      </c>
    </row>
    <row r="17" spans="1:12">
      <c r="A17" s="5" t="s">
        <v>8</v>
      </c>
      <c r="B17" s="5" t="s">
        <v>56</v>
      </c>
      <c r="C17" s="68">
        <f t="shared" si="0"/>
        <v>1.6666666666666667</v>
      </c>
      <c r="D17" s="6">
        <v>3.7</v>
      </c>
      <c r="E17" s="6">
        <v>480</v>
      </c>
      <c r="F17" s="7" t="s">
        <v>45</v>
      </c>
      <c r="G17" s="8">
        <v>800</v>
      </c>
      <c r="H17" s="6"/>
      <c r="I17" s="7"/>
      <c r="J17" s="8"/>
      <c r="K17" s="5">
        <v>252</v>
      </c>
      <c r="L17" s="6" t="s">
        <v>2</v>
      </c>
    </row>
    <row r="18" spans="1:12">
      <c r="A18" s="5" t="s">
        <v>8</v>
      </c>
      <c r="B18" s="5" t="s">
        <v>57</v>
      </c>
      <c r="C18" s="68">
        <f t="shared" si="0"/>
        <v>1.6666666666666667</v>
      </c>
      <c r="D18" s="6">
        <v>3.7</v>
      </c>
      <c r="E18" s="6">
        <v>480</v>
      </c>
      <c r="F18" s="7" t="s">
        <v>45</v>
      </c>
      <c r="G18" s="8">
        <v>800</v>
      </c>
      <c r="H18" s="6"/>
      <c r="I18" s="7"/>
      <c r="J18" s="8"/>
      <c r="K18" s="5">
        <v>252</v>
      </c>
      <c r="L18" s="43" t="s">
        <v>4</v>
      </c>
    </row>
    <row r="19" spans="1:12">
      <c r="A19" s="5" t="s">
        <v>11</v>
      </c>
      <c r="B19" s="5" t="s">
        <v>55</v>
      </c>
      <c r="C19" s="68">
        <f t="shared" si="0"/>
        <v>1.6666666666666667</v>
      </c>
      <c r="D19" s="6">
        <v>3.7</v>
      </c>
      <c r="E19" s="6">
        <v>480</v>
      </c>
      <c r="F19" s="7" t="s">
        <v>45</v>
      </c>
      <c r="G19" s="8">
        <v>800</v>
      </c>
      <c r="H19" s="6"/>
      <c r="I19" s="7"/>
      <c r="J19" s="8"/>
      <c r="K19" s="5">
        <v>252</v>
      </c>
      <c r="L19" s="6" t="s">
        <v>2</v>
      </c>
    </row>
    <row r="20" spans="1:12">
      <c r="A20" s="5" t="s">
        <v>11</v>
      </c>
      <c r="B20" s="5" t="s">
        <v>25</v>
      </c>
      <c r="C20" s="68">
        <f t="shared" si="0"/>
        <v>1.6666666666666667</v>
      </c>
      <c r="D20" s="6">
        <v>3.8</v>
      </c>
      <c r="E20" s="6">
        <v>480</v>
      </c>
      <c r="F20" s="7" t="s">
        <v>45</v>
      </c>
      <c r="G20" s="8">
        <v>800</v>
      </c>
      <c r="H20" s="6">
        <v>49.66</v>
      </c>
      <c r="I20" s="7" t="s">
        <v>45</v>
      </c>
      <c r="J20" s="8">
        <v>82.77</v>
      </c>
      <c r="K20" s="5">
        <v>246</v>
      </c>
      <c r="L20" s="6" t="s">
        <v>1</v>
      </c>
    </row>
    <row r="21" spans="1:12">
      <c r="A21" s="5" t="s">
        <v>8</v>
      </c>
      <c r="B21" s="5" t="s">
        <v>65</v>
      </c>
      <c r="C21" s="68">
        <f t="shared" si="0"/>
        <v>1.6666666666666667</v>
      </c>
      <c r="D21" s="6">
        <v>4</v>
      </c>
      <c r="E21" s="6">
        <v>480</v>
      </c>
      <c r="F21" s="7" t="s">
        <v>45</v>
      </c>
      <c r="G21" s="8">
        <v>800</v>
      </c>
      <c r="H21" s="6"/>
      <c r="I21" s="7"/>
      <c r="J21" s="8"/>
      <c r="K21" s="5">
        <v>233</v>
      </c>
      <c r="L21" s="6" t="s">
        <v>1</v>
      </c>
    </row>
    <row r="22" spans="1:12">
      <c r="A22" s="5" t="s">
        <v>8</v>
      </c>
      <c r="B22" s="5" t="s">
        <v>49</v>
      </c>
      <c r="C22" s="68">
        <f t="shared" si="0"/>
        <v>1.6666666666666667</v>
      </c>
      <c r="D22" s="6">
        <v>4</v>
      </c>
      <c r="E22" s="6">
        <v>480</v>
      </c>
      <c r="F22" s="7" t="s">
        <v>45</v>
      </c>
      <c r="G22" s="8">
        <v>800</v>
      </c>
      <c r="H22" s="6"/>
      <c r="I22" s="7"/>
      <c r="J22" s="8"/>
      <c r="K22" s="5">
        <v>233</v>
      </c>
      <c r="L22" s="6" t="s">
        <v>4</v>
      </c>
    </row>
    <row r="23" spans="1:12">
      <c r="A23" s="5" t="s">
        <v>8</v>
      </c>
      <c r="B23" s="5" t="s">
        <v>69</v>
      </c>
      <c r="C23" s="68">
        <f t="shared" si="0"/>
        <v>1.6666666666666667</v>
      </c>
      <c r="D23" s="6">
        <v>4</v>
      </c>
      <c r="E23" s="6">
        <v>480</v>
      </c>
      <c r="F23" s="7" t="s">
        <v>45</v>
      </c>
      <c r="G23" s="8">
        <v>800</v>
      </c>
      <c r="H23" s="6"/>
      <c r="I23" s="7"/>
      <c r="J23" s="8"/>
      <c r="K23" s="5">
        <v>233</v>
      </c>
      <c r="L23" s="6" t="s">
        <v>4</v>
      </c>
    </row>
    <row r="24" spans="1:12">
      <c r="A24" s="5" t="s">
        <v>59</v>
      </c>
      <c r="B24" s="5" t="s">
        <v>60</v>
      </c>
      <c r="C24" s="68">
        <f t="shared" si="0"/>
        <v>1.6666666666666667</v>
      </c>
      <c r="D24" s="6">
        <v>4</v>
      </c>
      <c r="E24" s="6">
        <v>480</v>
      </c>
      <c r="F24" s="7" t="s">
        <v>45</v>
      </c>
      <c r="G24" s="8">
        <v>800</v>
      </c>
      <c r="H24" s="6"/>
      <c r="I24" s="7"/>
      <c r="J24" s="8"/>
      <c r="K24" s="5">
        <v>233</v>
      </c>
      <c r="L24" s="6" t="s">
        <v>1</v>
      </c>
    </row>
    <row r="25" spans="1:12">
      <c r="A25" s="5" t="s">
        <v>11</v>
      </c>
      <c r="B25" s="5" t="s">
        <v>35</v>
      </c>
      <c r="C25" s="68">
        <f t="shared" si="0"/>
        <v>1.6666666666666667</v>
      </c>
      <c r="D25" s="6">
        <v>4</v>
      </c>
      <c r="E25" s="6">
        <v>480</v>
      </c>
      <c r="F25" s="7" t="s">
        <v>45</v>
      </c>
      <c r="G25" s="8">
        <v>800</v>
      </c>
      <c r="H25" s="6"/>
      <c r="I25" s="7"/>
      <c r="J25" s="8"/>
      <c r="K25" s="5">
        <v>233</v>
      </c>
      <c r="L25" s="43" t="s">
        <v>4</v>
      </c>
    </row>
    <row r="26" spans="1:12">
      <c r="A26" s="5" t="s">
        <v>6</v>
      </c>
      <c r="B26" s="5" t="s">
        <v>40</v>
      </c>
      <c r="C26" s="68">
        <f t="shared" si="0"/>
        <v>1.6666666666666667</v>
      </c>
      <c r="D26" s="6">
        <v>4</v>
      </c>
      <c r="E26" s="6">
        <v>480</v>
      </c>
      <c r="F26" s="7" t="s">
        <v>45</v>
      </c>
      <c r="G26" s="8">
        <v>800</v>
      </c>
      <c r="H26" s="6"/>
      <c r="I26" s="7"/>
      <c r="J26" s="8"/>
      <c r="K26" s="5">
        <v>233</v>
      </c>
      <c r="L26" s="6" t="s">
        <v>2</v>
      </c>
    </row>
    <row r="27" spans="1:12">
      <c r="A27" s="5" t="s">
        <v>6</v>
      </c>
      <c r="B27" s="5" t="s">
        <v>36</v>
      </c>
      <c r="C27" s="68">
        <f t="shared" si="0"/>
        <v>1.6666666666666667</v>
      </c>
      <c r="D27" s="6">
        <v>4</v>
      </c>
      <c r="E27" s="6">
        <v>480</v>
      </c>
      <c r="F27" s="7" t="s">
        <v>45</v>
      </c>
      <c r="G27" s="8">
        <v>800</v>
      </c>
      <c r="H27" s="6"/>
      <c r="I27" s="7"/>
      <c r="J27" s="8"/>
      <c r="K27" s="5">
        <v>233</v>
      </c>
      <c r="L27" s="6" t="s">
        <v>2</v>
      </c>
    </row>
    <row r="28" spans="1:12">
      <c r="A28" s="5" t="s">
        <v>6</v>
      </c>
      <c r="B28" s="5" t="s">
        <v>15</v>
      </c>
      <c r="C28" s="68">
        <f t="shared" si="0"/>
        <v>1.6666666666666667</v>
      </c>
      <c r="D28" s="6">
        <v>4</v>
      </c>
      <c r="E28" s="6">
        <v>480</v>
      </c>
      <c r="F28" s="7" t="s">
        <v>45</v>
      </c>
      <c r="G28" s="8">
        <v>800</v>
      </c>
      <c r="H28" s="6"/>
      <c r="I28" s="7"/>
      <c r="J28" s="8"/>
      <c r="K28" s="5">
        <v>233</v>
      </c>
      <c r="L28" s="6" t="s">
        <v>1</v>
      </c>
    </row>
    <row r="29" spans="1:12">
      <c r="A29" s="5" t="s">
        <v>6</v>
      </c>
      <c r="B29" s="5" t="s">
        <v>19</v>
      </c>
      <c r="C29" s="68">
        <f t="shared" si="0"/>
        <v>1.6666666666666667</v>
      </c>
      <c r="D29" s="6">
        <v>4</v>
      </c>
      <c r="E29" s="6">
        <v>480</v>
      </c>
      <c r="F29" s="7" t="s">
        <v>45</v>
      </c>
      <c r="G29" s="8">
        <v>800</v>
      </c>
      <c r="H29" s="6"/>
      <c r="I29" s="7"/>
      <c r="J29" s="8"/>
      <c r="K29" s="5">
        <v>233</v>
      </c>
      <c r="L29" s="6" t="s">
        <v>2</v>
      </c>
    </row>
    <row r="30" spans="1:12">
      <c r="A30" s="5" t="s">
        <v>105</v>
      </c>
      <c r="B30" s="5" t="s">
        <v>106</v>
      </c>
      <c r="C30" s="68">
        <f t="shared" si="0"/>
        <v>1.6666666666666667</v>
      </c>
      <c r="D30" s="6">
        <v>4.0999999999999996</v>
      </c>
      <c r="E30" s="6">
        <v>480</v>
      </c>
      <c r="F30" s="7" t="s">
        <v>45</v>
      </c>
      <c r="G30" s="8">
        <v>800</v>
      </c>
      <c r="H30" s="6">
        <v>53.58</v>
      </c>
      <c r="I30" s="7" t="s">
        <v>45</v>
      </c>
      <c r="J30" s="8">
        <v>89.3</v>
      </c>
      <c r="K30" s="5">
        <v>228</v>
      </c>
      <c r="L30" s="6" t="s">
        <v>2</v>
      </c>
    </row>
    <row r="31" spans="1:12">
      <c r="A31" s="5" t="s">
        <v>10</v>
      </c>
      <c r="B31" s="5" t="s">
        <v>21</v>
      </c>
      <c r="C31" s="68">
        <f t="shared" si="0"/>
        <v>1.6666666666666667</v>
      </c>
      <c r="D31" s="6">
        <v>4.2</v>
      </c>
      <c r="E31" s="6">
        <v>768</v>
      </c>
      <c r="F31" s="7" t="s">
        <v>45</v>
      </c>
      <c r="G31" s="8">
        <v>1280</v>
      </c>
      <c r="H31" s="6"/>
      <c r="I31" s="7"/>
      <c r="J31" s="8"/>
      <c r="K31" s="5">
        <v>355</v>
      </c>
      <c r="L31" s="6" t="s">
        <v>3</v>
      </c>
    </row>
    <row r="32" spans="1:12">
      <c r="A32" s="5" t="s">
        <v>8</v>
      </c>
      <c r="B32" s="5" t="s">
        <v>98</v>
      </c>
      <c r="C32" s="68">
        <f t="shared" si="0"/>
        <v>1.6666666666666667</v>
      </c>
      <c r="D32" s="6">
        <v>4.2699999999999996</v>
      </c>
      <c r="E32" s="6">
        <v>480</v>
      </c>
      <c r="F32" s="7" t="s">
        <v>45</v>
      </c>
      <c r="G32" s="8">
        <v>800</v>
      </c>
      <c r="H32" s="6">
        <v>56.19</v>
      </c>
      <c r="I32" s="7" t="s">
        <v>45</v>
      </c>
      <c r="J32" s="8">
        <v>93.66</v>
      </c>
      <c r="K32" s="5">
        <v>215</v>
      </c>
      <c r="L32" s="6" t="s">
        <v>1</v>
      </c>
    </row>
    <row r="33" spans="1:12">
      <c r="A33" s="5" t="s">
        <v>8</v>
      </c>
      <c r="B33" s="5" t="s">
        <v>99</v>
      </c>
      <c r="C33" s="68">
        <f t="shared" si="0"/>
        <v>1.6666666666666667</v>
      </c>
      <c r="D33" s="6">
        <v>4.3</v>
      </c>
      <c r="E33" s="6">
        <v>480</v>
      </c>
      <c r="F33" s="7" t="s">
        <v>45</v>
      </c>
      <c r="G33" s="8">
        <v>800</v>
      </c>
      <c r="H33" s="6">
        <v>56.19</v>
      </c>
      <c r="I33" s="7" t="s">
        <v>45</v>
      </c>
      <c r="J33" s="8">
        <v>93.66</v>
      </c>
      <c r="K33" s="5">
        <v>217</v>
      </c>
      <c r="L33" s="6" t="s">
        <v>1</v>
      </c>
    </row>
    <row r="34" spans="1:12">
      <c r="A34" s="5" t="s">
        <v>8</v>
      </c>
      <c r="B34" s="5" t="s">
        <v>100</v>
      </c>
      <c r="C34" s="68">
        <f t="shared" si="0"/>
        <v>1.6666666666666667</v>
      </c>
      <c r="D34" s="6">
        <v>4.3</v>
      </c>
      <c r="E34" s="6">
        <v>480</v>
      </c>
      <c r="F34" s="7" t="s">
        <v>45</v>
      </c>
      <c r="G34" s="8">
        <v>800</v>
      </c>
      <c r="H34" s="6">
        <v>56.19</v>
      </c>
      <c r="I34" s="7" t="s">
        <v>45</v>
      </c>
      <c r="J34" s="8">
        <v>93.66</v>
      </c>
      <c r="K34" s="5">
        <v>217</v>
      </c>
      <c r="L34" s="6" t="s">
        <v>1</v>
      </c>
    </row>
    <row r="35" spans="1:12">
      <c r="A35" s="5" t="s">
        <v>11</v>
      </c>
      <c r="B35" s="5" t="s">
        <v>39</v>
      </c>
      <c r="C35" s="68">
        <f t="shared" si="0"/>
        <v>1.6666666666666667</v>
      </c>
      <c r="D35" s="6">
        <v>4.3</v>
      </c>
      <c r="E35" s="6">
        <v>480</v>
      </c>
      <c r="F35" s="7" t="s">
        <v>45</v>
      </c>
      <c r="G35" s="8">
        <v>800</v>
      </c>
      <c r="H35" s="6"/>
      <c r="I35" s="7"/>
      <c r="J35" s="8"/>
      <c r="K35" s="5">
        <v>217</v>
      </c>
      <c r="L35" s="43" t="s">
        <v>4</v>
      </c>
    </row>
    <row r="36" spans="1:12">
      <c r="A36" s="5" t="s">
        <v>11</v>
      </c>
      <c r="B36" s="5" t="s">
        <v>51</v>
      </c>
      <c r="C36" s="68">
        <f t="shared" si="0"/>
        <v>1.6666666666666667</v>
      </c>
      <c r="D36" s="6">
        <v>4.3</v>
      </c>
      <c r="E36" s="6">
        <v>480</v>
      </c>
      <c r="F36" s="7" t="s">
        <v>45</v>
      </c>
      <c r="G36" s="8">
        <v>800</v>
      </c>
      <c r="H36" s="6"/>
      <c r="I36" s="7"/>
      <c r="J36" s="8"/>
      <c r="K36" s="5">
        <v>217</v>
      </c>
      <c r="L36" s="6" t="s">
        <v>2</v>
      </c>
    </row>
    <row r="37" spans="1:12">
      <c r="A37" s="5" t="s">
        <v>6</v>
      </c>
      <c r="B37" s="5" t="s">
        <v>24</v>
      </c>
      <c r="C37" s="68">
        <f t="shared" ref="C37:C72" si="1">G37/E37</f>
        <v>1.6666666666666667</v>
      </c>
      <c r="D37" s="6">
        <v>4.3</v>
      </c>
      <c r="E37" s="6">
        <v>480</v>
      </c>
      <c r="F37" s="7" t="s">
        <v>45</v>
      </c>
      <c r="G37" s="8">
        <v>800</v>
      </c>
      <c r="H37" s="6"/>
      <c r="I37" s="7"/>
      <c r="J37" s="8"/>
      <c r="K37" s="5">
        <v>217</v>
      </c>
      <c r="L37" s="6" t="s">
        <v>2</v>
      </c>
    </row>
    <row r="38" spans="1:12">
      <c r="A38" s="5" t="s">
        <v>11</v>
      </c>
      <c r="B38" s="5" t="s">
        <v>28</v>
      </c>
      <c r="C38" s="68">
        <f t="shared" si="1"/>
        <v>1.6666666666666667</v>
      </c>
      <c r="D38" s="6">
        <v>4.5</v>
      </c>
      <c r="E38" s="6">
        <v>768</v>
      </c>
      <c r="F38" s="7" t="s">
        <v>45</v>
      </c>
      <c r="G38" s="8">
        <v>1280</v>
      </c>
      <c r="H38" s="6"/>
      <c r="I38" s="7"/>
      <c r="J38" s="8"/>
      <c r="K38" s="5">
        <v>332</v>
      </c>
      <c r="L38" s="43" t="s">
        <v>4</v>
      </c>
    </row>
    <row r="39" spans="1:12">
      <c r="A39" s="5" t="s">
        <v>8</v>
      </c>
      <c r="B39" s="5" t="s">
        <v>94</v>
      </c>
      <c r="C39" s="68">
        <f t="shared" si="1"/>
        <v>1.6666666666666667</v>
      </c>
      <c r="D39" s="6">
        <v>4.7</v>
      </c>
      <c r="E39" s="6">
        <v>480</v>
      </c>
      <c r="F39" s="7" t="s">
        <v>45</v>
      </c>
      <c r="G39" s="8">
        <v>800</v>
      </c>
      <c r="H39" s="6">
        <v>61.42</v>
      </c>
      <c r="I39" s="7" t="s">
        <v>45</v>
      </c>
      <c r="J39" s="8">
        <v>102.37</v>
      </c>
      <c r="K39" s="5">
        <v>199</v>
      </c>
      <c r="L39" s="6" t="s">
        <v>4</v>
      </c>
    </row>
    <row r="40" spans="1:12">
      <c r="A40" s="5" t="s">
        <v>42</v>
      </c>
      <c r="B40" s="5" t="s">
        <v>43</v>
      </c>
      <c r="C40" s="68">
        <f t="shared" si="1"/>
        <v>1.6666666666666667</v>
      </c>
      <c r="D40" s="6">
        <v>4.7</v>
      </c>
      <c r="E40" s="6">
        <v>768</v>
      </c>
      <c r="F40" s="7" t="s">
        <v>45</v>
      </c>
      <c r="G40" s="8">
        <v>1280</v>
      </c>
      <c r="H40" s="6"/>
      <c r="I40" s="7"/>
      <c r="J40" s="8"/>
      <c r="K40" s="5">
        <v>318</v>
      </c>
      <c r="L40" s="6" t="s">
        <v>44</v>
      </c>
    </row>
    <row r="41" spans="1:12">
      <c r="A41" s="5" t="s">
        <v>6</v>
      </c>
      <c r="B41" s="5" t="s">
        <v>16</v>
      </c>
      <c r="C41" s="68">
        <f t="shared" si="1"/>
        <v>1.6666666666666667</v>
      </c>
      <c r="D41" s="6">
        <v>5</v>
      </c>
      <c r="E41" s="6">
        <v>480</v>
      </c>
      <c r="F41" s="7" t="s">
        <v>45</v>
      </c>
      <c r="G41" s="8">
        <v>800</v>
      </c>
      <c r="H41" s="6">
        <v>65.34</v>
      </c>
      <c r="I41" s="7" t="s">
        <v>45</v>
      </c>
      <c r="J41" s="8">
        <v>108.9</v>
      </c>
      <c r="K41" s="5">
        <v>187</v>
      </c>
      <c r="L41" s="6" t="s">
        <v>3</v>
      </c>
    </row>
    <row r="42" spans="1:12">
      <c r="A42" s="1" t="s">
        <v>6</v>
      </c>
      <c r="B42" s="1" t="s">
        <v>34</v>
      </c>
      <c r="C42" s="67">
        <f t="shared" si="1"/>
        <v>1.7066666666666668</v>
      </c>
      <c r="D42" s="2">
        <v>7</v>
      </c>
      <c r="E42" s="2">
        <v>600</v>
      </c>
      <c r="F42" s="3" t="s">
        <v>45</v>
      </c>
      <c r="G42" s="4">
        <v>1024</v>
      </c>
      <c r="H42" s="2"/>
      <c r="I42" s="3"/>
      <c r="J42" s="4"/>
      <c r="K42" s="1">
        <v>170</v>
      </c>
      <c r="L42" s="2" t="s">
        <v>4</v>
      </c>
    </row>
    <row r="43" spans="1:12">
      <c r="A43" s="5" t="s">
        <v>11</v>
      </c>
      <c r="B43" s="5" t="s">
        <v>50</v>
      </c>
      <c r="C43" s="68">
        <f t="shared" si="1"/>
        <v>1.7777777777777777</v>
      </c>
      <c r="D43" s="6">
        <v>3.5</v>
      </c>
      <c r="E43" s="6">
        <v>360</v>
      </c>
      <c r="F43" s="7" t="s">
        <v>45</v>
      </c>
      <c r="G43" s="8">
        <v>640</v>
      </c>
      <c r="H43" s="6"/>
      <c r="I43" s="7"/>
      <c r="J43" s="8"/>
      <c r="K43" s="5">
        <v>210</v>
      </c>
      <c r="L43" s="6" t="s">
        <v>2</v>
      </c>
    </row>
    <row r="44" spans="1:12">
      <c r="A44" s="5" t="s">
        <v>7</v>
      </c>
      <c r="B44" s="5" t="s">
        <v>30</v>
      </c>
      <c r="C44" s="68">
        <f t="shared" si="1"/>
        <v>1.7791666666666666</v>
      </c>
      <c r="D44" s="6">
        <v>3.5</v>
      </c>
      <c r="E44" s="6">
        <v>480</v>
      </c>
      <c r="F44" s="7" t="s">
        <v>45</v>
      </c>
      <c r="G44" s="8">
        <v>854</v>
      </c>
      <c r="H44" s="6"/>
      <c r="I44" s="7"/>
      <c r="J44" s="8"/>
      <c r="K44" s="5">
        <v>280</v>
      </c>
      <c r="L44" s="6" t="s">
        <v>1</v>
      </c>
    </row>
    <row r="45" spans="1:12">
      <c r="A45" s="5" t="s">
        <v>7</v>
      </c>
      <c r="B45" s="5" t="s">
        <v>110</v>
      </c>
      <c r="C45" s="68">
        <f t="shared" si="1"/>
        <v>1.7777777777777777</v>
      </c>
      <c r="D45" s="6">
        <v>3.7</v>
      </c>
      <c r="E45" s="6">
        <v>540</v>
      </c>
      <c r="F45" s="7" t="s">
        <v>45</v>
      </c>
      <c r="G45" s="8">
        <v>960</v>
      </c>
      <c r="H45" s="6">
        <v>46.07</v>
      </c>
      <c r="I45" s="7" t="s">
        <v>45</v>
      </c>
      <c r="J45" s="8">
        <v>81.91</v>
      </c>
      <c r="K45" s="5">
        <v>298</v>
      </c>
      <c r="L45" s="6" t="s">
        <v>4</v>
      </c>
    </row>
    <row r="46" spans="1:12">
      <c r="A46" s="5" t="s">
        <v>11</v>
      </c>
      <c r="B46" s="5" t="s">
        <v>109</v>
      </c>
      <c r="C46" s="68">
        <f t="shared" si="1"/>
        <v>1.7791666666666666</v>
      </c>
      <c r="D46" s="6">
        <v>3.9</v>
      </c>
      <c r="E46" s="6">
        <v>480</v>
      </c>
      <c r="F46" s="7" t="s">
        <v>45</v>
      </c>
      <c r="G46" s="8">
        <v>854</v>
      </c>
      <c r="H46" s="6">
        <v>48.54</v>
      </c>
      <c r="I46" s="7" t="s">
        <v>45</v>
      </c>
      <c r="J46" s="8">
        <v>86.35</v>
      </c>
      <c r="K46" s="5">
        <v>251</v>
      </c>
      <c r="L46" s="6" t="s">
        <v>2</v>
      </c>
    </row>
    <row r="47" spans="1:12">
      <c r="A47" s="5" t="s">
        <v>9</v>
      </c>
      <c r="B47" s="5" t="s">
        <v>20</v>
      </c>
      <c r="C47" s="68">
        <f t="shared" si="1"/>
        <v>1.7749999999999999</v>
      </c>
      <c r="D47" s="6">
        <v>4</v>
      </c>
      <c r="E47" s="6">
        <v>640</v>
      </c>
      <c r="F47" s="7" t="s">
        <v>45</v>
      </c>
      <c r="G47" s="8">
        <v>1136</v>
      </c>
      <c r="H47" s="6"/>
      <c r="I47" s="7"/>
      <c r="J47" s="8"/>
      <c r="K47" s="5">
        <v>326</v>
      </c>
      <c r="L47" s="43" t="s">
        <v>4</v>
      </c>
    </row>
    <row r="48" spans="1:12">
      <c r="A48" s="5" t="s">
        <v>7</v>
      </c>
      <c r="B48" s="5" t="s">
        <v>41</v>
      </c>
      <c r="C48" s="68">
        <f t="shared" si="1"/>
        <v>1.7777777777777777</v>
      </c>
      <c r="D48" s="6">
        <v>4</v>
      </c>
      <c r="E48" s="6">
        <v>540</v>
      </c>
      <c r="F48" s="7" t="s">
        <v>45</v>
      </c>
      <c r="G48" s="8">
        <v>960</v>
      </c>
      <c r="H48" s="6"/>
      <c r="I48" s="7"/>
      <c r="J48" s="8"/>
      <c r="K48" s="5">
        <v>275</v>
      </c>
      <c r="L48" s="6" t="s">
        <v>4</v>
      </c>
    </row>
    <row r="49" spans="1:12">
      <c r="A49" s="5" t="s">
        <v>7</v>
      </c>
      <c r="B49" s="5" t="s">
        <v>26</v>
      </c>
      <c r="C49" s="68">
        <f t="shared" si="1"/>
        <v>1.7791666666666666</v>
      </c>
      <c r="D49" s="6">
        <v>4</v>
      </c>
      <c r="E49" s="6">
        <v>480</v>
      </c>
      <c r="F49" s="7" t="s">
        <v>45</v>
      </c>
      <c r="G49" s="8">
        <v>854</v>
      </c>
      <c r="H49" s="6"/>
      <c r="I49" s="7"/>
      <c r="J49" s="8"/>
      <c r="K49" s="5">
        <v>245</v>
      </c>
      <c r="L49" s="6" t="s">
        <v>1</v>
      </c>
    </row>
    <row r="50" spans="1:12">
      <c r="A50" s="5" t="s">
        <v>7</v>
      </c>
      <c r="B50" s="5" t="s">
        <v>104</v>
      </c>
      <c r="C50" s="68">
        <f t="shared" si="1"/>
        <v>1.7791666666666666</v>
      </c>
      <c r="D50" s="6">
        <v>4.2</v>
      </c>
      <c r="E50" s="6">
        <v>480</v>
      </c>
      <c r="F50" s="7" t="s">
        <v>45</v>
      </c>
      <c r="G50" s="8">
        <v>854</v>
      </c>
      <c r="H50" s="6">
        <v>52.27</v>
      </c>
      <c r="I50" s="7" t="s">
        <v>45</v>
      </c>
      <c r="J50" s="8">
        <v>93</v>
      </c>
      <c r="K50" s="5">
        <v>233</v>
      </c>
      <c r="L50" s="6" t="s">
        <v>4</v>
      </c>
    </row>
    <row r="51" spans="1:12">
      <c r="A51" s="5" t="s">
        <v>8</v>
      </c>
      <c r="B51" s="5" t="s">
        <v>32</v>
      </c>
      <c r="C51" s="68">
        <f t="shared" si="1"/>
        <v>1.7777777777777777</v>
      </c>
      <c r="D51" s="6">
        <v>4.3</v>
      </c>
      <c r="E51" s="6">
        <v>540</v>
      </c>
      <c r="F51" s="7" t="s">
        <v>45</v>
      </c>
      <c r="G51" s="8">
        <v>960</v>
      </c>
      <c r="H51" s="6"/>
      <c r="I51" s="7"/>
      <c r="J51" s="8"/>
      <c r="K51" s="5">
        <v>256</v>
      </c>
      <c r="L51" s="6" t="s">
        <v>2</v>
      </c>
    </row>
    <row r="52" spans="1:12">
      <c r="A52" s="5" t="s">
        <v>6</v>
      </c>
      <c r="B52" s="5" t="s">
        <v>68</v>
      </c>
      <c r="C52" s="68">
        <f t="shared" si="1"/>
        <v>1.7777777777777777</v>
      </c>
      <c r="D52" s="6">
        <v>4.3</v>
      </c>
      <c r="E52" s="6">
        <v>720</v>
      </c>
      <c r="F52" s="7" t="s">
        <v>45</v>
      </c>
      <c r="G52" s="8">
        <v>1280</v>
      </c>
      <c r="H52" s="6"/>
      <c r="I52" s="7"/>
      <c r="J52" s="8"/>
      <c r="K52" s="5">
        <v>342</v>
      </c>
      <c r="L52" s="6" t="s">
        <v>4</v>
      </c>
    </row>
    <row r="53" spans="1:12">
      <c r="A53" s="5" t="s">
        <v>7</v>
      </c>
      <c r="B53" s="5" t="s">
        <v>27</v>
      </c>
      <c r="C53" s="68">
        <f t="shared" si="1"/>
        <v>1.7777777777777777</v>
      </c>
      <c r="D53" s="6">
        <v>4.3</v>
      </c>
      <c r="E53" s="6">
        <v>720</v>
      </c>
      <c r="F53" s="7" t="s">
        <v>45</v>
      </c>
      <c r="G53" s="8">
        <v>1280</v>
      </c>
      <c r="H53" s="6"/>
      <c r="I53" s="7"/>
      <c r="J53" s="8"/>
      <c r="K53" s="5">
        <v>342</v>
      </c>
      <c r="L53" s="6" t="s">
        <v>4</v>
      </c>
    </row>
    <row r="54" spans="1:12">
      <c r="A54" s="5" t="s">
        <v>7</v>
      </c>
      <c r="B54" s="5" t="s">
        <v>33</v>
      </c>
      <c r="C54" s="68">
        <f t="shared" si="1"/>
        <v>1.7791666666666666</v>
      </c>
      <c r="D54" s="6">
        <v>4.3</v>
      </c>
      <c r="E54" s="6">
        <v>480</v>
      </c>
      <c r="F54" s="7" t="s">
        <v>45</v>
      </c>
      <c r="G54" s="8">
        <v>854</v>
      </c>
      <c r="H54" s="6"/>
      <c r="I54" s="7"/>
      <c r="J54" s="8"/>
      <c r="K54" s="5">
        <v>228</v>
      </c>
      <c r="L54" s="6" t="s">
        <v>1</v>
      </c>
    </row>
    <row r="55" spans="1:12">
      <c r="A55" s="5" t="s">
        <v>95</v>
      </c>
      <c r="B55" s="5" t="s">
        <v>103</v>
      </c>
      <c r="C55" s="68">
        <f t="shared" si="1"/>
        <v>1.7777777777777777</v>
      </c>
      <c r="D55" s="6">
        <v>4.5</v>
      </c>
      <c r="E55" s="6">
        <v>720</v>
      </c>
      <c r="F55" s="7" t="s">
        <v>45</v>
      </c>
      <c r="G55" s="8">
        <v>1280</v>
      </c>
      <c r="H55" s="6">
        <v>56.04</v>
      </c>
      <c r="I55" s="7" t="s">
        <v>45</v>
      </c>
      <c r="J55" s="8">
        <v>99.62</v>
      </c>
      <c r="K55" s="5">
        <v>326</v>
      </c>
      <c r="L55" s="6" t="s">
        <v>4</v>
      </c>
    </row>
    <row r="56" spans="1:12">
      <c r="A56" s="5" t="s">
        <v>7</v>
      </c>
      <c r="B56" s="5" t="s">
        <v>102</v>
      </c>
      <c r="C56" s="68">
        <f t="shared" si="1"/>
        <v>1.7777777777777777</v>
      </c>
      <c r="D56" s="6">
        <v>4.55</v>
      </c>
      <c r="E56" s="6">
        <v>720</v>
      </c>
      <c r="F56" s="7" t="s">
        <v>45</v>
      </c>
      <c r="G56" s="8">
        <v>1280</v>
      </c>
      <c r="H56" s="6">
        <v>56.66</v>
      </c>
      <c r="I56" s="7" t="s">
        <v>45</v>
      </c>
      <c r="J56" s="8">
        <v>100.73</v>
      </c>
      <c r="K56" s="5">
        <v>323</v>
      </c>
      <c r="L56" s="6" t="s">
        <v>1</v>
      </c>
    </row>
    <row r="57" spans="1:12">
      <c r="A57" s="5" t="s">
        <v>7</v>
      </c>
      <c r="B57" s="5" t="s">
        <v>37</v>
      </c>
      <c r="C57" s="68">
        <f t="shared" si="1"/>
        <v>1.7777777777777777</v>
      </c>
      <c r="D57" s="6">
        <v>4.5999999999999996</v>
      </c>
      <c r="E57" s="6">
        <v>720</v>
      </c>
      <c r="F57" s="7" t="s">
        <v>45</v>
      </c>
      <c r="G57" s="8">
        <v>1280</v>
      </c>
      <c r="H57" s="6"/>
      <c r="I57" s="7"/>
      <c r="J57" s="8"/>
      <c r="K57" s="5">
        <v>319</v>
      </c>
      <c r="L57" s="6" t="s">
        <v>1</v>
      </c>
    </row>
    <row r="58" spans="1:12">
      <c r="A58" s="5" t="s">
        <v>6</v>
      </c>
      <c r="B58" s="5" t="s">
        <v>101</v>
      </c>
      <c r="C58" s="68">
        <f t="shared" si="1"/>
        <v>1.7777777777777777</v>
      </c>
      <c r="D58" s="6">
        <v>4.6500000000000004</v>
      </c>
      <c r="E58" s="6">
        <v>720</v>
      </c>
      <c r="F58" s="7" t="s">
        <v>45</v>
      </c>
      <c r="G58" s="8">
        <v>1280</v>
      </c>
      <c r="H58" s="6">
        <v>57.9</v>
      </c>
      <c r="I58" s="7" t="s">
        <v>45</v>
      </c>
      <c r="J58" s="8">
        <v>102.94</v>
      </c>
      <c r="K58" s="5">
        <v>316</v>
      </c>
      <c r="L58" s="6" t="s">
        <v>2</v>
      </c>
    </row>
    <row r="59" spans="1:12">
      <c r="A59" s="5" t="s">
        <v>8</v>
      </c>
      <c r="B59" s="5" t="s">
        <v>64</v>
      </c>
      <c r="C59" s="68">
        <f t="shared" si="1"/>
        <v>1.7777777777777777</v>
      </c>
      <c r="D59" s="6">
        <v>4.7</v>
      </c>
      <c r="E59" s="6">
        <v>720</v>
      </c>
      <c r="F59" s="7" t="s">
        <v>45</v>
      </c>
      <c r="G59" s="8">
        <v>1280</v>
      </c>
      <c r="H59" s="6"/>
      <c r="I59" s="7"/>
      <c r="J59" s="8"/>
      <c r="K59" s="5">
        <v>312</v>
      </c>
      <c r="L59" s="6" t="s">
        <v>4</v>
      </c>
    </row>
    <row r="60" spans="1:12">
      <c r="A60" s="5" t="s">
        <v>8</v>
      </c>
      <c r="B60" s="5" t="s">
        <v>38</v>
      </c>
      <c r="C60" s="68">
        <f t="shared" si="1"/>
        <v>1.7777777777777777</v>
      </c>
      <c r="D60" s="6">
        <v>4.7</v>
      </c>
      <c r="E60" s="6">
        <v>720</v>
      </c>
      <c r="F60" s="7" t="s">
        <v>45</v>
      </c>
      <c r="G60" s="8">
        <v>1280</v>
      </c>
      <c r="H60" s="6">
        <v>58.53</v>
      </c>
      <c r="I60" s="7" t="s">
        <v>45</v>
      </c>
      <c r="J60" s="8">
        <v>104.05</v>
      </c>
      <c r="K60" s="5">
        <v>312</v>
      </c>
      <c r="L60" s="6" t="s">
        <v>4</v>
      </c>
    </row>
    <row r="61" spans="1:12">
      <c r="A61" s="5" t="s">
        <v>8</v>
      </c>
      <c r="B61" s="5" t="s">
        <v>61</v>
      </c>
      <c r="C61" s="68">
        <f t="shared" si="1"/>
        <v>1.7777777777777777</v>
      </c>
      <c r="D61" s="6">
        <v>4.7</v>
      </c>
      <c r="E61" s="6">
        <v>720</v>
      </c>
      <c r="F61" s="7" t="s">
        <v>45</v>
      </c>
      <c r="G61" s="8">
        <v>1280</v>
      </c>
      <c r="H61" s="6"/>
      <c r="I61" s="7"/>
      <c r="J61" s="8"/>
      <c r="K61" s="5">
        <v>312</v>
      </c>
      <c r="L61" s="6" t="s">
        <v>2</v>
      </c>
    </row>
    <row r="62" spans="1:12">
      <c r="A62" s="5" t="s">
        <v>59</v>
      </c>
      <c r="B62" s="5" t="s">
        <v>17</v>
      </c>
      <c r="C62" s="68">
        <f t="shared" si="1"/>
        <v>1.7777777777777777</v>
      </c>
      <c r="D62" s="6">
        <v>4.7</v>
      </c>
      <c r="E62" s="6">
        <v>1080</v>
      </c>
      <c r="F62" s="7" t="s">
        <v>45</v>
      </c>
      <c r="G62" s="8">
        <v>1920</v>
      </c>
      <c r="H62" s="6">
        <v>58.53</v>
      </c>
      <c r="I62" s="7" t="s">
        <v>45</v>
      </c>
      <c r="J62" s="8">
        <v>104.05</v>
      </c>
      <c r="K62" s="5">
        <v>469</v>
      </c>
      <c r="L62" s="6" t="s">
        <v>4</v>
      </c>
    </row>
    <row r="63" spans="1:12">
      <c r="A63" s="5" t="s">
        <v>6</v>
      </c>
      <c r="B63" s="5" t="s">
        <v>18</v>
      </c>
      <c r="C63" s="68">
        <f t="shared" si="1"/>
        <v>1.7777777777777777</v>
      </c>
      <c r="D63" s="6">
        <v>4.8</v>
      </c>
      <c r="E63" s="6">
        <v>720</v>
      </c>
      <c r="F63" s="7" t="s">
        <v>45</v>
      </c>
      <c r="G63" s="8">
        <v>1280</v>
      </c>
      <c r="H63" s="6">
        <v>59.77</v>
      </c>
      <c r="I63" s="7" t="s">
        <v>45</v>
      </c>
      <c r="J63" s="8">
        <v>106.26</v>
      </c>
      <c r="K63" s="5">
        <v>306</v>
      </c>
      <c r="L63" s="6" t="s">
        <v>2</v>
      </c>
    </row>
    <row r="64" spans="1:12">
      <c r="A64" s="5" t="s">
        <v>8</v>
      </c>
      <c r="B64" s="5" t="s">
        <v>31</v>
      </c>
      <c r="C64" s="68">
        <f t="shared" si="1"/>
        <v>1.7777777777777777</v>
      </c>
      <c r="D64" s="6">
        <v>5</v>
      </c>
      <c r="E64" s="6">
        <v>720</v>
      </c>
      <c r="F64" s="7" t="s">
        <v>45</v>
      </c>
      <c r="G64" s="8">
        <v>1280</v>
      </c>
      <c r="H64" s="6"/>
      <c r="I64" s="7"/>
      <c r="J64" s="8"/>
      <c r="K64" s="5">
        <v>294</v>
      </c>
      <c r="L64" s="6" t="s">
        <v>4</v>
      </c>
    </row>
    <row r="65" spans="1:12">
      <c r="A65" s="5" t="s">
        <v>8</v>
      </c>
      <c r="B65" s="5" t="s">
        <v>66</v>
      </c>
      <c r="C65" s="68">
        <f t="shared" si="1"/>
        <v>1.7777777777777777</v>
      </c>
      <c r="D65" s="6">
        <v>5</v>
      </c>
      <c r="E65" s="6">
        <v>1080</v>
      </c>
      <c r="F65" s="7" t="s">
        <v>45</v>
      </c>
      <c r="G65" s="8">
        <v>1920</v>
      </c>
      <c r="H65" s="6"/>
      <c r="I65" s="7"/>
      <c r="J65" s="8"/>
      <c r="K65" s="5">
        <v>441</v>
      </c>
      <c r="L65" s="6" t="s">
        <v>4</v>
      </c>
    </row>
    <row r="66" spans="1:12">
      <c r="A66" s="5" t="s">
        <v>12</v>
      </c>
      <c r="B66" s="5" t="s">
        <v>67</v>
      </c>
      <c r="C66" s="68">
        <f t="shared" si="1"/>
        <v>1.7777777777777777</v>
      </c>
      <c r="D66" s="6">
        <v>5</v>
      </c>
      <c r="E66" s="6">
        <v>1080</v>
      </c>
      <c r="F66" s="7" t="s">
        <v>45</v>
      </c>
      <c r="G66" s="8">
        <v>1920</v>
      </c>
      <c r="H66" s="6"/>
      <c r="I66" s="7"/>
      <c r="J66" s="8"/>
      <c r="K66" s="5">
        <v>441</v>
      </c>
      <c r="L66" s="6" t="s">
        <v>4</v>
      </c>
    </row>
    <row r="67" spans="1:12">
      <c r="A67" s="5" t="s">
        <v>6</v>
      </c>
      <c r="B67" s="5" t="s">
        <v>13</v>
      </c>
      <c r="C67" s="68">
        <f t="shared" si="1"/>
        <v>1.7777777777777777</v>
      </c>
      <c r="D67" s="6">
        <v>5</v>
      </c>
      <c r="E67" s="6">
        <v>1080</v>
      </c>
      <c r="F67" s="7" t="s">
        <v>45</v>
      </c>
      <c r="G67" s="8">
        <v>1920</v>
      </c>
      <c r="H67" s="6"/>
      <c r="I67" s="7"/>
      <c r="J67" s="8"/>
      <c r="K67" s="5">
        <v>441</v>
      </c>
      <c r="L67" s="6" t="s">
        <v>2</v>
      </c>
    </row>
    <row r="68" spans="1:12">
      <c r="A68" s="5" t="s">
        <v>7</v>
      </c>
      <c r="B68" s="5" t="s">
        <v>14</v>
      </c>
      <c r="C68" s="68">
        <f t="shared" si="1"/>
        <v>1.7777777777777777</v>
      </c>
      <c r="D68" s="6">
        <v>5</v>
      </c>
      <c r="E68" s="6">
        <v>1080</v>
      </c>
      <c r="F68" s="7" t="s">
        <v>45</v>
      </c>
      <c r="G68" s="8">
        <v>1920</v>
      </c>
      <c r="H68" s="6"/>
      <c r="I68" s="7"/>
      <c r="J68" s="8"/>
      <c r="K68" s="5">
        <v>441</v>
      </c>
      <c r="L68" s="6" t="s">
        <v>1</v>
      </c>
    </row>
    <row r="69" spans="1:12">
      <c r="A69" s="5" t="s">
        <v>7</v>
      </c>
      <c r="B69" s="5" t="s">
        <v>97</v>
      </c>
      <c r="C69" s="68">
        <f t="shared" si="1"/>
        <v>1.7777777777777777</v>
      </c>
      <c r="D69" s="6">
        <v>5</v>
      </c>
      <c r="E69" s="6">
        <v>1080</v>
      </c>
      <c r="F69" s="7" t="s">
        <v>45</v>
      </c>
      <c r="G69" s="8">
        <v>1920</v>
      </c>
      <c r="H69" s="6">
        <v>62.26</v>
      </c>
      <c r="I69" s="7" t="s">
        <v>45</v>
      </c>
      <c r="J69" s="8">
        <v>110.69</v>
      </c>
      <c r="K69" s="5">
        <v>441</v>
      </c>
      <c r="L69" s="6" t="s">
        <v>1</v>
      </c>
    </row>
    <row r="70" spans="1:12">
      <c r="A70" s="5" t="s">
        <v>12</v>
      </c>
      <c r="B70" s="5" t="s">
        <v>29</v>
      </c>
      <c r="C70" s="68">
        <f t="shared" si="1"/>
        <v>1.7791666666666666</v>
      </c>
      <c r="D70" s="6">
        <v>5</v>
      </c>
      <c r="E70" s="6">
        <v>480</v>
      </c>
      <c r="F70" s="7" t="s">
        <v>45</v>
      </c>
      <c r="G70" s="8">
        <v>854</v>
      </c>
      <c r="H70" s="6"/>
      <c r="I70" s="7"/>
      <c r="J70" s="8"/>
      <c r="K70" s="5">
        <v>196</v>
      </c>
      <c r="L70" s="6" t="s">
        <v>4</v>
      </c>
    </row>
    <row r="71" spans="1:12">
      <c r="A71" s="5" t="s">
        <v>42</v>
      </c>
      <c r="B71" s="5" t="s">
        <v>52</v>
      </c>
      <c r="C71" s="68">
        <f t="shared" si="1"/>
        <v>1.7777777777777777</v>
      </c>
      <c r="D71" s="6">
        <v>5.5</v>
      </c>
      <c r="E71" s="6">
        <v>1080</v>
      </c>
      <c r="F71" s="7" t="s">
        <v>45</v>
      </c>
      <c r="G71" s="8">
        <v>1920</v>
      </c>
      <c r="H71" s="6">
        <v>68.489999999999995</v>
      </c>
      <c r="I71" s="7" t="s">
        <v>45</v>
      </c>
      <c r="J71" s="8">
        <v>121.76</v>
      </c>
      <c r="K71" s="5">
        <v>401</v>
      </c>
      <c r="L71" s="6" t="s">
        <v>4</v>
      </c>
    </row>
    <row r="72" spans="1:12">
      <c r="A72" s="5" t="s">
        <v>95</v>
      </c>
      <c r="B72" s="5" t="s">
        <v>96</v>
      </c>
      <c r="C72" s="68">
        <f t="shared" si="1"/>
        <v>1.7777777777777777</v>
      </c>
      <c r="D72" s="6">
        <v>6.1</v>
      </c>
      <c r="E72" s="6">
        <v>720</v>
      </c>
      <c r="F72" s="7" t="s">
        <v>45</v>
      </c>
      <c r="G72" s="8">
        <v>1280</v>
      </c>
      <c r="H72" s="6">
        <v>75.959999999999994</v>
      </c>
      <c r="I72" s="7" t="s">
        <v>45</v>
      </c>
      <c r="J72" s="8">
        <v>135.04</v>
      </c>
      <c r="K72" s="5">
        <v>241</v>
      </c>
      <c r="L72" s="6" t="s">
        <v>4</v>
      </c>
    </row>
  </sheetData>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2"/>
  <sheetViews>
    <sheetView workbookViewId="0">
      <selection activeCell="A4" sqref="A4"/>
    </sheetView>
  </sheetViews>
  <sheetFormatPr baseColWidth="10" defaultRowHeight="15" x14ac:dyDescent="0"/>
  <cols>
    <col min="1" max="1" width="10.83203125" style="15"/>
    <col min="2" max="2" width="10.5" style="15" bestFit="1" customWidth="1"/>
    <col min="3" max="3" width="8.33203125" style="15" customWidth="1"/>
    <col min="4" max="4" width="2.83203125" style="18" customWidth="1"/>
    <col min="5" max="5" width="8.33203125" style="19" customWidth="1"/>
    <col min="6" max="6" width="8.33203125" style="47" customWidth="1"/>
    <col min="7" max="7" width="8.33203125" style="48" customWidth="1"/>
    <col min="8" max="8" width="12" style="15" customWidth="1"/>
    <col min="9" max="9" width="10.83203125" style="15"/>
    <col min="10" max="10" width="3.6640625" style="15" bestFit="1" customWidth="1"/>
    <col min="11" max="16384" width="10.83203125" style="15"/>
  </cols>
  <sheetData>
    <row r="2" spans="1:11" ht="29">
      <c r="A2" s="60" t="s">
        <v>209</v>
      </c>
    </row>
    <row r="4" spans="1:11" s="54" customFormat="1" ht="36" customHeight="1">
      <c r="A4" s="59"/>
      <c r="B4" s="55" t="s">
        <v>70</v>
      </c>
      <c r="C4" s="56" t="s">
        <v>71</v>
      </c>
      <c r="D4" s="12"/>
      <c r="E4" s="69" t="s">
        <v>72</v>
      </c>
      <c r="F4" s="57" t="s">
        <v>73</v>
      </c>
      <c r="G4" s="58" t="s">
        <v>144</v>
      </c>
      <c r="H4" s="56" t="s">
        <v>164</v>
      </c>
      <c r="J4" s="89" t="s">
        <v>210</v>
      </c>
      <c r="K4" s="89"/>
    </row>
    <row r="5" spans="1:11" ht="18" customHeight="1">
      <c r="A5" s="90" t="s">
        <v>79</v>
      </c>
      <c r="B5" s="49" t="s">
        <v>74</v>
      </c>
      <c r="C5" s="50">
        <v>160</v>
      </c>
      <c r="D5" s="74" t="s">
        <v>45</v>
      </c>
      <c r="E5" s="70">
        <v>120</v>
      </c>
      <c r="F5" s="51" t="s">
        <v>87</v>
      </c>
      <c r="G5" s="52">
        <f>4/3</f>
        <v>1.3333333333333333</v>
      </c>
      <c r="H5" s="53">
        <v>1.9E-2</v>
      </c>
      <c r="J5" s="45" t="s">
        <v>112</v>
      </c>
      <c r="K5" s="46" t="s">
        <v>113</v>
      </c>
    </row>
    <row r="6" spans="1:11" ht="18" customHeight="1">
      <c r="A6" s="90"/>
      <c r="B6" s="49" t="s">
        <v>75</v>
      </c>
      <c r="C6" s="50">
        <v>240</v>
      </c>
      <c r="D6" s="74" t="s">
        <v>45</v>
      </c>
      <c r="E6" s="70">
        <v>160</v>
      </c>
      <c r="F6" s="51" t="s">
        <v>88</v>
      </c>
      <c r="G6" s="52">
        <f>3/2</f>
        <v>1.5</v>
      </c>
      <c r="H6" s="53">
        <v>3.7999999999999999E-2</v>
      </c>
      <c r="J6" s="45" t="s">
        <v>114</v>
      </c>
      <c r="K6" s="46" t="s">
        <v>115</v>
      </c>
    </row>
    <row r="7" spans="1:11" ht="18" customHeight="1">
      <c r="A7" s="90"/>
      <c r="B7" s="49" t="s">
        <v>76</v>
      </c>
      <c r="C7" s="50">
        <v>320</v>
      </c>
      <c r="D7" s="74" t="s">
        <v>45</v>
      </c>
      <c r="E7" s="70">
        <v>240</v>
      </c>
      <c r="F7" s="51" t="s">
        <v>87</v>
      </c>
      <c r="G7" s="52">
        <f>4/3</f>
        <v>1.3333333333333333</v>
      </c>
      <c r="H7" s="53">
        <v>7.6999999999999999E-2</v>
      </c>
      <c r="J7" s="45" t="s">
        <v>122</v>
      </c>
      <c r="K7" s="46" t="s">
        <v>123</v>
      </c>
    </row>
    <row r="8" spans="1:11" ht="18" customHeight="1">
      <c r="A8" s="90"/>
      <c r="B8" s="49" t="s">
        <v>77</v>
      </c>
      <c r="C8" s="53">
        <v>400</v>
      </c>
      <c r="D8" s="74" t="s">
        <v>45</v>
      </c>
      <c r="E8" s="71">
        <v>240</v>
      </c>
      <c r="F8" s="51" t="s">
        <v>89</v>
      </c>
      <c r="G8" s="52">
        <f>5/3</f>
        <v>1.6666666666666667</v>
      </c>
      <c r="H8" s="53">
        <v>9.6000000000000002E-2</v>
      </c>
      <c r="J8" s="45" t="s">
        <v>116</v>
      </c>
      <c r="K8" s="46" t="s">
        <v>117</v>
      </c>
    </row>
    <row r="9" spans="1:11" ht="18" customHeight="1">
      <c r="A9" s="90"/>
      <c r="B9" s="49"/>
      <c r="C9" s="53">
        <v>376</v>
      </c>
      <c r="D9" s="74" t="s">
        <v>45</v>
      </c>
      <c r="E9" s="71">
        <v>240</v>
      </c>
      <c r="F9" s="51" t="s">
        <v>90</v>
      </c>
      <c r="G9" s="52">
        <f>4.7/3</f>
        <v>1.5666666666666667</v>
      </c>
      <c r="H9" s="53">
        <v>9.0200000000000002E-2</v>
      </c>
      <c r="J9" s="45" t="s">
        <v>118</v>
      </c>
      <c r="K9" s="46" t="s">
        <v>119</v>
      </c>
    </row>
    <row r="10" spans="1:11" ht="18" customHeight="1">
      <c r="A10" s="90"/>
      <c r="B10" s="49"/>
      <c r="C10" s="53">
        <v>384</v>
      </c>
      <c r="D10" s="74" t="s">
        <v>45</v>
      </c>
      <c r="E10" s="71">
        <v>240</v>
      </c>
      <c r="F10" s="51" t="s">
        <v>91</v>
      </c>
      <c r="G10" s="52">
        <f>16/10</f>
        <v>1.6</v>
      </c>
      <c r="H10" s="53">
        <v>9.2200000000000004E-2</v>
      </c>
      <c r="J10" s="45" t="s">
        <v>120</v>
      </c>
      <c r="K10" s="46" t="s">
        <v>121</v>
      </c>
    </row>
    <row r="11" spans="1:11" ht="18" customHeight="1">
      <c r="A11" s="90"/>
      <c r="B11" s="49"/>
      <c r="C11" s="53">
        <v>400</v>
      </c>
      <c r="D11" s="74" t="s">
        <v>45</v>
      </c>
      <c r="E11" s="71">
        <v>240</v>
      </c>
      <c r="F11" s="51" t="s">
        <v>92</v>
      </c>
      <c r="G11" s="52">
        <f>15/9</f>
        <v>1.6666666666666667</v>
      </c>
      <c r="H11" s="53">
        <v>9.6000000000000002E-2</v>
      </c>
      <c r="J11" s="45" t="s">
        <v>153</v>
      </c>
      <c r="K11" s="46" t="s">
        <v>154</v>
      </c>
    </row>
    <row r="12" spans="1:11" ht="18" customHeight="1">
      <c r="A12" s="90"/>
      <c r="B12" s="49"/>
      <c r="C12" s="53">
        <v>428</v>
      </c>
      <c r="D12" s="74" t="s">
        <v>45</v>
      </c>
      <c r="E12" s="71">
        <v>240</v>
      </c>
      <c r="F12" s="51" t="s">
        <v>86</v>
      </c>
      <c r="G12" s="52">
        <f>16/9</f>
        <v>1.7777777777777777</v>
      </c>
      <c r="H12" s="53">
        <v>0.10299999999999999</v>
      </c>
      <c r="J12" s="45" t="s">
        <v>124</v>
      </c>
      <c r="K12" s="46" t="s">
        <v>125</v>
      </c>
    </row>
    <row r="13" spans="1:11" ht="18" customHeight="1">
      <c r="A13" s="90"/>
      <c r="B13" s="49"/>
      <c r="C13" s="53">
        <v>432</v>
      </c>
      <c r="D13" s="74" t="s">
        <v>45</v>
      </c>
      <c r="E13" s="71">
        <v>240</v>
      </c>
      <c r="F13" s="51" t="s">
        <v>86</v>
      </c>
      <c r="G13" s="52">
        <f t="shared" ref="G13:G15" si="0">16/9</f>
        <v>1.7777777777777777</v>
      </c>
      <c r="H13" s="53">
        <v>0.104</v>
      </c>
      <c r="J13" s="45" t="s">
        <v>151</v>
      </c>
      <c r="K13" s="46" t="s">
        <v>152</v>
      </c>
    </row>
    <row r="14" spans="1:11" ht="18" customHeight="1">
      <c r="A14" s="90"/>
      <c r="B14" s="49"/>
      <c r="C14" s="53">
        <v>480</v>
      </c>
      <c r="D14" s="74" t="s">
        <v>45</v>
      </c>
      <c r="E14" s="71">
        <v>270</v>
      </c>
      <c r="F14" s="51" t="s">
        <v>86</v>
      </c>
      <c r="G14" s="52">
        <f t="shared" si="0"/>
        <v>1.7777777777777777</v>
      </c>
      <c r="H14" s="53">
        <v>0.13</v>
      </c>
    </row>
    <row r="15" spans="1:11" ht="18" customHeight="1">
      <c r="A15" s="90"/>
      <c r="B15" s="49"/>
      <c r="C15" s="53">
        <v>480</v>
      </c>
      <c r="D15" s="74" t="s">
        <v>45</v>
      </c>
      <c r="E15" s="71">
        <v>272</v>
      </c>
      <c r="F15" s="51" t="s">
        <v>86</v>
      </c>
      <c r="G15" s="52">
        <f t="shared" si="0"/>
        <v>1.7777777777777777</v>
      </c>
      <c r="H15" s="53">
        <v>0.13100000000000001</v>
      </c>
    </row>
    <row r="16" spans="1:11" ht="18" customHeight="1">
      <c r="A16" s="90"/>
      <c r="B16" s="49" t="s">
        <v>78</v>
      </c>
      <c r="C16" s="50">
        <v>480</v>
      </c>
      <c r="D16" s="74" t="s">
        <v>45</v>
      </c>
      <c r="E16" s="70">
        <v>320</v>
      </c>
      <c r="F16" s="51" t="s">
        <v>88</v>
      </c>
      <c r="G16" s="52">
        <f>3/2</f>
        <v>1.5</v>
      </c>
      <c r="H16" s="53">
        <v>0.154</v>
      </c>
    </row>
    <row r="17" spans="1:8" ht="18" customHeight="1">
      <c r="A17" s="90"/>
      <c r="B17" s="49"/>
      <c r="C17" s="53">
        <v>480</v>
      </c>
      <c r="D17" s="74" t="s">
        <v>45</v>
      </c>
      <c r="E17" s="71">
        <v>270</v>
      </c>
      <c r="F17" s="51" t="s">
        <v>86</v>
      </c>
      <c r="G17" s="52">
        <f>16/9</f>
        <v>1.7777777777777777</v>
      </c>
      <c r="H17" s="53">
        <v>0.12959999999999999</v>
      </c>
    </row>
    <row r="18" spans="1:8" ht="18" customHeight="1">
      <c r="A18" s="90"/>
      <c r="B18" s="49"/>
      <c r="C18" s="53">
        <v>480</v>
      </c>
      <c r="D18" s="74" t="s">
        <v>45</v>
      </c>
      <c r="E18" s="71">
        <v>272</v>
      </c>
      <c r="F18" s="51" t="s">
        <v>86</v>
      </c>
      <c r="G18" s="52">
        <f>16/9</f>
        <v>1.7777777777777777</v>
      </c>
      <c r="H18" s="53">
        <v>0.13059999999999999</v>
      </c>
    </row>
    <row r="19" spans="1:8" ht="18" customHeight="1">
      <c r="A19" s="90"/>
      <c r="B19" s="49"/>
      <c r="C19" s="53">
        <v>480</v>
      </c>
      <c r="D19" s="74" t="s">
        <v>45</v>
      </c>
      <c r="E19" s="71">
        <v>320</v>
      </c>
      <c r="F19" s="51" t="s">
        <v>88</v>
      </c>
      <c r="G19" s="52">
        <f>3/2</f>
        <v>1.5</v>
      </c>
      <c r="H19" s="53">
        <v>0.15359999999999999</v>
      </c>
    </row>
    <row r="20" spans="1:8" ht="18" customHeight="1">
      <c r="A20" s="90"/>
      <c r="B20" s="49"/>
      <c r="C20" s="53">
        <v>640</v>
      </c>
      <c r="D20" s="74" t="s">
        <v>45</v>
      </c>
      <c r="E20" s="71">
        <v>240</v>
      </c>
      <c r="F20" s="51" t="s">
        <v>93</v>
      </c>
      <c r="G20" s="52">
        <f>8/3</f>
        <v>2.6666666666666665</v>
      </c>
      <c r="H20" s="53">
        <v>0.15359999999999999</v>
      </c>
    </row>
    <row r="21" spans="1:8" ht="18" customHeight="1">
      <c r="A21" s="90"/>
      <c r="B21" s="49"/>
      <c r="C21" s="53">
        <v>480</v>
      </c>
      <c r="D21" s="74" t="s">
        <v>45</v>
      </c>
      <c r="E21" s="71">
        <v>360</v>
      </c>
      <c r="F21" s="51" t="s">
        <v>87</v>
      </c>
      <c r="G21" s="52">
        <f>4/3</f>
        <v>1.3333333333333333</v>
      </c>
      <c r="H21" s="53">
        <v>0.17280000000000001</v>
      </c>
    </row>
    <row r="22" spans="1:8" ht="18" customHeight="1">
      <c r="A22" s="90"/>
      <c r="B22" s="49" t="s">
        <v>79</v>
      </c>
      <c r="C22" s="50">
        <v>640</v>
      </c>
      <c r="D22" s="74" t="s">
        <v>45</v>
      </c>
      <c r="E22" s="70">
        <v>480</v>
      </c>
      <c r="F22" s="51" t="s">
        <v>87</v>
      </c>
      <c r="G22" s="52">
        <f>4/3</f>
        <v>1.3333333333333333</v>
      </c>
      <c r="H22" s="53">
        <v>0.307</v>
      </c>
    </row>
    <row r="23" spans="1:8" ht="18" customHeight="1">
      <c r="A23" s="90"/>
      <c r="B23" s="49" t="s">
        <v>80</v>
      </c>
      <c r="C23" s="53">
        <v>800</v>
      </c>
      <c r="D23" s="74" t="s">
        <v>45</v>
      </c>
      <c r="E23" s="71">
        <v>480</v>
      </c>
      <c r="F23" s="51" t="s">
        <v>89</v>
      </c>
      <c r="G23" s="52">
        <f>5/3</f>
        <v>1.6666666666666667</v>
      </c>
      <c r="H23" s="53">
        <v>0.38400000000000001</v>
      </c>
    </row>
    <row r="24" spans="1:8" ht="18" customHeight="1">
      <c r="A24" s="90"/>
      <c r="B24" s="49"/>
      <c r="C24" s="53">
        <v>800</v>
      </c>
      <c r="D24" s="74" t="s">
        <v>45</v>
      </c>
      <c r="E24" s="71">
        <v>480</v>
      </c>
      <c r="F24" s="51" t="s">
        <v>92</v>
      </c>
      <c r="G24" s="52">
        <f>15/9</f>
        <v>1.6666666666666667</v>
      </c>
      <c r="H24" s="53">
        <v>0.38400000000000001</v>
      </c>
    </row>
    <row r="25" spans="1:8" ht="18" customHeight="1">
      <c r="A25" s="90"/>
      <c r="B25" s="49"/>
      <c r="C25" s="53">
        <v>848</v>
      </c>
      <c r="D25" s="74" t="s">
        <v>45</v>
      </c>
      <c r="E25" s="71">
        <v>480</v>
      </c>
      <c r="F25" s="51" t="s">
        <v>86</v>
      </c>
      <c r="G25" s="52">
        <f>16/9</f>
        <v>1.7777777777777777</v>
      </c>
      <c r="H25" s="53">
        <v>0.40699999999999997</v>
      </c>
    </row>
    <row r="26" spans="1:8" ht="18" customHeight="1">
      <c r="A26" s="90"/>
      <c r="B26" s="49"/>
      <c r="C26" s="53">
        <v>852</v>
      </c>
      <c r="D26" s="74" t="s">
        <v>45</v>
      </c>
      <c r="E26" s="71">
        <v>480</v>
      </c>
      <c r="F26" s="51" t="s">
        <v>86</v>
      </c>
      <c r="G26" s="52">
        <f>16/9</f>
        <v>1.7777777777777777</v>
      </c>
      <c r="H26" s="53">
        <v>0.40899999999999997</v>
      </c>
    </row>
    <row r="27" spans="1:8" ht="18" customHeight="1">
      <c r="A27" s="90"/>
      <c r="B27" s="49"/>
      <c r="C27" s="53">
        <v>854</v>
      </c>
      <c r="D27" s="74" t="s">
        <v>45</v>
      </c>
      <c r="E27" s="71">
        <v>480</v>
      </c>
      <c r="F27" s="51" t="s">
        <v>86</v>
      </c>
      <c r="G27" s="52">
        <v>1.78</v>
      </c>
      <c r="H27" s="53">
        <v>0.41</v>
      </c>
    </row>
    <row r="28" spans="1:8" ht="18" customHeight="1">
      <c r="A28" s="90"/>
      <c r="B28" s="49" t="s">
        <v>81</v>
      </c>
      <c r="C28" s="53">
        <v>854</v>
      </c>
      <c r="D28" s="74" t="s">
        <v>45</v>
      </c>
      <c r="E28" s="71">
        <v>480</v>
      </c>
      <c r="F28" s="51" t="s">
        <v>86</v>
      </c>
      <c r="G28" s="52">
        <v>1.78</v>
      </c>
      <c r="H28" s="53">
        <v>0.41</v>
      </c>
    </row>
    <row r="29" spans="1:8" ht="18" customHeight="1">
      <c r="A29" s="90"/>
      <c r="B29" s="49" t="s">
        <v>82</v>
      </c>
      <c r="C29" s="53">
        <v>800</v>
      </c>
      <c r="D29" s="74" t="s">
        <v>45</v>
      </c>
      <c r="E29" s="71">
        <v>600</v>
      </c>
      <c r="F29" s="51" t="s">
        <v>87</v>
      </c>
      <c r="G29" s="52">
        <f>4/3</f>
        <v>1.3333333333333333</v>
      </c>
      <c r="H29" s="53">
        <v>0.48</v>
      </c>
    </row>
    <row r="30" spans="1:8" ht="18" customHeight="1">
      <c r="A30" s="90"/>
      <c r="B30" s="49" t="s">
        <v>83</v>
      </c>
      <c r="C30" s="50">
        <v>960</v>
      </c>
      <c r="D30" s="74" t="s">
        <v>45</v>
      </c>
      <c r="E30" s="70">
        <v>640</v>
      </c>
      <c r="F30" s="51" t="s">
        <v>88</v>
      </c>
      <c r="G30" s="52">
        <f>3/2</f>
        <v>1.5</v>
      </c>
      <c r="H30" s="53">
        <v>0.61399999999999999</v>
      </c>
    </row>
    <row r="31" spans="1:8" ht="18" customHeight="1">
      <c r="A31" s="90"/>
      <c r="B31" s="49" t="s">
        <v>84</v>
      </c>
      <c r="C31" s="53">
        <v>1024</v>
      </c>
      <c r="D31" s="74" t="s">
        <v>45</v>
      </c>
      <c r="E31" s="71">
        <v>576</v>
      </c>
      <c r="F31" s="51" t="s">
        <v>86</v>
      </c>
      <c r="G31" s="52">
        <v>1.78</v>
      </c>
      <c r="H31" s="53">
        <v>0.59</v>
      </c>
    </row>
    <row r="32" spans="1:8" ht="18" customHeight="1">
      <c r="A32" s="90"/>
      <c r="B32" s="49" t="s">
        <v>84</v>
      </c>
      <c r="C32" s="53">
        <v>1024</v>
      </c>
      <c r="D32" s="74" t="s">
        <v>45</v>
      </c>
      <c r="E32" s="71">
        <v>600</v>
      </c>
      <c r="F32" s="51" t="s">
        <v>85</v>
      </c>
      <c r="G32" s="52">
        <f>128/75</f>
        <v>1.7066666666666668</v>
      </c>
      <c r="H32" s="53">
        <v>0.61399999999999999</v>
      </c>
    </row>
    <row r="33" spans="1:8">
      <c r="A33" s="61"/>
      <c r="B33" s="61"/>
      <c r="C33" s="61"/>
      <c r="D33" s="73"/>
      <c r="E33" s="72"/>
      <c r="F33" s="62"/>
      <c r="G33" s="63"/>
      <c r="H33" s="61"/>
    </row>
    <row r="34" spans="1:8" ht="18" customHeight="1">
      <c r="A34" s="90" t="s">
        <v>126</v>
      </c>
      <c r="B34" s="49" t="s">
        <v>126</v>
      </c>
      <c r="C34" s="53">
        <v>1024</v>
      </c>
      <c r="D34" s="74" t="s">
        <v>45</v>
      </c>
      <c r="E34" s="71">
        <v>768</v>
      </c>
      <c r="F34" s="51" t="s">
        <v>87</v>
      </c>
      <c r="G34" s="52">
        <f>4/3</f>
        <v>1.3333333333333333</v>
      </c>
      <c r="H34" s="53">
        <v>0.78600000000000003</v>
      </c>
    </row>
    <row r="35" spans="1:8" ht="18" customHeight="1">
      <c r="A35" s="90"/>
      <c r="B35" s="49" t="s">
        <v>127</v>
      </c>
      <c r="C35" s="53">
        <v>1280</v>
      </c>
      <c r="D35" s="74" t="s">
        <v>45</v>
      </c>
      <c r="E35" s="71">
        <v>720</v>
      </c>
      <c r="F35" s="51" t="s">
        <v>86</v>
      </c>
      <c r="G35" s="52">
        <v>1.78</v>
      </c>
      <c r="H35" s="53">
        <v>0.92200000000000004</v>
      </c>
    </row>
    <row r="36" spans="1:8" ht="18" customHeight="1">
      <c r="A36" s="90"/>
      <c r="B36" s="49"/>
      <c r="C36" s="53">
        <v>1280</v>
      </c>
      <c r="D36" s="74" t="s">
        <v>45</v>
      </c>
      <c r="E36" s="71">
        <v>768</v>
      </c>
      <c r="F36" s="51" t="s">
        <v>89</v>
      </c>
      <c r="G36" s="52">
        <f>5/3</f>
        <v>1.6666666666666667</v>
      </c>
      <c r="H36" s="53">
        <v>0.98299999999999998</v>
      </c>
    </row>
    <row r="37" spans="1:8" ht="18" customHeight="1">
      <c r="A37" s="90"/>
      <c r="B37" s="49"/>
      <c r="C37" s="53">
        <v>1280</v>
      </c>
      <c r="D37" s="74" t="s">
        <v>45</v>
      </c>
      <c r="E37" s="71">
        <v>800</v>
      </c>
      <c r="F37" s="51" t="s">
        <v>91</v>
      </c>
      <c r="G37" s="52">
        <f>16/10</f>
        <v>1.6</v>
      </c>
      <c r="H37" s="53">
        <v>1.024</v>
      </c>
    </row>
    <row r="38" spans="1:8" ht="18" customHeight="1">
      <c r="A38" s="90"/>
      <c r="B38" s="49"/>
      <c r="C38" s="53">
        <v>1360</v>
      </c>
      <c r="D38" s="74" t="s">
        <v>45</v>
      </c>
      <c r="E38" s="71">
        <v>768</v>
      </c>
      <c r="F38" s="51" t="s">
        <v>86</v>
      </c>
      <c r="G38" s="52">
        <v>1.78</v>
      </c>
      <c r="H38" s="53">
        <v>1.044</v>
      </c>
    </row>
    <row r="39" spans="1:8" ht="18" customHeight="1">
      <c r="A39" s="90"/>
      <c r="B39" s="49"/>
      <c r="C39" s="53">
        <v>1366</v>
      </c>
      <c r="D39" s="74" t="s">
        <v>45</v>
      </c>
      <c r="E39" s="71">
        <v>768</v>
      </c>
      <c r="F39" s="51" t="s">
        <v>86</v>
      </c>
      <c r="G39" s="52">
        <v>1.78</v>
      </c>
      <c r="H39" s="53">
        <v>1.0489999999999999</v>
      </c>
    </row>
    <row r="40" spans="1:8" ht="18" customHeight="1">
      <c r="A40" s="90"/>
      <c r="B40" s="49" t="s">
        <v>128</v>
      </c>
      <c r="C40" s="53">
        <v>1152</v>
      </c>
      <c r="D40" s="74" t="s">
        <v>45</v>
      </c>
      <c r="E40" s="71">
        <v>864</v>
      </c>
      <c r="F40" s="51" t="s">
        <v>87</v>
      </c>
      <c r="G40" s="52">
        <f>4/3</f>
        <v>1.3333333333333333</v>
      </c>
      <c r="H40" s="53">
        <v>0.995</v>
      </c>
    </row>
    <row r="41" spans="1:8" ht="18" customHeight="1">
      <c r="A41" s="90"/>
      <c r="B41" s="49" t="s">
        <v>129</v>
      </c>
      <c r="C41" s="53">
        <v>1440</v>
      </c>
      <c r="D41" s="74" t="s">
        <v>45</v>
      </c>
      <c r="E41" s="71">
        <v>900</v>
      </c>
      <c r="F41" s="51" t="s">
        <v>91</v>
      </c>
      <c r="G41" s="52">
        <f>16/10</f>
        <v>1.6</v>
      </c>
      <c r="H41" s="53">
        <v>1.296</v>
      </c>
    </row>
    <row r="42" spans="1:8" ht="18" customHeight="1">
      <c r="A42" s="90"/>
      <c r="B42" s="49" t="s">
        <v>130</v>
      </c>
      <c r="C42" s="53">
        <v>1280</v>
      </c>
      <c r="D42" s="74" t="s">
        <v>45</v>
      </c>
      <c r="E42" s="71">
        <v>1024</v>
      </c>
      <c r="F42" s="51" t="s">
        <v>135</v>
      </c>
      <c r="G42" s="52">
        <f>5/4</f>
        <v>1.25</v>
      </c>
      <c r="H42" s="53">
        <v>1.31</v>
      </c>
    </row>
    <row r="43" spans="1:8" ht="18" customHeight="1">
      <c r="A43" s="90"/>
      <c r="B43" s="49" t="s">
        <v>131</v>
      </c>
      <c r="C43" s="53">
        <v>1400</v>
      </c>
      <c r="D43" s="74" t="s">
        <v>45</v>
      </c>
      <c r="E43" s="71">
        <v>1050</v>
      </c>
      <c r="F43" s="51" t="s">
        <v>87</v>
      </c>
      <c r="G43" s="52">
        <f>4/3</f>
        <v>1.3333333333333333</v>
      </c>
      <c r="H43" s="53">
        <v>1.47</v>
      </c>
    </row>
    <row r="44" spans="1:8" ht="18" customHeight="1">
      <c r="A44" s="90"/>
      <c r="B44" s="49" t="s">
        <v>132</v>
      </c>
      <c r="C44" s="53">
        <v>1680</v>
      </c>
      <c r="D44" s="74" t="s">
        <v>45</v>
      </c>
      <c r="E44" s="71">
        <v>1050</v>
      </c>
      <c r="F44" s="51" t="s">
        <v>91</v>
      </c>
      <c r="G44" s="52">
        <f>16/10</f>
        <v>1.6</v>
      </c>
      <c r="H44" s="53">
        <v>1.764</v>
      </c>
    </row>
    <row r="45" spans="1:8" ht="18" customHeight="1">
      <c r="A45" s="90"/>
      <c r="B45" s="49" t="s">
        <v>133</v>
      </c>
      <c r="C45" s="53">
        <v>1600</v>
      </c>
      <c r="D45" s="74" t="s">
        <v>45</v>
      </c>
      <c r="E45" s="71">
        <v>1200</v>
      </c>
      <c r="F45" s="51" t="s">
        <v>87</v>
      </c>
      <c r="G45" s="52">
        <f>4/3</f>
        <v>1.3333333333333333</v>
      </c>
      <c r="H45" s="53">
        <v>1.92</v>
      </c>
    </row>
    <row r="46" spans="1:8" ht="18" customHeight="1">
      <c r="A46" s="90"/>
      <c r="B46" s="49" t="s">
        <v>134</v>
      </c>
      <c r="C46" s="53">
        <v>1920</v>
      </c>
      <c r="D46" s="74" t="s">
        <v>45</v>
      </c>
      <c r="E46" s="71">
        <v>1200</v>
      </c>
      <c r="F46" s="51" t="s">
        <v>91</v>
      </c>
      <c r="G46" s="52">
        <f>16/10</f>
        <v>1.6</v>
      </c>
      <c r="H46" s="53">
        <v>2.3039999999999998</v>
      </c>
    </row>
    <row r="47" spans="1:8">
      <c r="A47" s="61"/>
      <c r="B47" s="61"/>
      <c r="C47" s="61"/>
      <c r="D47" s="73"/>
      <c r="E47" s="72"/>
      <c r="F47" s="62"/>
      <c r="G47" s="63"/>
      <c r="H47" s="61"/>
    </row>
    <row r="48" spans="1:8" ht="18" customHeight="1">
      <c r="A48" s="90" t="s">
        <v>137</v>
      </c>
      <c r="B48" s="49" t="s">
        <v>136</v>
      </c>
      <c r="C48" s="53">
        <v>2048</v>
      </c>
      <c r="D48" s="74" t="s">
        <v>45</v>
      </c>
      <c r="E48" s="71">
        <v>1152</v>
      </c>
      <c r="F48" s="51" t="s">
        <v>86</v>
      </c>
      <c r="G48" s="52">
        <v>1.78</v>
      </c>
      <c r="H48" s="53">
        <v>2.359</v>
      </c>
    </row>
    <row r="49" spans="1:8" ht="18" customHeight="1">
      <c r="A49" s="90"/>
      <c r="B49" s="49" t="s">
        <v>137</v>
      </c>
      <c r="C49" s="53">
        <v>2048</v>
      </c>
      <c r="D49" s="74" t="s">
        <v>45</v>
      </c>
      <c r="E49" s="71">
        <v>1536</v>
      </c>
      <c r="F49" s="51" t="s">
        <v>87</v>
      </c>
      <c r="G49" s="52">
        <f>4/3</f>
        <v>1.3333333333333333</v>
      </c>
      <c r="H49" s="53">
        <v>3.145</v>
      </c>
    </row>
    <row r="50" spans="1:8" ht="18" customHeight="1">
      <c r="A50" s="90"/>
      <c r="B50" s="49" t="s">
        <v>138</v>
      </c>
      <c r="C50" s="53">
        <v>2560</v>
      </c>
      <c r="D50" s="74" t="s">
        <v>45</v>
      </c>
      <c r="E50" s="71">
        <v>1600</v>
      </c>
      <c r="F50" s="51" t="s">
        <v>91</v>
      </c>
      <c r="G50" s="52">
        <f>16/10</f>
        <v>1.6</v>
      </c>
      <c r="H50" s="53">
        <v>4.0960000000000001</v>
      </c>
    </row>
    <row r="51" spans="1:8" ht="18" customHeight="1">
      <c r="A51" s="90"/>
      <c r="B51" s="49" t="s">
        <v>139</v>
      </c>
      <c r="C51" s="53">
        <v>2560</v>
      </c>
      <c r="D51" s="74" t="s">
        <v>45</v>
      </c>
      <c r="E51" s="71">
        <v>2048</v>
      </c>
      <c r="F51" s="51" t="s">
        <v>135</v>
      </c>
      <c r="G51" s="52">
        <f>5/4</f>
        <v>1.25</v>
      </c>
      <c r="H51" s="53">
        <v>5.242</v>
      </c>
    </row>
    <row r="52" spans="1:8" ht="18" customHeight="1">
      <c r="A52" s="90"/>
      <c r="B52" s="49" t="s">
        <v>140</v>
      </c>
      <c r="C52" s="53">
        <v>3200</v>
      </c>
      <c r="D52" s="74" t="s">
        <v>45</v>
      </c>
      <c r="E52" s="71">
        <v>2048</v>
      </c>
      <c r="F52" s="51" t="s">
        <v>143</v>
      </c>
      <c r="G52" s="52">
        <f>25/16</f>
        <v>1.5625</v>
      </c>
      <c r="H52" s="53">
        <v>6.5529999999999999</v>
      </c>
    </row>
    <row r="53" spans="1:8" ht="18" customHeight="1">
      <c r="A53" s="90"/>
      <c r="B53" s="49" t="s">
        <v>141</v>
      </c>
      <c r="C53" s="53">
        <v>3200</v>
      </c>
      <c r="D53" s="74" t="s">
        <v>45</v>
      </c>
      <c r="E53" s="71">
        <v>2400</v>
      </c>
      <c r="F53" s="51" t="s">
        <v>87</v>
      </c>
      <c r="G53" s="52">
        <f>4/3</f>
        <v>1.3333333333333333</v>
      </c>
      <c r="H53" s="53">
        <v>7.68</v>
      </c>
    </row>
    <row r="54" spans="1:8" ht="18" customHeight="1">
      <c r="A54" s="90"/>
      <c r="B54" s="49" t="s">
        <v>142</v>
      </c>
      <c r="C54" s="53">
        <v>3840</v>
      </c>
      <c r="D54" s="74" t="s">
        <v>45</v>
      </c>
      <c r="E54" s="71">
        <v>2400</v>
      </c>
      <c r="F54" s="51" t="s">
        <v>91</v>
      </c>
      <c r="G54" s="52">
        <f>16/10</f>
        <v>1.6</v>
      </c>
      <c r="H54" s="53">
        <v>9.2159999999999993</v>
      </c>
    </row>
    <row r="55" spans="1:8">
      <c r="A55" s="61"/>
      <c r="B55" s="61"/>
      <c r="C55" s="61"/>
      <c r="D55" s="73"/>
      <c r="E55" s="72"/>
      <c r="F55" s="62"/>
      <c r="G55" s="63"/>
      <c r="H55" s="61"/>
    </row>
    <row r="56" spans="1:8" ht="18" customHeight="1">
      <c r="A56" s="90" t="s">
        <v>145</v>
      </c>
      <c r="B56" s="49" t="s">
        <v>145</v>
      </c>
      <c r="C56" s="53">
        <v>4096</v>
      </c>
      <c r="D56" s="74" t="s">
        <v>45</v>
      </c>
      <c r="E56" s="71">
        <v>3072</v>
      </c>
      <c r="F56" s="51" t="s">
        <v>87</v>
      </c>
      <c r="G56" s="52">
        <f>4/3</f>
        <v>1.3333333333333333</v>
      </c>
      <c r="H56" s="53">
        <v>12.582000000000001</v>
      </c>
    </row>
    <row r="57" spans="1:8" ht="18" customHeight="1">
      <c r="A57" s="90"/>
      <c r="B57" s="49" t="s">
        <v>146</v>
      </c>
      <c r="C57" s="53">
        <v>5120</v>
      </c>
      <c r="D57" s="74" t="s">
        <v>45</v>
      </c>
      <c r="E57" s="71">
        <v>3200</v>
      </c>
      <c r="F57" s="51" t="s">
        <v>91</v>
      </c>
      <c r="G57" s="52">
        <f>16/10</f>
        <v>1.6</v>
      </c>
      <c r="H57" s="53">
        <v>16.384</v>
      </c>
    </row>
    <row r="58" spans="1:8" ht="18" customHeight="1">
      <c r="A58" s="90"/>
      <c r="B58" s="49" t="s">
        <v>147</v>
      </c>
      <c r="C58" s="53">
        <v>5120</v>
      </c>
      <c r="D58" s="74" t="s">
        <v>45</v>
      </c>
      <c r="E58" s="71">
        <v>4096</v>
      </c>
      <c r="F58" s="51" t="s">
        <v>135</v>
      </c>
      <c r="G58" s="52">
        <f>5/4</f>
        <v>1.25</v>
      </c>
      <c r="H58" s="53">
        <v>20.971</v>
      </c>
    </row>
    <row r="59" spans="1:8" ht="18" customHeight="1">
      <c r="A59" s="90"/>
      <c r="B59" s="49" t="s">
        <v>148</v>
      </c>
      <c r="C59" s="53">
        <v>6400</v>
      </c>
      <c r="D59" s="74" t="s">
        <v>45</v>
      </c>
      <c r="E59" s="71">
        <v>4096</v>
      </c>
      <c r="F59" s="51" t="s">
        <v>143</v>
      </c>
      <c r="G59" s="52">
        <f>25/16</f>
        <v>1.5625</v>
      </c>
      <c r="H59" s="53">
        <v>26.213999999999999</v>
      </c>
    </row>
    <row r="60" spans="1:8" ht="18" customHeight="1">
      <c r="A60" s="90"/>
      <c r="B60" s="49" t="s">
        <v>149</v>
      </c>
      <c r="C60" s="53">
        <v>6400</v>
      </c>
      <c r="D60" s="74" t="s">
        <v>45</v>
      </c>
      <c r="E60" s="71">
        <v>4800</v>
      </c>
      <c r="F60" s="51" t="s">
        <v>87</v>
      </c>
      <c r="G60" s="52">
        <f>4/3</f>
        <v>1.3333333333333333</v>
      </c>
      <c r="H60" s="53">
        <v>30.72</v>
      </c>
    </row>
    <row r="61" spans="1:8" ht="18" customHeight="1">
      <c r="A61" s="90"/>
      <c r="B61" s="49" t="s">
        <v>150</v>
      </c>
      <c r="C61" s="53">
        <v>7680</v>
      </c>
      <c r="D61" s="74" t="s">
        <v>45</v>
      </c>
      <c r="E61" s="71">
        <v>4800</v>
      </c>
      <c r="F61" s="51" t="s">
        <v>91</v>
      </c>
      <c r="G61" s="52">
        <f>16/10</f>
        <v>1.6</v>
      </c>
      <c r="H61" s="53">
        <v>36.863999999999997</v>
      </c>
    </row>
    <row r="62" spans="1:8">
      <c r="A62" s="61"/>
      <c r="B62" s="61"/>
      <c r="C62" s="61"/>
      <c r="D62" s="73"/>
      <c r="E62" s="72"/>
      <c r="F62" s="62"/>
      <c r="G62" s="63"/>
      <c r="H62" s="61"/>
    </row>
    <row r="63" spans="1:8" ht="18" customHeight="1">
      <c r="A63" s="90" t="s">
        <v>157</v>
      </c>
      <c r="B63" s="49" t="s">
        <v>155</v>
      </c>
      <c r="C63" s="53">
        <v>640</v>
      </c>
      <c r="D63" s="74" t="s">
        <v>45</v>
      </c>
      <c r="E63" s="71">
        <v>360</v>
      </c>
      <c r="F63" s="51" t="s">
        <v>86</v>
      </c>
      <c r="G63" s="52">
        <v>1.78</v>
      </c>
      <c r="H63" s="53">
        <v>0.23</v>
      </c>
    </row>
    <row r="64" spans="1:8" ht="18" customHeight="1">
      <c r="A64" s="90"/>
      <c r="B64" s="49" t="s">
        <v>156</v>
      </c>
      <c r="C64" s="53">
        <v>960</v>
      </c>
      <c r="D64" s="74" t="s">
        <v>45</v>
      </c>
      <c r="E64" s="71">
        <v>540</v>
      </c>
      <c r="F64" s="51" t="s">
        <v>86</v>
      </c>
      <c r="G64" s="52">
        <v>1.78</v>
      </c>
      <c r="H64" s="53">
        <v>0.51800000000000002</v>
      </c>
    </row>
    <row r="65" spans="1:8" ht="18" customHeight="1">
      <c r="A65" s="90"/>
      <c r="B65" s="49" t="s">
        <v>157</v>
      </c>
      <c r="C65" s="53">
        <v>1280</v>
      </c>
      <c r="D65" s="74" t="s">
        <v>45</v>
      </c>
      <c r="E65" s="71">
        <v>720</v>
      </c>
      <c r="F65" s="51" t="s">
        <v>86</v>
      </c>
      <c r="G65" s="52">
        <v>1.78</v>
      </c>
      <c r="H65" s="53">
        <v>0.92100000000000004</v>
      </c>
    </row>
    <row r="66" spans="1:8" ht="18" customHeight="1">
      <c r="A66" s="90"/>
      <c r="B66" s="49" t="s">
        <v>158</v>
      </c>
      <c r="C66" s="53">
        <v>1600</v>
      </c>
      <c r="D66" s="74" t="s">
        <v>45</v>
      </c>
      <c r="E66" s="71">
        <v>900</v>
      </c>
      <c r="F66" s="51" t="s">
        <v>86</v>
      </c>
      <c r="G66" s="52">
        <v>1.78</v>
      </c>
      <c r="H66" s="53">
        <v>1.44</v>
      </c>
    </row>
    <row r="67" spans="1:8" ht="18" customHeight="1">
      <c r="A67" s="90"/>
      <c r="B67" s="49" t="s">
        <v>159</v>
      </c>
      <c r="C67" s="53">
        <v>1920</v>
      </c>
      <c r="D67" s="74" t="s">
        <v>45</v>
      </c>
      <c r="E67" s="71">
        <v>1080</v>
      </c>
      <c r="F67" s="51" t="s">
        <v>86</v>
      </c>
      <c r="G67" s="52">
        <v>1.78</v>
      </c>
      <c r="H67" s="53">
        <v>2.073</v>
      </c>
    </row>
    <row r="68" spans="1:8" ht="18" customHeight="1">
      <c r="A68" s="90"/>
      <c r="B68" s="49" t="s">
        <v>160</v>
      </c>
      <c r="C68" s="53">
        <v>2560</v>
      </c>
      <c r="D68" s="74" t="s">
        <v>45</v>
      </c>
      <c r="E68" s="71">
        <v>1440</v>
      </c>
      <c r="F68" s="51" t="s">
        <v>86</v>
      </c>
      <c r="G68" s="52">
        <v>1.78</v>
      </c>
      <c r="H68" s="53">
        <v>3.6859999999999999</v>
      </c>
    </row>
    <row r="69" spans="1:8" ht="18" customHeight="1">
      <c r="A69" s="90"/>
      <c r="B69" s="49" t="s">
        <v>161</v>
      </c>
      <c r="C69" s="53">
        <v>3200</v>
      </c>
      <c r="D69" s="74" t="s">
        <v>45</v>
      </c>
      <c r="E69" s="71">
        <v>1800</v>
      </c>
      <c r="F69" s="51" t="s">
        <v>86</v>
      </c>
      <c r="G69" s="52">
        <v>1.78</v>
      </c>
      <c r="H69" s="53">
        <v>5.76</v>
      </c>
    </row>
    <row r="70" spans="1:8" ht="18" customHeight="1">
      <c r="A70" s="90"/>
      <c r="B70" s="49" t="s">
        <v>162</v>
      </c>
      <c r="C70" s="53">
        <v>3840</v>
      </c>
      <c r="D70" s="74" t="s">
        <v>45</v>
      </c>
      <c r="E70" s="71">
        <v>2160</v>
      </c>
      <c r="F70" s="51" t="s">
        <v>86</v>
      </c>
      <c r="G70" s="52">
        <v>1.78</v>
      </c>
      <c r="H70" s="53">
        <v>8.2940000000000005</v>
      </c>
    </row>
    <row r="71" spans="1:8" ht="18" customHeight="1">
      <c r="A71" s="90"/>
      <c r="B71" s="49" t="s">
        <v>163</v>
      </c>
      <c r="C71" s="53">
        <v>7680</v>
      </c>
      <c r="D71" s="74" t="s">
        <v>45</v>
      </c>
      <c r="E71" s="71">
        <v>4320</v>
      </c>
      <c r="F71" s="51" t="s">
        <v>86</v>
      </c>
      <c r="G71" s="52">
        <v>1.78</v>
      </c>
      <c r="H71" s="53">
        <v>33.177999999999997</v>
      </c>
    </row>
    <row r="72" spans="1:8">
      <c r="A72" s="61"/>
      <c r="B72" s="61"/>
      <c r="C72" s="61"/>
      <c r="D72" s="73"/>
      <c r="E72" s="72"/>
      <c r="F72" s="62"/>
      <c r="G72" s="63"/>
      <c r="H72" s="61"/>
    </row>
  </sheetData>
  <mergeCells count="6">
    <mergeCell ref="J4:K4"/>
    <mergeCell ref="A5:A32"/>
    <mergeCell ref="A48:A54"/>
    <mergeCell ref="A56:A61"/>
    <mergeCell ref="A63:A71"/>
    <mergeCell ref="A34:A46"/>
  </mergeCells>
  <pageMargins left="0.75" right="0.75" top="1" bottom="1" header="0.5" footer="0.5"/>
  <pageSetup orientation="portrait" horizontalDpi="4294967292" verticalDpi="4294967292"/>
  <ignoredErrors>
    <ignoredError sqref="G6 G16 G44:G45"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Aspect Ratios</vt:lpstr>
      <vt:lpstr>Smartphone Displays</vt:lpstr>
      <vt:lpstr>VGA Size Chart</vt:lpstr>
    </vt:vector>
  </TitlesOfParts>
  <Company>R/GA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Mudit Mittal</dc:creator>
  <cp:lastModifiedBy>Mudit Mittal</cp:lastModifiedBy>
  <dcterms:created xsi:type="dcterms:W3CDTF">2013-03-26T13:56:06Z</dcterms:created>
  <dcterms:modified xsi:type="dcterms:W3CDTF">2013-08-26T03:01:23Z</dcterms:modified>
</cp:coreProperties>
</file>