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hon/Documents/Курс LoadRunner/Итоговое задание/"/>
    </mc:Choice>
  </mc:AlternateContent>
  <xr:revisionPtr revIDLastSave="0" documentId="13_ncr:1_{E551D91F-4805-7D4A-ADB0-98C7EED44D8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Автоматизированный расчет" sheetId="3" r:id="rId1"/>
    <sheet name="Соответствие профилю" sheetId="2" r:id="rId2"/>
  </sheet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3" l="1"/>
  <c r="S4" i="3"/>
  <c r="P3" i="3"/>
  <c r="E2" i="3" l="1"/>
  <c r="P2" i="3" l="1"/>
  <c r="P4" i="3"/>
  <c r="P5" i="3"/>
  <c r="P6" i="3"/>
  <c r="D15" i="3"/>
  <c r="D19" i="3"/>
  <c r="D2" i="3"/>
  <c r="V2" i="3"/>
  <c r="S2" i="3"/>
  <c r="U2" i="3" s="1"/>
  <c r="S6" i="3"/>
  <c r="S5" i="3"/>
  <c r="U4" i="3"/>
  <c r="D12" i="3" s="1"/>
  <c r="S3" i="3"/>
  <c r="U3" i="3" s="1"/>
  <c r="D8" i="3" s="1"/>
  <c r="C32" i="3"/>
  <c r="C26" i="3"/>
  <c r="C29" i="3"/>
  <c r="C27" i="3"/>
  <c r="C31" i="3"/>
  <c r="C28" i="3"/>
  <c r="C30" i="3"/>
  <c r="G26" i="3" l="1"/>
  <c r="I26" i="3" s="1"/>
  <c r="U6" i="3"/>
  <c r="D20" i="3" s="1"/>
  <c r="U5" i="3"/>
  <c r="D16" i="3" s="1"/>
  <c r="D4" i="3"/>
  <c r="G28" i="3"/>
  <c r="I28" i="3" s="1"/>
  <c r="G30" i="3"/>
  <c r="I30" i="3" s="1"/>
  <c r="G29" i="3"/>
  <c r="I29" i="3" s="1"/>
  <c r="G32" i="3"/>
  <c r="I32" i="3" s="1"/>
  <c r="G31" i="3"/>
  <c r="I31" i="3" s="1"/>
  <c r="G27" i="3"/>
  <c r="I27" i="3" s="1"/>
  <c r="E22" i="3"/>
  <c r="F22" i="3" s="1"/>
  <c r="E18" i="3"/>
  <c r="F18" i="3" s="1"/>
  <c r="E14" i="3"/>
  <c r="F14" i="3" s="1"/>
  <c r="D11" i="3"/>
  <c r="D3" i="3"/>
  <c r="D22" i="3"/>
  <c r="D18" i="3"/>
  <c r="D14" i="3"/>
  <c r="D10" i="3"/>
  <c r="D6" i="3"/>
  <c r="D7" i="3"/>
  <c r="D21" i="3"/>
  <c r="D17" i="3"/>
  <c r="D13" i="3"/>
  <c r="D9" i="3"/>
  <c r="D5" i="3"/>
  <c r="E10" i="3"/>
  <c r="F10" i="3" s="1"/>
  <c r="E6" i="3"/>
  <c r="F6" i="3" s="1"/>
  <c r="E21" i="3"/>
  <c r="F21" i="3" s="1"/>
  <c r="E17" i="3"/>
  <c r="F17" i="3" s="1"/>
  <c r="E13" i="3"/>
  <c r="F13" i="3" s="1"/>
  <c r="E9" i="3"/>
  <c r="F9" i="3" s="1"/>
  <c r="E5" i="3"/>
  <c r="F5" i="3" s="1"/>
  <c r="E20" i="3"/>
  <c r="F20" i="3" s="1"/>
  <c r="H20" i="3" s="1"/>
  <c r="E16" i="3"/>
  <c r="F16" i="3" s="1"/>
  <c r="E12" i="3"/>
  <c r="F12" i="3" s="1"/>
  <c r="H12" i="3" s="1"/>
  <c r="E8" i="3"/>
  <c r="F8" i="3" s="1"/>
  <c r="H8" i="3" s="1"/>
  <c r="E4" i="3"/>
  <c r="F4" i="3" s="1"/>
  <c r="F2" i="3"/>
  <c r="H2" i="3" s="1"/>
  <c r="E19" i="3"/>
  <c r="F19" i="3" s="1"/>
  <c r="H19" i="3" s="1"/>
  <c r="E15" i="3"/>
  <c r="F15" i="3" s="1"/>
  <c r="H15" i="3" s="1"/>
  <c r="E11" i="3"/>
  <c r="F11" i="3" s="1"/>
  <c r="E7" i="3"/>
  <c r="F7" i="3" s="1"/>
  <c r="E3" i="3"/>
  <c r="F3" i="3" s="1"/>
  <c r="D29" i="3"/>
  <c r="D30" i="3"/>
  <c r="D27" i="3"/>
  <c r="D32" i="3"/>
  <c r="D28" i="3"/>
  <c r="D31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U7" i="3" l="1"/>
  <c r="H16" i="3"/>
  <c r="H3" i="3"/>
  <c r="H4" i="3"/>
  <c r="H22" i="3"/>
  <c r="H10" i="3"/>
  <c r="H14" i="3"/>
  <c r="H18" i="3"/>
  <c r="H6" i="3"/>
  <c r="H21" i="3"/>
  <c r="H13" i="3"/>
  <c r="H9" i="3"/>
  <c r="H7" i="3"/>
  <c r="H5" i="3"/>
  <c r="H11" i="3"/>
  <c r="H17" i="3"/>
  <c r="V7" i="3"/>
  <c r="I40" i="2"/>
  <c r="I44" i="2"/>
  <c r="I41" i="2"/>
  <c r="I32" i="2"/>
  <c r="I31" i="2"/>
  <c r="I30" i="2"/>
  <c r="I29" i="2"/>
  <c r="I28" i="2"/>
  <c r="I27" i="2"/>
  <c r="I26" i="2"/>
  <c r="C33" i="3" l="1"/>
  <c r="D33" i="3" s="1"/>
  <c r="D26" i="3"/>
</calcChain>
</file>

<file path=xl/sharedStrings.xml><?xml version="1.0" encoding="utf-8"?>
<sst xmlns="http://schemas.openxmlformats.org/spreadsheetml/2006/main" count="162" uniqueCount="62">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</sst>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8" applyNumberFormat="0" applyAlignment="0" applyProtection="0"/>
    <xf numFmtId="0" fontId="18" fillId="7" borderId="9" applyNumberFormat="0" applyAlignment="0" applyProtection="0"/>
    <xf numFmtId="0" fontId="19" fillId="7" borderId="8" applyNumberFormat="0" applyAlignment="0" applyProtection="0"/>
    <xf numFmtId="0" fontId="20" fillId="0" borderId="10" applyNumberFormat="0" applyFill="0" applyAlignment="0" applyProtection="0"/>
    <xf numFmtId="0" fontId="21" fillId="8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5" fillId="0" borderId="0" applyFont="0" applyFill="0" applyBorder="0" applyAlignment="0" applyProtection="0"/>
  </cellStyleXfs>
  <cellXfs count="37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9" fillId="0" borderId="4" xfId="4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0" fontId="1" fillId="0" borderId="4" xfId="42" applyBorder="1"/>
    <xf numFmtId="0" fontId="10" fillId="0" borderId="4" xfId="0" applyFont="1" applyBorder="1" applyAlignment="1">
      <alignment horizontal="left" vertical="top"/>
    </xf>
    <xf numFmtId="10" fontId="10" fillId="0" borderId="4" xfId="0" applyNumberFormat="1" applyFont="1" applyBorder="1" applyAlignment="1">
      <alignment horizontal="left" vertical="top"/>
    </xf>
    <xf numFmtId="0" fontId="9" fillId="0" borderId="4" xfId="4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4" xfId="0" applyFill="1" applyBorder="1"/>
    <xf numFmtId="0" fontId="5" fillId="0" borderId="0" xfId="0" applyFont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3.83123935185" createdVersion="6" refreshedVersion="6" minRefreshableVersion="3" recordCount="21" xr:uid="{849ED774-79A0-8640-B03A-801DA7FF34DA}">
  <cacheSource type="worksheet">
    <worksheetSource ref="A1:H22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0" maxValue="150"/>
    </cacheField>
    <cacheField name="одним пользователем в минуту" numFmtId="2">
      <sharedItems containsSemiMixedTypes="0" containsString="0" containsNumber="1" minValue="0.4" maxValue="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Покупка билета"/>
    <x v="0"/>
    <n v="1"/>
    <n v="1"/>
    <n v="80"/>
    <n v="0.75"/>
    <n v="60"/>
    <n v="45"/>
  </r>
  <r>
    <s v="Покупка билета"/>
    <x v="1"/>
    <n v="1"/>
    <n v="1"/>
    <n v="80"/>
    <n v="0.75"/>
    <n v="60"/>
    <n v="45"/>
  </r>
  <r>
    <s v="Покупка билета"/>
    <x v="2"/>
    <n v="1"/>
    <n v="1"/>
    <n v="80"/>
    <n v="0.75"/>
    <n v="60"/>
    <n v="45"/>
  </r>
  <r>
    <s v="Покупка билета"/>
    <x v="3"/>
    <n v="1"/>
    <n v="1"/>
    <n v="80"/>
    <n v="0.75"/>
    <n v="60"/>
    <n v="45"/>
  </r>
  <r>
    <s v="Покупка билета"/>
    <x v="4"/>
    <n v="1"/>
    <n v="1"/>
    <n v="80"/>
    <n v="0.75"/>
    <n v="60"/>
    <n v="45"/>
  </r>
  <r>
    <s v="Удаление бронирования "/>
    <x v="0"/>
    <n v="1"/>
    <n v="1"/>
    <n v="50"/>
    <n v="1.2"/>
    <n v="60"/>
    <n v="72"/>
  </r>
  <r>
    <s v="Удаление бронирования "/>
    <x v="4"/>
    <n v="1"/>
    <n v="1"/>
    <n v="50"/>
    <n v="1.2"/>
    <n v="60"/>
    <n v="72"/>
  </r>
  <r>
    <s v="Удаление бронирования "/>
    <x v="5"/>
    <n v="1"/>
    <n v="1"/>
    <n v="50"/>
    <n v="1.2"/>
    <n v="60"/>
    <n v="72"/>
  </r>
  <r>
    <s v="Удаление бронирования "/>
    <x v="6"/>
    <n v="1"/>
    <n v="1"/>
    <n v="50"/>
    <n v="1.2"/>
    <n v="60"/>
    <n v="72"/>
  </r>
  <r>
    <s v="Поиск билета без оплаты"/>
    <x v="0"/>
    <n v="1"/>
    <n v="2"/>
    <n v="78"/>
    <n v="0.76923076923076927"/>
    <n v="60"/>
    <n v="92.307692307692307"/>
  </r>
  <r>
    <s v="Поиск билета без оплаты"/>
    <x v="1"/>
    <n v="1"/>
    <n v="2"/>
    <n v="78"/>
    <n v="0.76923076923076927"/>
    <n v="60"/>
    <n v="92.307692307692307"/>
  </r>
  <r>
    <s v="Поиск билета без оплаты"/>
    <x v="2"/>
    <n v="1"/>
    <n v="2"/>
    <n v="78"/>
    <n v="0.76923076923076927"/>
    <n v="60"/>
    <n v="92.307692307692307"/>
  </r>
  <r>
    <s v="Поиск билета без оплаты"/>
    <x v="6"/>
    <n v="1"/>
    <n v="2"/>
    <n v="78"/>
    <n v="0.76923076923076927"/>
    <n v="60"/>
    <n v="92.307692307692307"/>
  </r>
  <r>
    <s v="Покупка билета (без просмотра квитанции)"/>
    <x v="0"/>
    <n v="1"/>
    <n v="1"/>
    <n v="30"/>
    <n v="2"/>
    <n v="60"/>
    <n v="120"/>
  </r>
  <r>
    <s v="Покупка билета (без просмотра квитанции)"/>
    <x v="1"/>
    <n v="1"/>
    <n v="1"/>
    <n v="30"/>
    <n v="2"/>
    <n v="60"/>
    <n v="120"/>
  </r>
  <r>
    <s v="Покупка билета (без просмотра квитанции)"/>
    <x v="2"/>
    <n v="1"/>
    <n v="1"/>
    <n v="30"/>
    <n v="2"/>
    <n v="60"/>
    <n v="120"/>
  </r>
  <r>
    <s v="Покупка билета (без просмотра квитанции)"/>
    <x v="3"/>
    <n v="1"/>
    <n v="1"/>
    <n v="30"/>
    <n v="2"/>
    <n v="60"/>
    <n v="120"/>
  </r>
  <r>
    <s v="Покупка билета (без просмотра квитанции)"/>
    <x v="6"/>
    <n v="1"/>
    <n v="1"/>
    <n v="30"/>
    <n v="2"/>
    <n v="60"/>
    <n v="120"/>
  </r>
  <r>
    <s v="Ознакомление с путевым листом"/>
    <x v="0"/>
    <n v="1"/>
    <n v="2"/>
    <n v="150"/>
    <n v="0.4"/>
    <n v="60"/>
    <n v="48"/>
  </r>
  <r>
    <s v="Ознакомление с путевым листом"/>
    <x v="4"/>
    <n v="1"/>
    <n v="2"/>
    <n v="150"/>
    <n v="0.4"/>
    <n v="60"/>
    <n v="48"/>
  </r>
  <r>
    <s v="Ознакомление с путевым листом"/>
    <x v="6"/>
    <n v="1"/>
    <n v="2"/>
    <n v="150"/>
    <n v="0.4"/>
    <n v="60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4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33"/>
  <sheetViews>
    <sheetView tabSelected="1" zoomScaleNormal="100" workbookViewId="0">
      <selection activeCell="J15" sqref="J15"/>
    </sheetView>
  </sheetViews>
  <sheetFormatPr baseColWidth="10" defaultRowHeight="15" x14ac:dyDescent="0.2"/>
  <cols>
    <col min="1" max="1" width="22.6640625" customWidth="1"/>
    <col min="9" max="9" width="31.5" bestFit="1" customWidth="1"/>
    <col min="10" max="10" width="18.6640625" bestFit="1" customWidth="1"/>
    <col min="11" max="11" width="18.6640625" customWidth="1"/>
    <col min="12" max="12" width="27.5" bestFit="1" customWidth="1"/>
    <col min="13" max="13" width="35.83203125" bestFit="1" customWidth="1"/>
    <col min="19" max="19" width="44" bestFit="1" customWidth="1"/>
  </cols>
  <sheetData>
    <row r="1" spans="1:24" ht="16" thickBot="1" x14ac:dyDescent="0.25">
      <c r="A1" t="s">
        <v>39</v>
      </c>
      <c r="B1" t="s">
        <v>40</v>
      </c>
      <c r="C1" t="s">
        <v>41</v>
      </c>
      <c r="D1" t="s">
        <v>46</v>
      </c>
      <c r="E1" t="s">
        <v>57</v>
      </c>
      <c r="F1" t="s">
        <v>58</v>
      </c>
      <c r="G1" t="s">
        <v>59</v>
      </c>
      <c r="H1" t="s">
        <v>7</v>
      </c>
      <c r="I1" s="20" t="s">
        <v>42</v>
      </c>
      <c r="J1" t="s">
        <v>55</v>
      </c>
      <c r="M1" t="s">
        <v>45</v>
      </c>
      <c r="N1" t="s">
        <v>47</v>
      </c>
      <c r="O1" t="s">
        <v>48</v>
      </c>
      <c r="P1" t="s">
        <v>60</v>
      </c>
      <c r="Q1" t="s">
        <v>49</v>
      </c>
      <c r="R1" t="s">
        <v>46</v>
      </c>
      <c r="S1" t="s">
        <v>50</v>
      </c>
      <c r="T1" s="31" t="s">
        <v>51</v>
      </c>
      <c r="U1" s="31" t="s">
        <v>52</v>
      </c>
      <c r="V1" s="31" t="s">
        <v>53</v>
      </c>
      <c r="X1" t="s">
        <v>54</v>
      </c>
    </row>
    <row r="2" spans="1:24" x14ac:dyDescent="0.2">
      <c r="A2" t="s">
        <v>8</v>
      </c>
      <c r="B2" t="s">
        <v>0</v>
      </c>
      <c r="C2">
        <v>1</v>
      </c>
      <c r="D2" s="28">
        <f t="shared" ref="D2:D22" si="0">VLOOKUP(A2,$M$1:$W$8,6,FALSE)</f>
        <v>1</v>
      </c>
      <c r="E2">
        <f>VLOOKUP(A2,$M$1:$W$8,5,FALSE)</f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377.30769230769232</v>
      </c>
      <c r="K2" s="19"/>
      <c r="M2" t="s">
        <v>8</v>
      </c>
      <c r="N2">
        <v>5.6154999999999999</v>
      </c>
      <c r="O2">
        <v>35.003500000000003</v>
      </c>
      <c r="P2">
        <f>N2+O2</f>
        <v>40.619</v>
      </c>
      <c r="Q2" s="22">
        <v>80</v>
      </c>
      <c r="R2" s="22">
        <v>1</v>
      </c>
      <c r="S2" s="23">
        <f>60/(Q2)</f>
        <v>0.75</v>
      </c>
      <c r="T2" s="31">
        <v>20</v>
      </c>
      <c r="U2" s="32">
        <f>ROUND(R2*S2*T2,0)</f>
        <v>15</v>
      </c>
      <c r="V2" s="33">
        <f>R2/W$2</f>
        <v>0.14285714285714285</v>
      </c>
      <c r="W2">
        <f>SUM(R2:R6)</f>
        <v>7</v>
      </c>
    </row>
    <row r="3" spans="1:24" x14ac:dyDescent="0.2">
      <c r="A3" t="s">
        <v>8</v>
      </c>
      <c r="B3" t="s">
        <v>12</v>
      </c>
      <c r="C3">
        <v>1</v>
      </c>
      <c r="D3" s="29">
        <f t="shared" si="0"/>
        <v>1</v>
      </c>
      <c r="E3">
        <f t="shared" ref="E3:E22" si="1">VLOOKUP(A3,$M$1:$W$8,5,FALSE)</f>
        <v>80</v>
      </c>
      <c r="F3" s="25">
        <f t="shared" ref="F3:F22" si="2">60/E3</f>
        <v>0.75</v>
      </c>
      <c r="G3">
        <v>60</v>
      </c>
      <c r="H3" s="24">
        <f t="shared" ref="H3:H22" si="3">D3*F3*G3</f>
        <v>45</v>
      </c>
      <c r="I3" s="21" t="s">
        <v>13</v>
      </c>
      <c r="J3" s="19">
        <v>257.30769230769232</v>
      </c>
      <c r="K3" s="19"/>
      <c r="M3" t="s">
        <v>9</v>
      </c>
      <c r="N3">
        <v>3.1109</v>
      </c>
      <c r="O3">
        <v>20.0014</v>
      </c>
      <c r="P3">
        <f t="shared" ref="P3:P6" si="4">N3+O3</f>
        <v>23.112300000000001</v>
      </c>
      <c r="Q3" s="22">
        <v>50</v>
      </c>
      <c r="R3" s="22">
        <v>1</v>
      </c>
      <c r="S3" s="23">
        <f t="shared" ref="S3:S6" si="5">60/(Q3)</f>
        <v>1.2</v>
      </c>
      <c r="T3" s="31">
        <v>20</v>
      </c>
      <c r="U3" s="32">
        <f t="shared" ref="U3:U6" si="6">ROUND(R3*S3*T3,0)</f>
        <v>24</v>
      </c>
      <c r="V3" s="33">
        <f t="shared" ref="V3:V6" si="7">R3/W$2</f>
        <v>0.14285714285714285</v>
      </c>
    </row>
    <row r="4" spans="1:24" x14ac:dyDescent="0.2">
      <c r="A4" t="s">
        <v>8</v>
      </c>
      <c r="B4" t="s">
        <v>13</v>
      </c>
      <c r="C4">
        <v>1</v>
      </c>
      <c r="D4" s="29">
        <f t="shared" si="0"/>
        <v>1</v>
      </c>
      <c r="E4">
        <f t="shared" si="1"/>
        <v>80</v>
      </c>
      <c r="F4" s="25">
        <f t="shared" si="2"/>
        <v>0.75</v>
      </c>
      <c r="G4">
        <v>60</v>
      </c>
      <c r="H4" s="24">
        <f t="shared" si="3"/>
        <v>45</v>
      </c>
      <c r="I4" s="21" t="s">
        <v>6</v>
      </c>
      <c r="J4" s="19">
        <v>332.30769230769232</v>
      </c>
      <c r="K4" s="19"/>
      <c r="M4" t="s">
        <v>15</v>
      </c>
      <c r="N4">
        <v>4.5355999999999996</v>
      </c>
      <c r="O4">
        <v>30.001799999999999</v>
      </c>
      <c r="P4">
        <f t="shared" si="4"/>
        <v>34.537399999999998</v>
      </c>
      <c r="Q4" s="22">
        <v>78</v>
      </c>
      <c r="R4" s="22">
        <v>2</v>
      </c>
      <c r="S4" s="23">
        <f t="shared" si="5"/>
        <v>0.76923076923076927</v>
      </c>
      <c r="T4" s="31">
        <v>20</v>
      </c>
      <c r="U4" s="32">
        <f t="shared" si="6"/>
        <v>31</v>
      </c>
      <c r="V4" s="33">
        <f t="shared" si="7"/>
        <v>0.2857142857142857</v>
      </c>
    </row>
    <row r="5" spans="1:24" x14ac:dyDescent="0.2">
      <c r="A5" t="s">
        <v>8</v>
      </c>
      <c r="B5" t="s">
        <v>3</v>
      </c>
      <c r="C5">
        <v>1</v>
      </c>
      <c r="D5" s="29">
        <f t="shared" si="0"/>
        <v>1</v>
      </c>
      <c r="E5">
        <f t="shared" si="1"/>
        <v>80</v>
      </c>
      <c r="F5" s="25">
        <f t="shared" si="2"/>
        <v>0.75</v>
      </c>
      <c r="G5">
        <v>60</v>
      </c>
      <c r="H5" s="24">
        <f t="shared" si="3"/>
        <v>45</v>
      </c>
      <c r="I5" s="21" t="s">
        <v>12</v>
      </c>
      <c r="J5" s="19">
        <v>257.30769230769232</v>
      </c>
      <c r="K5" s="19"/>
      <c r="M5" t="s">
        <v>10</v>
      </c>
      <c r="N5">
        <v>6.3802000000000003</v>
      </c>
      <c r="O5">
        <v>55.003399999999999</v>
      </c>
      <c r="P5">
        <f t="shared" si="4"/>
        <v>61.383600000000001</v>
      </c>
      <c r="Q5" s="22">
        <v>30</v>
      </c>
      <c r="R5" s="22">
        <v>1</v>
      </c>
      <c r="S5" s="23">
        <f t="shared" si="5"/>
        <v>2</v>
      </c>
      <c r="T5" s="31">
        <v>20</v>
      </c>
      <c r="U5" s="32">
        <f t="shared" si="6"/>
        <v>40</v>
      </c>
      <c r="V5" s="33">
        <f t="shared" si="7"/>
        <v>0.14285714285714285</v>
      </c>
    </row>
    <row r="6" spans="1:24" ht="16" thickBot="1" x14ac:dyDescent="0.25">
      <c r="A6" t="s">
        <v>8</v>
      </c>
      <c r="B6" t="s">
        <v>4</v>
      </c>
      <c r="C6">
        <v>1</v>
      </c>
      <c r="D6" s="30">
        <f t="shared" si="0"/>
        <v>1</v>
      </c>
      <c r="E6">
        <f t="shared" si="1"/>
        <v>80</v>
      </c>
      <c r="F6" s="25">
        <f t="shared" si="2"/>
        <v>0.75</v>
      </c>
      <c r="G6">
        <v>60</v>
      </c>
      <c r="H6" s="24">
        <f t="shared" si="3"/>
        <v>45</v>
      </c>
      <c r="I6" s="21" t="s">
        <v>3</v>
      </c>
      <c r="J6" s="19">
        <v>165</v>
      </c>
      <c r="K6" s="19"/>
      <c r="M6" t="s">
        <v>11</v>
      </c>
      <c r="N6">
        <v>5.1223000000000001</v>
      </c>
      <c r="O6">
        <v>35.0032</v>
      </c>
      <c r="P6">
        <f t="shared" si="4"/>
        <v>40.125500000000002</v>
      </c>
      <c r="Q6" s="22">
        <v>150</v>
      </c>
      <c r="R6" s="22">
        <v>2</v>
      </c>
      <c r="S6" s="23">
        <f t="shared" si="5"/>
        <v>0.4</v>
      </c>
      <c r="T6" s="31">
        <v>20</v>
      </c>
      <c r="U6" s="32">
        <f t="shared" si="6"/>
        <v>16</v>
      </c>
      <c r="V6" s="33">
        <f t="shared" si="7"/>
        <v>0.2857142857142857</v>
      </c>
    </row>
    <row r="7" spans="1:24" x14ac:dyDescent="0.2">
      <c r="A7" t="s">
        <v>9</v>
      </c>
      <c r="B7" t="s">
        <v>0</v>
      </c>
      <c r="C7">
        <v>1</v>
      </c>
      <c r="D7" s="28">
        <f t="shared" si="0"/>
        <v>1</v>
      </c>
      <c r="E7">
        <f t="shared" si="1"/>
        <v>50</v>
      </c>
      <c r="F7" s="25">
        <f t="shared" si="2"/>
        <v>1.2</v>
      </c>
      <c r="G7">
        <v>60</v>
      </c>
      <c r="H7" s="24">
        <f t="shared" si="3"/>
        <v>72</v>
      </c>
      <c r="I7" s="21" t="s">
        <v>14</v>
      </c>
      <c r="J7" s="19">
        <v>72</v>
      </c>
      <c r="K7" s="19"/>
      <c r="T7" s="31"/>
      <c r="U7" s="32">
        <f>SUM(U2:U6)</f>
        <v>126</v>
      </c>
      <c r="V7" s="33">
        <f>SUM(V2:V6)</f>
        <v>0.99999999999999989</v>
      </c>
    </row>
    <row r="8" spans="1:24" x14ac:dyDescent="0.2">
      <c r="A8" t="s">
        <v>9</v>
      </c>
      <c r="B8" t="s">
        <v>4</v>
      </c>
      <c r="C8">
        <v>1</v>
      </c>
      <c r="D8" s="29">
        <f t="shared" si="0"/>
        <v>1</v>
      </c>
      <c r="E8">
        <f t="shared" si="1"/>
        <v>50</v>
      </c>
      <c r="F8" s="25">
        <f t="shared" si="2"/>
        <v>1.2</v>
      </c>
      <c r="G8">
        <v>60</v>
      </c>
      <c r="H8" s="24">
        <f t="shared" si="3"/>
        <v>72</v>
      </c>
      <c r="I8" s="21" t="s">
        <v>4</v>
      </c>
      <c r="J8" s="19">
        <v>165</v>
      </c>
      <c r="K8" s="19"/>
    </row>
    <row r="9" spans="1:24" x14ac:dyDescent="0.2">
      <c r="A9" t="s">
        <v>9</v>
      </c>
      <c r="B9" t="s">
        <v>14</v>
      </c>
      <c r="C9">
        <v>1</v>
      </c>
      <c r="D9" s="29">
        <f t="shared" si="0"/>
        <v>1</v>
      </c>
      <c r="E9">
        <f t="shared" si="1"/>
        <v>50</v>
      </c>
      <c r="F9" s="25">
        <f t="shared" si="2"/>
        <v>1.2</v>
      </c>
      <c r="G9">
        <v>60</v>
      </c>
      <c r="H9" s="24">
        <f t="shared" si="3"/>
        <v>72</v>
      </c>
      <c r="I9" s="21" t="s">
        <v>43</v>
      </c>
      <c r="J9" s="19">
        <v>1626.2307692307693</v>
      </c>
      <c r="K9" s="19"/>
    </row>
    <row r="10" spans="1:24" ht="16" thickBot="1" x14ac:dyDescent="0.25">
      <c r="A10" t="s">
        <v>9</v>
      </c>
      <c r="B10" t="s">
        <v>6</v>
      </c>
      <c r="C10">
        <v>1</v>
      </c>
      <c r="D10" s="30">
        <f t="shared" si="0"/>
        <v>1</v>
      </c>
      <c r="E10">
        <f t="shared" si="1"/>
        <v>50</v>
      </c>
      <c r="F10" s="25">
        <f t="shared" si="2"/>
        <v>1.2</v>
      </c>
      <c r="G10">
        <v>60</v>
      </c>
      <c r="H10" s="24">
        <f t="shared" si="3"/>
        <v>72</v>
      </c>
    </row>
    <row r="11" spans="1:24" x14ac:dyDescent="0.2">
      <c r="A11" t="s">
        <v>15</v>
      </c>
      <c r="B11" t="s">
        <v>0</v>
      </c>
      <c r="C11">
        <v>1</v>
      </c>
      <c r="D11" s="28">
        <f t="shared" si="0"/>
        <v>2</v>
      </c>
      <c r="E11">
        <f t="shared" si="1"/>
        <v>78</v>
      </c>
      <c r="F11" s="25">
        <f t="shared" si="2"/>
        <v>0.76923076923076927</v>
      </c>
      <c r="G11">
        <v>60</v>
      </c>
      <c r="H11" s="24">
        <f t="shared" si="3"/>
        <v>92.307692307692307</v>
      </c>
    </row>
    <row r="12" spans="1:24" x14ac:dyDescent="0.2">
      <c r="A12" t="s">
        <v>15</v>
      </c>
      <c r="B12" t="s">
        <v>12</v>
      </c>
      <c r="C12">
        <v>1</v>
      </c>
      <c r="D12" s="29">
        <f t="shared" si="0"/>
        <v>2</v>
      </c>
      <c r="E12">
        <f t="shared" si="1"/>
        <v>78</v>
      </c>
      <c r="F12" s="25">
        <f t="shared" si="2"/>
        <v>0.76923076923076927</v>
      </c>
      <c r="G12">
        <v>60</v>
      </c>
      <c r="H12" s="24">
        <f t="shared" si="3"/>
        <v>92.307692307692307</v>
      </c>
    </row>
    <row r="13" spans="1:24" x14ac:dyDescent="0.2">
      <c r="A13" t="s">
        <v>15</v>
      </c>
      <c r="B13" t="s">
        <v>13</v>
      </c>
      <c r="C13">
        <v>1</v>
      </c>
      <c r="D13" s="29">
        <f t="shared" si="0"/>
        <v>2</v>
      </c>
      <c r="E13">
        <f t="shared" si="1"/>
        <v>78</v>
      </c>
      <c r="F13" s="25">
        <f t="shared" si="2"/>
        <v>0.76923076923076927</v>
      </c>
      <c r="G13">
        <v>60</v>
      </c>
      <c r="H13" s="24">
        <f t="shared" si="3"/>
        <v>92.307692307692307</v>
      </c>
    </row>
    <row r="14" spans="1:24" ht="16" thickBot="1" x14ac:dyDescent="0.25">
      <c r="A14" t="s">
        <v>15</v>
      </c>
      <c r="B14" t="s">
        <v>6</v>
      </c>
      <c r="C14">
        <v>1</v>
      </c>
      <c r="D14" s="30">
        <f t="shared" si="0"/>
        <v>2</v>
      </c>
      <c r="E14">
        <f t="shared" si="1"/>
        <v>78</v>
      </c>
      <c r="F14" s="25">
        <f t="shared" si="2"/>
        <v>0.76923076923076927</v>
      </c>
      <c r="G14">
        <v>60</v>
      </c>
      <c r="H14" s="24">
        <f t="shared" si="3"/>
        <v>92.307692307692307</v>
      </c>
    </row>
    <row r="15" spans="1:24" x14ac:dyDescent="0.2">
      <c r="A15" t="s">
        <v>10</v>
      </c>
      <c r="B15" t="s">
        <v>0</v>
      </c>
      <c r="C15">
        <v>1</v>
      </c>
      <c r="D15" s="28">
        <f t="shared" si="0"/>
        <v>1</v>
      </c>
      <c r="E15">
        <f t="shared" si="1"/>
        <v>30</v>
      </c>
      <c r="F15" s="25">
        <f t="shared" si="2"/>
        <v>2</v>
      </c>
      <c r="G15">
        <v>60</v>
      </c>
      <c r="H15" s="24">
        <f t="shared" si="3"/>
        <v>120</v>
      </c>
    </row>
    <row r="16" spans="1:24" x14ac:dyDescent="0.2">
      <c r="A16" t="s">
        <v>10</v>
      </c>
      <c r="B16" t="s">
        <v>12</v>
      </c>
      <c r="C16">
        <v>1</v>
      </c>
      <c r="D16" s="29">
        <f t="shared" si="0"/>
        <v>1</v>
      </c>
      <c r="E16">
        <f t="shared" si="1"/>
        <v>30</v>
      </c>
      <c r="F16" s="25">
        <f t="shared" si="2"/>
        <v>2</v>
      </c>
      <c r="G16">
        <v>60</v>
      </c>
      <c r="H16" s="24">
        <f t="shared" si="3"/>
        <v>120</v>
      </c>
    </row>
    <row r="17" spans="1:9" x14ac:dyDescent="0.2">
      <c r="A17" t="s">
        <v>10</v>
      </c>
      <c r="B17" t="s">
        <v>13</v>
      </c>
      <c r="C17">
        <v>1</v>
      </c>
      <c r="D17" s="29">
        <f t="shared" si="0"/>
        <v>1</v>
      </c>
      <c r="E17">
        <f t="shared" si="1"/>
        <v>30</v>
      </c>
      <c r="F17" s="25">
        <f t="shared" si="2"/>
        <v>2</v>
      </c>
      <c r="G17">
        <v>60</v>
      </c>
      <c r="H17" s="24">
        <f t="shared" si="3"/>
        <v>120</v>
      </c>
    </row>
    <row r="18" spans="1:9" x14ac:dyDescent="0.2">
      <c r="A18" t="s">
        <v>10</v>
      </c>
      <c r="B18" t="s">
        <v>3</v>
      </c>
      <c r="C18">
        <v>1</v>
      </c>
      <c r="D18" s="29">
        <f t="shared" si="0"/>
        <v>1</v>
      </c>
      <c r="E18">
        <f t="shared" si="1"/>
        <v>30</v>
      </c>
      <c r="F18" s="25">
        <f t="shared" si="2"/>
        <v>2</v>
      </c>
      <c r="G18">
        <v>60</v>
      </c>
      <c r="H18" s="24">
        <f t="shared" si="3"/>
        <v>120</v>
      </c>
    </row>
    <row r="19" spans="1:9" ht="16" thickBot="1" x14ac:dyDescent="0.25">
      <c r="A19" t="s">
        <v>10</v>
      </c>
      <c r="B19" t="s">
        <v>6</v>
      </c>
      <c r="C19">
        <v>1</v>
      </c>
      <c r="D19" s="30">
        <f t="shared" si="0"/>
        <v>1</v>
      </c>
      <c r="E19">
        <f t="shared" si="1"/>
        <v>30</v>
      </c>
      <c r="F19" s="25">
        <f t="shared" si="2"/>
        <v>2</v>
      </c>
      <c r="G19">
        <v>60</v>
      </c>
      <c r="H19" s="24">
        <f t="shared" si="3"/>
        <v>120</v>
      </c>
    </row>
    <row r="20" spans="1:9" x14ac:dyDescent="0.2">
      <c r="A20" t="s">
        <v>11</v>
      </c>
      <c r="B20" t="s">
        <v>0</v>
      </c>
      <c r="C20">
        <v>1</v>
      </c>
      <c r="D20" s="28">
        <f t="shared" si="0"/>
        <v>2</v>
      </c>
      <c r="E20">
        <f t="shared" si="1"/>
        <v>150</v>
      </c>
      <c r="F20" s="25">
        <f t="shared" si="2"/>
        <v>0.4</v>
      </c>
      <c r="G20">
        <v>60</v>
      </c>
      <c r="H20" s="24">
        <f t="shared" si="3"/>
        <v>48</v>
      </c>
    </row>
    <row r="21" spans="1:9" x14ac:dyDescent="0.2">
      <c r="A21" t="s">
        <v>11</v>
      </c>
      <c r="B21" t="s">
        <v>4</v>
      </c>
      <c r="C21">
        <v>1</v>
      </c>
      <c r="D21" s="29">
        <f t="shared" si="0"/>
        <v>2</v>
      </c>
      <c r="E21">
        <f t="shared" si="1"/>
        <v>150</v>
      </c>
      <c r="F21" s="25">
        <f t="shared" si="2"/>
        <v>0.4</v>
      </c>
      <c r="G21">
        <v>60</v>
      </c>
      <c r="H21" s="24">
        <f t="shared" si="3"/>
        <v>48</v>
      </c>
    </row>
    <row r="22" spans="1:9" ht="16" thickBot="1" x14ac:dyDescent="0.25">
      <c r="A22" t="s">
        <v>11</v>
      </c>
      <c r="B22" t="s">
        <v>6</v>
      </c>
      <c r="C22">
        <v>1</v>
      </c>
      <c r="D22" s="30">
        <f t="shared" si="0"/>
        <v>2</v>
      </c>
      <c r="E22">
        <f t="shared" si="1"/>
        <v>150</v>
      </c>
      <c r="F22" s="25">
        <f t="shared" si="2"/>
        <v>0.4</v>
      </c>
      <c r="G22">
        <v>60</v>
      </c>
      <c r="H22" s="24">
        <f t="shared" si="3"/>
        <v>48</v>
      </c>
    </row>
    <row r="25" spans="1:9" ht="19" x14ac:dyDescent="0.25">
      <c r="A25" s="35" t="s">
        <v>44</v>
      </c>
      <c r="C25" t="s">
        <v>56</v>
      </c>
      <c r="G25" t="s">
        <v>61</v>
      </c>
    </row>
    <row r="26" spans="1:9" ht="20" thickBot="1" x14ac:dyDescent="0.25">
      <c r="A26" s="1" t="s">
        <v>0</v>
      </c>
      <c r="B26" s="2">
        <v>422</v>
      </c>
      <c r="C26" s="24">
        <f>GETPIVOTDATA("Итого",$I$1,"transaction rq",A26)</f>
        <v>377.30769230769232</v>
      </c>
      <c r="D26" s="26">
        <f>1-B26/C26</f>
        <v>-0.11845056065239556</v>
      </c>
      <c r="G26" s="34">
        <f>C26/6</f>
        <v>62.884615384615387</v>
      </c>
      <c r="H26" s="34">
        <v>63</v>
      </c>
      <c r="I26" s="26">
        <f>1-G26/H26</f>
        <v>1.831501831501825E-3</v>
      </c>
    </row>
    <row r="27" spans="1:9" ht="39" thickBot="1" x14ac:dyDescent="0.25">
      <c r="A27" s="1" t="s">
        <v>12</v>
      </c>
      <c r="B27" s="2">
        <v>282</v>
      </c>
      <c r="C27" s="24">
        <f t="shared" ref="C27:C32" si="8">GETPIVOTDATA("Итого",$I$1,"transaction rq",A27)</f>
        <v>257.30769230769232</v>
      </c>
      <c r="D27" s="26">
        <f t="shared" ref="D27:D33" si="9">1-B27/C27</f>
        <v>-9.5964125560538127E-2</v>
      </c>
      <c r="G27" s="34">
        <f t="shared" ref="G27:G32" si="10">C27/6</f>
        <v>42.884615384615387</v>
      </c>
      <c r="H27" s="34">
        <v>42</v>
      </c>
      <c r="I27" s="26">
        <f t="shared" ref="I27:I32" si="11">1-G27/H27</f>
        <v>-2.1062271062271209E-2</v>
      </c>
    </row>
    <row r="28" spans="1:9" ht="39" thickBot="1" x14ac:dyDescent="0.25">
      <c r="A28" s="1" t="s">
        <v>13</v>
      </c>
      <c r="B28" s="2">
        <v>251</v>
      </c>
      <c r="C28" s="24">
        <f t="shared" si="8"/>
        <v>257.30769230769232</v>
      </c>
      <c r="D28" s="26">
        <f t="shared" si="9"/>
        <v>2.4514200298953681E-2</v>
      </c>
      <c r="G28" s="34">
        <f t="shared" si="10"/>
        <v>42.884615384615387</v>
      </c>
      <c r="H28" s="34">
        <v>42</v>
      </c>
      <c r="I28" s="26">
        <f t="shared" si="11"/>
        <v>-2.1062271062271209E-2</v>
      </c>
    </row>
    <row r="29" spans="1:9" ht="20" thickBot="1" x14ac:dyDescent="0.25">
      <c r="A29" s="1" t="s">
        <v>3</v>
      </c>
      <c r="B29" s="2">
        <v>175</v>
      </c>
      <c r="C29" s="24">
        <f t="shared" si="8"/>
        <v>165</v>
      </c>
      <c r="D29" s="26">
        <f t="shared" si="9"/>
        <v>-6.0606060606060552E-2</v>
      </c>
      <c r="G29" s="34">
        <f t="shared" si="10"/>
        <v>27.5</v>
      </c>
      <c r="H29" s="34">
        <v>27</v>
      </c>
      <c r="I29" s="26">
        <f t="shared" si="11"/>
        <v>-1.8518518518518601E-2</v>
      </c>
    </row>
    <row r="30" spans="1:9" ht="20" thickBot="1" x14ac:dyDescent="0.25">
      <c r="A30" s="1" t="s">
        <v>4</v>
      </c>
      <c r="B30" s="2">
        <v>159</v>
      </c>
      <c r="C30" s="24">
        <f t="shared" si="8"/>
        <v>165</v>
      </c>
      <c r="D30" s="26">
        <f t="shared" si="9"/>
        <v>3.6363636363636376E-2</v>
      </c>
      <c r="G30" s="34">
        <f t="shared" si="10"/>
        <v>27.5</v>
      </c>
      <c r="H30" s="34">
        <v>29</v>
      </c>
      <c r="I30" s="26">
        <f t="shared" si="11"/>
        <v>5.1724137931034475E-2</v>
      </c>
    </row>
    <row r="31" spans="1:9" ht="39" thickBot="1" x14ac:dyDescent="0.25">
      <c r="A31" s="1" t="s">
        <v>14</v>
      </c>
      <c r="B31" s="2">
        <v>73</v>
      </c>
      <c r="C31" s="24">
        <f t="shared" si="8"/>
        <v>72</v>
      </c>
      <c r="D31" s="26">
        <f t="shared" si="9"/>
        <v>-1.388888888888884E-2</v>
      </c>
      <c r="G31" s="34">
        <f>C31/6</f>
        <v>12</v>
      </c>
      <c r="H31" s="34">
        <v>13</v>
      </c>
      <c r="I31" s="26">
        <f t="shared" si="11"/>
        <v>7.6923076923076872E-2</v>
      </c>
    </row>
    <row r="32" spans="1:9" ht="20" thickBot="1" x14ac:dyDescent="0.25">
      <c r="A32" s="1" t="s">
        <v>6</v>
      </c>
      <c r="B32" s="2">
        <v>326</v>
      </c>
      <c r="C32" s="24">
        <f t="shared" si="8"/>
        <v>332.30769230769232</v>
      </c>
      <c r="D32" s="26">
        <f t="shared" si="9"/>
        <v>1.8981481481481488E-2</v>
      </c>
      <c r="G32" s="34">
        <f t="shared" si="10"/>
        <v>55.384615384615387</v>
      </c>
      <c r="H32" s="34">
        <v>56</v>
      </c>
      <c r="I32" s="26">
        <f t="shared" si="11"/>
        <v>1.098901098901095E-2</v>
      </c>
    </row>
    <row r="33" spans="1:5" ht="20" thickBot="1" x14ac:dyDescent="0.25">
      <c r="A33" s="3" t="s">
        <v>7</v>
      </c>
      <c r="B33" s="2">
        <v>1688</v>
      </c>
      <c r="C33" s="27">
        <f>SUM(C26:C32)</f>
        <v>1626.2307692307693</v>
      </c>
      <c r="D33" s="26">
        <f t="shared" si="9"/>
        <v>-3.798306608012858E-2</v>
      </c>
      <c r="E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2" workbookViewId="0">
      <selection activeCell="E28" sqref="E28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20.5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</cols>
  <sheetData>
    <row r="9" spans="5:9" x14ac:dyDescent="0.2">
      <c r="E9" s="36" t="s">
        <v>35</v>
      </c>
      <c r="F9" s="36"/>
      <c r="G9" s="36"/>
      <c r="H9" s="36"/>
      <c r="I9" s="36"/>
    </row>
    <row r="11" spans="5:9" ht="30" x14ac:dyDescent="0.2">
      <c r="E11" s="5" t="s">
        <v>16</v>
      </c>
      <c r="F11" s="5" t="s">
        <v>17</v>
      </c>
      <c r="G11" s="5" t="s">
        <v>18</v>
      </c>
      <c r="H11" s="5" t="s">
        <v>19</v>
      </c>
      <c r="I11" s="5" t="s">
        <v>20</v>
      </c>
    </row>
    <row r="12" spans="5:9" ht="17" x14ac:dyDescent="0.2">
      <c r="E12" s="6" t="s">
        <v>0</v>
      </c>
      <c r="F12" s="7" t="s">
        <v>26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4" x14ac:dyDescent="0.2">
      <c r="E13" s="6" t="s">
        <v>1</v>
      </c>
      <c r="F13" s="7" t="s">
        <v>25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4" x14ac:dyDescent="0.2">
      <c r="E14" s="6" t="s">
        <v>2</v>
      </c>
      <c r="F14" s="7" t="s">
        <v>28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7" x14ac:dyDescent="0.2">
      <c r="E15" s="6" t="s">
        <v>3</v>
      </c>
      <c r="F15" s="7" t="s">
        <v>21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4" x14ac:dyDescent="0.2">
      <c r="E16" s="6" t="s">
        <v>22</v>
      </c>
      <c r="F16" s="7" t="s">
        <v>24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51" x14ac:dyDescent="0.2">
      <c r="E17" s="6" t="s">
        <v>5</v>
      </c>
      <c r="F17" s="7" t="s">
        <v>23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7" x14ac:dyDescent="0.2">
      <c r="E18" s="6" t="s">
        <v>6</v>
      </c>
      <c r="F18" s="7" t="s">
        <v>27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">
      <c r="E23" s="36" t="s">
        <v>33</v>
      </c>
      <c r="F23" s="36"/>
      <c r="G23" s="36"/>
      <c r="H23" s="36"/>
      <c r="I23" s="36"/>
    </row>
    <row r="25" spans="5:9" x14ac:dyDescent="0.2"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</row>
    <row r="26" spans="5:9" ht="16" x14ac:dyDescent="0.2">
      <c r="E26" s="17" t="s">
        <v>0</v>
      </c>
      <c r="F26" s="16" t="s">
        <v>26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6" x14ac:dyDescent="0.2">
      <c r="E27" s="17" t="s">
        <v>1</v>
      </c>
      <c r="F27" s="16" t="s">
        <v>25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6" x14ac:dyDescent="0.2">
      <c r="E28" s="17" t="s">
        <v>2</v>
      </c>
      <c r="F28" s="16" t="s">
        <v>28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6" x14ac:dyDescent="0.2">
      <c r="E29" s="17" t="s">
        <v>3</v>
      </c>
      <c r="F29" s="16" t="s">
        <v>21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6" x14ac:dyDescent="0.2">
      <c r="E30" s="17" t="s">
        <v>22</v>
      </c>
      <c r="F30" s="16" t="s">
        <v>24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6" x14ac:dyDescent="0.2">
      <c r="E31" s="17" t="s">
        <v>5</v>
      </c>
      <c r="F31" s="16" t="s">
        <v>23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6" x14ac:dyDescent="0.2">
      <c r="E32" s="17" t="s">
        <v>6</v>
      </c>
      <c r="F32" s="16" t="s">
        <v>27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">
      <c r="E35" s="36" t="s">
        <v>34</v>
      </c>
      <c r="F35" s="36"/>
      <c r="G35" s="36"/>
      <c r="H35" s="36"/>
      <c r="I35" s="36"/>
    </row>
    <row r="37" spans="5:15" x14ac:dyDescent="0.2">
      <c r="E37" s="12" t="s">
        <v>16</v>
      </c>
      <c r="F37" s="12" t="s">
        <v>17</v>
      </c>
      <c r="G37" s="12" t="s">
        <v>18</v>
      </c>
      <c r="H37" s="12" t="s">
        <v>19</v>
      </c>
      <c r="I37" s="12" t="s">
        <v>20</v>
      </c>
      <c r="L37" s="18" t="s">
        <v>29</v>
      </c>
      <c r="M37" s="18" t="s">
        <v>30</v>
      </c>
      <c r="N37" s="18" t="s">
        <v>31</v>
      </c>
      <c r="O37" s="18" t="s">
        <v>32</v>
      </c>
    </row>
    <row r="38" spans="5:15" ht="16" x14ac:dyDescent="0.2">
      <c r="E38" s="17" t="s">
        <v>0</v>
      </c>
      <c r="F38" s="16" t="s">
        <v>26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23</v>
      </c>
      <c r="M38" s="18">
        <v>377</v>
      </c>
      <c r="N38" s="18">
        <v>27</v>
      </c>
      <c r="O38" s="18">
        <v>0</v>
      </c>
    </row>
    <row r="39" spans="5:15" ht="16" x14ac:dyDescent="0.2">
      <c r="E39" s="17" t="s">
        <v>1</v>
      </c>
      <c r="F39" s="16" t="s">
        <v>25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24</v>
      </c>
      <c r="M39" s="18">
        <v>998</v>
      </c>
      <c r="N39" s="18">
        <v>1</v>
      </c>
      <c r="O39" s="18">
        <v>0</v>
      </c>
    </row>
    <row r="40" spans="5:15" ht="16" x14ac:dyDescent="0.2">
      <c r="E40" s="17" t="s">
        <v>2</v>
      </c>
      <c r="F40" s="16" t="s">
        <v>28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25</v>
      </c>
      <c r="M40" s="18" t="s">
        <v>36</v>
      </c>
      <c r="N40" s="18">
        <v>0</v>
      </c>
      <c r="O40" s="18">
        <v>0</v>
      </c>
    </row>
    <row r="41" spans="5:15" ht="16" x14ac:dyDescent="0.2">
      <c r="E41" s="17" t="s">
        <v>3</v>
      </c>
      <c r="F41" s="16" t="s">
        <v>21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26</v>
      </c>
      <c r="M41" s="18" t="s">
        <v>37</v>
      </c>
      <c r="N41" s="18">
        <v>139</v>
      </c>
      <c r="O41" s="18">
        <v>0</v>
      </c>
    </row>
    <row r="42" spans="5:15" ht="16" x14ac:dyDescent="0.2">
      <c r="E42" s="17" t="s">
        <v>22</v>
      </c>
      <c r="F42" s="16" t="s">
        <v>24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27</v>
      </c>
      <c r="M42" s="18" t="s">
        <v>38</v>
      </c>
      <c r="N42" s="18">
        <v>1</v>
      </c>
      <c r="O42" s="18">
        <v>0</v>
      </c>
    </row>
    <row r="43" spans="5:15" ht="16" x14ac:dyDescent="0.2">
      <c r="E43" s="17" t="s">
        <v>5</v>
      </c>
      <c r="F43" s="16" t="s">
        <v>23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21</v>
      </c>
      <c r="M43" s="18">
        <v>924</v>
      </c>
      <c r="N43" s="18">
        <v>0</v>
      </c>
      <c r="O43" s="18">
        <v>0</v>
      </c>
    </row>
    <row r="44" spans="5:15" ht="16" x14ac:dyDescent="0.2">
      <c r="E44" s="17" t="s">
        <v>6</v>
      </c>
      <c r="F44" s="16" t="s">
        <v>27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28</v>
      </c>
      <c r="M44" s="18" t="s">
        <v>36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Microsoft Office User</cp:lastModifiedBy>
  <dcterms:created xsi:type="dcterms:W3CDTF">2015-06-05T18:19:34Z</dcterms:created>
  <dcterms:modified xsi:type="dcterms:W3CDTF">2020-09-19T16:59:16Z</dcterms:modified>
</cp:coreProperties>
</file>