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CSE/NTU_exp/Temporature_CFS_manuscript/uploadToPBR/OSF/"/>
    </mc:Choice>
  </mc:AlternateContent>
  <xr:revisionPtr revIDLastSave="0" documentId="13_ncr:1_{AE9EE635-59BB-EF40-B913-1CB3982B3162}" xr6:coauthVersionLast="47" xr6:coauthVersionMax="47" xr10:uidLastSave="{00000000-0000-0000-0000-000000000000}"/>
  <bookViews>
    <workbookView xWindow="2480" yWindow="1160" windowWidth="23960" windowHeight="13180" xr2:uid="{00000000-000D-0000-FFFF-FFFF00000000}"/>
  </bookViews>
  <sheets>
    <sheet name="Task1" sheetId="7" r:id="rId1"/>
    <sheet name="Task2" sheetId="8" r:id="rId2"/>
    <sheet name="Task3" sheetId="9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9" l="1"/>
  <c r="B30" i="9"/>
  <c r="E29" i="9"/>
  <c r="I29" i="9" s="1"/>
  <c r="E28" i="9"/>
  <c r="H28" i="9" s="1"/>
  <c r="E27" i="9"/>
  <c r="E26" i="9"/>
  <c r="I26" i="9" s="1"/>
  <c r="E25" i="9"/>
  <c r="I25" i="9" s="1"/>
  <c r="E24" i="9"/>
  <c r="H24" i="9" s="1"/>
  <c r="E23" i="9"/>
  <c r="E22" i="9"/>
  <c r="I22" i="9" s="1"/>
  <c r="E21" i="9"/>
  <c r="E20" i="9"/>
  <c r="H20" i="9" s="1"/>
  <c r="E19" i="9"/>
  <c r="I19" i="9" s="1"/>
  <c r="E18" i="9"/>
  <c r="I18" i="9" s="1"/>
  <c r="D18" i="9"/>
  <c r="I27" i="9" s="1"/>
  <c r="E14" i="9"/>
  <c r="D14" i="9"/>
  <c r="C14" i="9"/>
  <c r="B14" i="9"/>
  <c r="G13" i="9"/>
  <c r="J13" i="9" s="1"/>
  <c r="G12" i="9"/>
  <c r="K12" i="9" s="1"/>
  <c r="G11" i="9"/>
  <c r="L11" i="9" s="1"/>
  <c r="G10" i="9"/>
  <c r="M10" i="9" s="1"/>
  <c r="G9" i="9"/>
  <c r="J9" i="9" s="1"/>
  <c r="G8" i="9"/>
  <c r="K8" i="9" s="1"/>
  <c r="G7" i="9"/>
  <c r="L7" i="9" s="1"/>
  <c r="G6" i="9"/>
  <c r="M6" i="9" s="1"/>
  <c r="G5" i="9"/>
  <c r="J5" i="9" s="1"/>
  <c r="G4" i="9"/>
  <c r="K4" i="9" s="1"/>
  <c r="G3" i="9"/>
  <c r="L3" i="9" s="1"/>
  <c r="G2" i="9"/>
  <c r="M2" i="9" s="1"/>
  <c r="F2" i="9"/>
  <c r="C29" i="8"/>
  <c r="B29" i="8"/>
  <c r="E29" i="8" s="1"/>
  <c r="E28" i="8"/>
  <c r="C28" i="8"/>
  <c r="B28" i="8"/>
  <c r="C27" i="8"/>
  <c r="B27" i="8"/>
  <c r="C26" i="8"/>
  <c r="B26" i="8"/>
  <c r="C25" i="8"/>
  <c r="B25" i="8"/>
  <c r="E25" i="8" s="1"/>
  <c r="E24" i="8"/>
  <c r="C24" i="8"/>
  <c r="B24" i="8"/>
  <c r="C23" i="8"/>
  <c r="B23" i="8"/>
  <c r="C22" i="8"/>
  <c r="B22" i="8"/>
  <c r="C21" i="8"/>
  <c r="B21" i="8"/>
  <c r="E20" i="8"/>
  <c r="C20" i="8"/>
  <c r="B20" i="8"/>
  <c r="C19" i="8"/>
  <c r="B19" i="8"/>
  <c r="C18" i="8"/>
  <c r="C30" i="8" s="1"/>
  <c r="B18" i="8"/>
  <c r="D18" i="8" s="1"/>
  <c r="E14" i="8"/>
  <c r="D14" i="8"/>
  <c r="C14" i="8"/>
  <c r="B14" i="8"/>
  <c r="K13" i="8"/>
  <c r="G13" i="8"/>
  <c r="L13" i="8" s="1"/>
  <c r="L12" i="8"/>
  <c r="G12" i="8"/>
  <c r="M12" i="8" s="1"/>
  <c r="G11" i="8"/>
  <c r="J11" i="8" s="1"/>
  <c r="J10" i="8"/>
  <c r="G10" i="8"/>
  <c r="K10" i="8" s="1"/>
  <c r="K9" i="8"/>
  <c r="G9" i="8"/>
  <c r="L9" i="8" s="1"/>
  <c r="L8" i="8"/>
  <c r="G8" i="8"/>
  <c r="M8" i="8" s="1"/>
  <c r="G7" i="8"/>
  <c r="J7" i="8" s="1"/>
  <c r="J6" i="8"/>
  <c r="G6" i="8"/>
  <c r="K6" i="8" s="1"/>
  <c r="K5" i="8"/>
  <c r="G5" i="8"/>
  <c r="L5" i="8" s="1"/>
  <c r="L4" i="8"/>
  <c r="G4" i="8"/>
  <c r="M4" i="8" s="1"/>
  <c r="G3" i="8"/>
  <c r="J3" i="8" s="1"/>
  <c r="J2" i="8"/>
  <c r="G2" i="8"/>
  <c r="K2" i="8" s="1"/>
  <c r="F2" i="8"/>
  <c r="K12" i="8" s="1"/>
  <c r="J2" i="9" l="1"/>
  <c r="M3" i="9"/>
  <c r="M15" i="9" s="1"/>
  <c r="M16" i="9" s="1"/>
  <c r="S3" i="9" s="1"/>
  <c r="L4" i="9"/>
  <c r="K5" i="9"/>
  <c r="J6" i="9"/>
  <c r="M7" i="9"/>
  <c r="L8" i="9"/>
  <c r="K9" i="9"/>
  <c r="J10" i="9"/>
  <c r="M11" i="9"/>
  <c r="L12" i="9"/>
  <c r="K13" i="9"/>
  <c r="H19" i="9"/>
  <c r="I20" i="9"/>
  <c r="H21" i="9"/>
  <c r="H23" i="9"/>
  <c r="I24" i="9"/>
  <c r="H27" i="9"/>
  <c r="I28" i="9"/>
  <c r="K2" i="9"/>
  <c r="J3" i="9"/>
  <c r="M4" i="9"/>
  <c r="L5" i="9"/>
  <c r="K6" i="9"/>
  <c r="J7" i="9"/>
  <c r="M8" i="9"/>
  <c r="L9" i="9"/>
  <c r="K10" i="9"/>
  <c r="J11" i="9"/>
  <c r="M12" i="9"/>
  <c r="L13" i="9"/>
  <c r="H18" i="9"/>
  <c r="I21" i="9"/>
  <c r="H22" i="9"/>
  <c r="I23" i="9"/>
  <c r="I30" i="9" s="1"/>
  <c r="M20" i="9" s="1"/>
  <c r="H26" i="9"/>
  <c r="L2" i="9"/>
  <c r="K3" i="9"/>
  <c r="J4" i="9"/>
  <c r="M5" i="9"/>
  <c r="L6" i="9"/>
  <c r="K7" i="9"/>
  <c r="J8" i="9"/>
  <c r="M9" i="9"/>
  <c r="L10" i="9"/>
  <c r="K11" i="9"/>
  <c r="J12" i="9"/>
  <c r="M13" i="9"/>
  <c r="H25" i="9"/>
  <c r="H29" i="9"/>
  <c r="I24" i="8"/>
  <c r="I28" i="8"/>
  <c r="H20" i="8"/>
  <c r="H24" i="8"/>
  <c r="I25" i="8"/>
  <c r="H29" i="8"/>
  <c r="H25" i="8"/>
  <c r="I20" i="8"/>
  <c r="H28" i="8"/>
  <c r="I29" i="8"/>
  <c r="K3" i="8"/>
  <c r="K15" i="8" s="1"/>
  <c r="K16" i="8" s="1"/>
  <c r="R3" i="8" s="1"/>
  <c r="J4" i="8"/>
  <c r="M5" i="8"/>
  <c r="L6" i="8"/>
  <c r="K7" i="8"/>
  <c r="J8" i="8"/>
  <c r="M9" i="8"/>
  <c r="L10" i="8"/>
  <c r="K11" i="8"/>
  <c r="J12" i="8"/>
  <c r="M13" i="8"/>
  <c r="E18" i="8"/>
  <c r="H18" i="8" s="1"/>
  <c r="E22" i="8"/>
  <c r="I22" i="8" s="1"/>
  <c r="E26" i="8"/>
  <c r="I26" i="8" s="1"/>
  <c r="B30" i="8"/>
  <c r="M7" i="8"/>
  <c r="I18" i="8"/>
  <c r="L2" i="8"/>
  <c r="M2" i="8"/>
  <c r="L3" i="8"/>
  <c r="K4" i="8"/>
  <c r="J5" i="8"/>
  <c r="M6" i="8"/>
  <c r="L7" i="8"/>
  <c r="K8" i="8"/>
  <c r="J9" i="8"/>
  <c r="M10" i="8"/>
  <c r="L11" i="8"/>
  <c r="J13" i="8"/>
  <c r="J14" i="8" s="1"/>
  <c r="P2" i="8" s="1"/>
  <c r="E19" i="8"/>
  <c r="H19" i="8" s="1"/>
  <c r="E21" i="8"/>
  <c r="H21" i="8" s="1"/>
  <c r="E23" i="8"/>
  <c r="H23" i="8" s="1"/>
  <c r="E27" i="8"/>
  <c r="H27" i="8" s="1"/>
  <c r="M3" i="8"/>
  <c r="M11" i="8"/>
  <c r="I31" i="9" l="1"/>
  <c r="I32" i="9" s="1"/>
  <c r="M21" i="9" s="1"/>
  <c r="H30" i="9"/>
  <c r="L20" i="9" s="1"/>
  <c r="H31" i="9"/>
  <c r="H32" i="9" s="1"/>
  <c r="L21" i="9" s="1"/>
  <c r="K15" i="9"/>
  <c r="K16" i="9" s="1"/>
  <c r="R3" i="9" s="1"/>
  <c r="K14" i="9"/>
  <c r="P3" i="9" s="1"/>
  <c r="M14" i="9"/>
  <c r="Q3" i="9" s="1"/>
  <c r="L15" i="9"/>
  <c r="L16" i="9" s="1"/>
  <c r="S2" i="9" s="1"/>
  <c r="L14" i="9"/>
  <c r="Q2" i="9" s="1"/>
  <c r="J15" i="9"/>
  <c r="J16" i="9" s="1"/>
  <c r="R2" i="9" s="1"/>
  <c r="J14" i="9"/>
  <c r="P2" i="9" s="1"/>
  <c r="K29" i="8"/>
  <c r="L29" i="8" s="1"/>
  <c r="I21" i="8"/>
  <c r="J15" i="8"/>
  <c r="J16" i="8" s="1"/>
  <c r="R2" i="8" s="1"/>
  <c r="M15" i="8"/>
  <c r="M16" i="8" s="1"/>
  <c r="S3" i="8" s="1"/>
  <c r="M14" i="8"/>
  <c r="Q3" i="8" s="1"/>
  <c r="H22" i="8"/>
  <c r="H30" i="8" s="1"/>
  <c r="L20" i="8" s="1"/>
  <c r="K14" i="8"/>
  <c r="P3" i="8" s="1"/>
  <c r="L15" i="8"/>
  <c r="L16" i="8" s="1"/>
  <c r="S2" i="8" s="1"/>
  <c r="L14" i="8"/>
  <c r="Q2" i="8" s="1"/>
  <c r="H26" i="8"/>
  <c r="I27" i="8"/>
  <c r="I23" i="8"/>
  <c r="I31" i="8" s="1"/>
  <c r="I32" i="8" s="1"/>
  <c r="M21" i="8" s="1"/>
  <c r="I19" i="8"/>
  <c r="I30" i="8" s="1"/>
  <c r="M20" i="8" s="1"/>
  <c r="N24" i="7"/>
  <c r="M24" i="7"/>
  <c r="N23" i="7"/>
  <c r="M23" i="7"/>
  <c r="T3" i="7"/>
  <c r="T2" i="7"/>
  <c r="R3" i="7"/>
  <c r="R2" i="7"/>
  <c r="S3" i="7"/>
  <c r="S2" i="7"/>
  <c r="Q3" i="7"/>
  <c r="Q2" i="7"/>
  <c r="H31" i="8" l="1"/>
  <c r="H32" i="8" s="1"/>
  <c r="L21" i="8" s="1"/>
  <c r="K33" i="7"/>
  <c r="J33" i="7"/>
  <c r="K32" i="7"/>
  <c r="J32" i="7"/>
  <c r="C31" i="7"/>
  <c r="B31" i="7"/>
  <c r="J31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J30" i="7"/>
  <c r="J29" i="7"/>
  <c r="J28" i="7"/>
  <c r="J27" i="7"/>
  <c r="J26" i="7"/>
  <c r="J25" i="7"/>
  <c r="J24" i="7"/>
  <c r="J23" i="7"/>
  <c r="J22" i="7"/>
  <c r="J21" i="7"/>
  <c r="J20" i="7"/>
  <c r="J19" i="7"/>
  <c r="G30" i="7"/>
  <c r="G29" i="7"/>
  <c r="G28" i="7"/>
  <c r="G27" i="7"/>
  <c r="G26" i="7"/>
  <c r="G25" i="7"/>
  <c r="G24" i="7"/>
  <c r="G23" i="7"/>
  <c r="G22" i="7"/>
  <c r="G21" i="7"/>
  <c r="G20" i="7"/>
  <c r="G19" i="7"/>
  <c r="E19" i="7"/>
  <c r="N16" i="7"/>
  <c r="M16" i="7"/>
  <c r="L16" i="7"/>
  <c r="K16" i="7"/>
  <c r="N15" i="7"/>
  <c r="M15" i="7"/>
  <c r="L15" i="7"/>
  <c r="K15" i="7"/>
  <c r="N17" i="7"/>
  <c r="M17" i="7"/>
  <c r="L17" i="7"/>
  <c r="K17" i="7"/>
  <c r="E16" i="7"/>
  <c r="D16" i="7"/>
  <c r="C16" i="7"/>
  <c r="B16" i="7"/>
  <c r="E15" i="7"/>
  <c r="D15" i="7"/>
  <c r="C15" i="7"/>
  <c r="B15" i="7"/>
  <c r="F14" i="7"/>
  <c r="G13" i="7"/>
  <c r="L13" i="7" s="1"/>
  <c r="G12" i="7"/>
  <c r="N12" i="7" s="1"/>
  <c r="G11" i="7"/>
  <c r="N11" i="7" s="1"/>
  <c r="G10" i="7"/>
  <c r="M10" i="7" s="1"/>
  <c r="G9" i="7"/>
  <c r="L9" i="7" s="1"/>
  <c r="G8" i="7"/>
  <c r="N8" i="7" s="1"/>
  <c r="G7" i="7"/>
  <c r="N7" i="7" s="1"/>
  <c r="G6" i="7"/>
  <c r="M6" i="7" s="1"/>
  <c r="G5" i="7"/>
  <c r="L5" i="7" s="1"/>
  <c r="G4" i="7"/>
  <c r="N4" i="7" s="1"/>
  <c r="G3" i="7"/>
  <c r="N3" i="7" s="1"/>
  <c r="G2" i="7"/>
  <c r="M2" i="7" s="1"/>
  <c r="K4" i="7" l="1"/>
  <c r="K8" i="7"/>
  <c r="K12" i="7"/>
  <c r="N2" i="7"/>
  <c r="L4" i="7"/>
  <c r="M5" i="7"/>
  <c r="N6" i="7"/>
  <c r="L8" i="7"/>
  <c r="M9" i="7"/>
  <c r="N10" i="7"/>
  <c r="L12" i="7"/>
  <c r="M13" i="7"/>
  <c r="K5" i="7"/>
  <c r="K9" i="7"/>
  <c r="K13" i="7"/>
  <c r="L3" i="7"/>
  <c r="M4" i="7"/>
  <c r="N5" i="7"/>
  <c r="L7" i="7"/>
  <c r="M8" i="7"/>
  <c r="N9" i="7"/>
  <c r="L11" i="7"/>
  <c r="M12" i="7"/>
  <c r="N13" i="7"/>
  <c r="K2" i="7"/>
  <c r="K6" i="7"/>
  <c r="K10" i="7"/>
  <c r="L2" i="7"/>
  <c r="M3" i="7"/>
  <c r="L6" i="7"/>
  <c r="M7" i="7"/>
  <c r="L10" i="7"/>
  <c r="M11" i="7"/>
  <c r="K3" i="7"/>
  <c r="K7" i="7"/>
  <c r="K11" i="7"/>
</calcChain>
</file>

<file path=xl/sharedStrings.xml><?xml version="1.0" encoding="utf-8"?>
<sst xmlns="http://schemas.openxmlformats.org/spreadsheetml/2006/main" count="116" uniqueCount="28">
  <si>
    <t>Prime: Cold</t>
    <phoneticPr fontId="1" type="noConversion"/>
  </si>
  <si>
    <t>Target: Cold</t>
    <phoneticPr fontId="1" type="noConversion"/>
  </si>
  <si>
    <t>Prime: Warm</t>
    <phoneticPr fontId="1" type="noConversion"/>
  </si>
  <si>
    <t>Target: Warm</t>
    <phoneticPr fontId="1" type="noConversion"/>
  </si>
  <si>
    <t>cc</t>
  </si>
  <si>
    <t>ch</t>
  </si>
  <si>
    <t>hh</t>
  </si>
  <si>
    <t>hc</t>
  </si>
  <si>
    <t>con</t>
  </si>
  <si>
    <t>incon</t>
  </si>
  <si>
    <t>id</t>
    <phoneticPr fontId="2"/>
  </si>
  <si>
    <t>pariticipant_mean</t>
    <phoneticPr fontId="2"/>
  </si>
  <si>
    <t>group_mean</t>
    <phoneticPr fontId="2"/>
  </si>
  <si>
    <t>withinSubject</t>
    <phoneticPr fontId="2"/>
  </si>
  <si>
    <t>groupmean</t>
    <phoneticPr fontId="2"/>
  </si>
  <si>
    <t>average</t>
    <phoneticPr fontId="2"/>
  </si>
  <si>
    <t>SD</t>
    <phoneticPr fontId="2"/>
  </si>
  <si>
    <t>SE</t>
  </si>
  <si>
    <t>SE</t>
    <phoneticPr fontId="2"/>
  </si>
  <si>
    <t>Congruent</t>
    <phoneticPr fontId="2"/>
  </si>
  <si>
    <t>Incongruent</t>
    <phoneticPr fontId="2"/>
  </si>
  <si>
    <t>cc</t>
    <phoneticPr fontId="1" type="noConversion"/>
  </si>
  <si>
    <t>ch</t>
    <phoneticPr fontId="1" type="noConversion"/>
  </si>
  <si>
    <t>hc</t>
    <phoneticPr fontId="1" type="noConversion"/>
  </si>
  <si>
    <t>hh</t>
    <phoneticPr fontId="1" type="noConversion"/>
  </si>
  <si>
    <t>participant_mean</t>
    <phoneticPr fontId="2"/>
  </si>
  <si>
    <t>con</t>
    <phoneticPr fontId="2"/>
  </si>
  <si>
    <t>incongruent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</si>
</sst>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36"/>
      <scheme val="minor"/>
    </font>
    <font>
      <sz val="9"/>
      <name val="游ゴシック"/>
      <family val="2"/>
      <charset val="136"/>
      <scheme val="minor"/>
    </font>
    <font>
      <sz val="6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FF0000"/>
      <name val="游ゴシック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Task1!$Q$1</c:f>
              <c:strCache>
                <c:ptCount val="1"/>
                <c:pt idx="0">
                  <c:v>Prime: Cold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Task1!$S$2:$S$3</c:f>
                <c:numCache>
                  <c:formatCode>General</c:formatCode>
                  <c:ptCount val="2"/>
                  <c:pt idx="0">
                    <c:v>9.4091982864270882</c:v>
                  </c:pt>
                  <c:pt idx="1">
                    <c:v>7.87463954890059</c:v>
                  </c:pt>
                </c:numCache>
              </c:numRef>
            </c:plus>
            <c:minus>
              <c:numRef>
                <c:f>Task1!$S$2:$S$3</c:f>
                <c:numCache>
                  <c:formatCode>General</c:formatCode>
                  <c:ptCount val="2"/>
                  <c:pt idx="0">
                    <c:v>9.4091982864270882</c:v>
                  </c:pt>
                  <c:pt idx="1">
                    <c:v>7.87463954890059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Task1!$P$2:$P$3</c:f>
              <c:strCache>
                <c:ptCount val="2"/>
                <c:pt idx="0">
                  <c:v>Target: Cold</c:v>
                </c:pt>
                <c:pt idx="1">
                  <c:v>Target: Warm</c:v>
                </c:pt>
              </c:strCache>
            </c:strRef>
          </c:cat>
          <c:val>
            <c:numRef>
              <c:f>Task1!$Q$2:$Q$3</c:f>
              <c:numCache>
                <c:formatCode>General</c:formatCode>
                <c:ptCount val="2"/>
                <c:pt idx="0">
                  <c:v>631.27972124999997</c:v>
                </c:pt>
                <c:pt idx="1">
                  <c:v>646.36007600000005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F-794F-8D0B-774D56D95B87}"/>
            </c:ext>
          </c:extLst>
        </c:ser>
        <c:ser>
          <c:idx val="1"/>
          <c:order val="1"/>
          <c:tx>
            <c:strRef>
              <c:f>Task1!$R$1</c:f>
              <c:strCache>
                <c:ptCount val="1"/>
                <c:pt idx="0">
                  <c:v>Prime: Warm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Task1!$T$2:$T$3</c:f>
                <c:numCache>
                  <c:formatCode>General</c:formatCode>
                  <c:ptCount val="2"/>
                  <c:pt idx="0">
                    <c:v>8.3774837871999335</c:v>
                  </c:pt>
                  <c:pt idx="1">
                    <c:v>8.6805199662997321</c:v>
                  </c:pt>
                </c:numCache>
              </c:numRef>
            </c:plus>
            <c:minus>
              <c:numRef>
                <c:f>Task1!$T$2:$T$3</c:f>
                <c:numCache>
                  <c:formatCode>General</c:formatCode>
                  <c:ptCount val="2"/>
                  <c:pt idx="0">
                    <c:v>8.3774837871999335</c:v>
                  </c:pt>
                  <c:pt idx="1">
                    <c:v>8.6805199662997321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Task1!$P$2:$P$3</c:f>
              <c:strCache>
                <c:ptCount val="2"/>
                <c:pt idx="0">
                  <c:v>Target: Cold</c:v>
                </c:pt>
                <c:pt idx="1">
                  <c:v>Target: Warm</c:v>
                </c:pt>
              </c:strCache>
            </c:strRef>
          </c:cat>
          <c:val>
            <c:numRef>
              <c:f>Task1!$R$2:$R$3</c:f>
              <c:numCache>
                <c:formatCode>General</c:formatCode>
                <c:ptCount val="2"/>
                <c:pt idx="0">
                  <c:v>662.52608291666661</c:v>
                </c:pt>
                <c:pt idx="1">
                  <c:v>612.77196466666669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F-794F-8D0B-774D56D95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008671"/>
        <c:axId val="1229431359"/>
      </c:barChart>
      <c:catAx>
        <c:axId val="122900867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29431359"/>
        <c:crosses val="autoZero"/>
        <c:auto val="1"/>
        <c:lblAlgn val="ctr"/>
        <c:lblOffset val="100"/>
        <c:noMultiLvlLbl val="0"/>
      </c:catAx>
      <c:valAx>
        <c:axId val="1229431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(ms)</a:t>
                </a:r>
                <a:endParaRPr lang="ja-JP" altLang="en-US" sz="1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29008671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F7-874A-A4FB-418F53E3618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F7-874A-A4FB-418F53E3618B}"/>
              </c:ext>
            </c:extLst>
          </c:dPt>
          <c:errBars>
            <c:errBarType val="both"/>
            <c:errValType val="cust"/>
            <c:noEndCap val="0"/>
            <c:plus>
              <c:numRef>
                <c:f>Task1!$M$24:$N$24</c:f>
                <c:numCache>
                  <c:formatCode>General</c:formatCode>
                  <c:ptCount val="2"/>
                  <c:pt idx="0">
                    <c:v>4.9827872360592336</c:v>
                  </c:pt>
                  <c:pt idx="1">
                    <c:v>4.9827872360592247</c:v>
                  </c:pt>
                </c:numCache>
              </c:numRef>
            </c:plus>
            <c:minus>
              <c:numRef>
                <c:f>Task1!$M$24:$N$24</c:f>
                <c:numCache>
                  <c:formatCode>General</c:formatCode>
                  <c:ptCount val="2"/>
                  <c:pt idx="0">
                    <c:v>4.9827872360592336</c:v>
                  </c:pt>
                  <c:pt idx="1">
                    <c:v>4.9827872360592247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Task1!$M$22:$N$22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Task1!$M$23:$N$23</c:f>
              <c:numCache>
                <c:formatCode>General</c:formatCode>
                <c:ptCount val="2"/>
                <c:pt idx="0">
                  <c:v>622.02584291666676</c:v>
                </c:pt>
                <c:pt idx="1">
                  <c:v>656.38989007954547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7-874A-A4FB-418F53E3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770463"/>
        <c:axId val="1207874383"/>
      </c:barChart>
      <c:catAx>
        <c:axId val="123077046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07874383"/>
        <c:crosses val="autoZero"/>
        <c:auto val="1"/>
        <c:lblAlgn val="ctr"/>
        <c:lblOffset val="100"/>
        <c:noMultiLvlLbl val="0"/>
      </c:catAx>
      <c:valAx>
        <c:axId val="1207874383"/>
        <c:scaling>
          <c:orientation val="minMax"/>
          <c:min val="5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(ms)</a:t>
                </a:r>
                <a:endParaRPr lang="ja-JP" altLang="en-US" sz="1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30770463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[1]plot_withSE!$P$1</c:f>
              <c:strCache>
                <c:ptCount val="1"/>
                <c:pt idx="0">
                  <c:v>Prime: Cold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[1]plot_withSE!$R$2:$R$3</c:f>
                <c:numCache>
                  <c:formatCode>General</c:formatCode>
                  <c:ptCount val="2"/>
                  <c:pt idx="0">
                    <c:v>6.5134391047397076</c:v>
                  </c:pt>
                  <c:pt idx="1">
                    <c:v>7.1373798550295691</c:v>
                  </c:pt>
                </c:numCache>
              </c:numRef>
            </c:plus>
            <c:minus>
              <c:numRef>
                <c:f>[1]plot_withSE!$R$2:$R$3</c:f>
                <c:numCache>
                  <c:formatCode>General</c:formatCode>
                  <c:ptCount val="2"/>
                  <c:pt idx="0">
                    <c:v>6.5134391047397076</c:v>
                  </c:pt>
                  <c:pt idx="1">
                    <c:v>7.1373798550295691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[1]plot_withSE!$O$2:$O$3</c:f>
              <c:strCache>
                <c:ptCount val="2"/>
                <c:pt idx="0">
                  <c:v>Target: Cold</c:v>
                </c:pt>
                <c:pt idx="1">
                  <c:v>Target: Warm</c:v>
                </c:pt>
              </c:strCache>
            </c:strRef>
          </c:cat>
          <c:val>
            <c:numRef>
              <c:f>[1]plot_withSE!$P$2:$P$3</c:f>
              <c:numCache>
                <c:formatCode>General</c:formatCode>
                <c:ptCount val="2"/>
                <c:pt idx="0">
                  <c:v>585.21447836761558</c:v>
                </c:pt>
                <c:pt idx="1">
                  <c:v>620.46843146110234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F-FE4E-9973-A8414F629703}"/>
            </c:ext>
          </c:extLst>
        </c:ser>
        <c:ser>
          <c:idx val="1"/>
          <c:order val="1"/>
          <c:tx>
            <c:strRef>
              <c:f>[1]plot_withSE!$Q$1</c:f>
              <c:strCache>
                <c:ptCount val="1"/>
                <c:pt idx="0">
                  <c:v>Prime: Warm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[1]plot_withSE!$S$2:$S$3</c:f>
                <c:numCache>
                  <c:formatCode>General</c:formatCode>
                  <c:ptCount val="2"/>
                  <c:pt idx="0">
                    <c:v>9.3177214766769971</c:v>
                  </c:pt>
                  <c:pt idx="1">
                    <c:v>8.7780838280536067</c:v>
                  </c:pt>
                </c:numCache>
              </c:numRef>
            </c:plus>
            <c:minus>
              <c:numRef>
                <c:f>[1]plot_withSE!$S$2:$S$3</c:f>
                <c:numCache>
                  <c:formatCode>General</c:formatCode>
                  <c:ptCount val="2"/>
                  <c:pt idx="0">
                    <c:v>9.3177214766769971</c:v>
                  </c:pt>
                  <c:pt idx="1">
                    <c:v>8.7780838280536067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[1]plot_withSE!$O$2:$O$3</c:f>
              <c:strCache>
                <c:ptCount val="2"/>
                <c:pt idx="0">
                  <c:v>Target: Cold</c:v>
                </c:pt>
                <c:pt idx="1">
                  <c:v>Target: Warm</c:v>
                </c:pt>
              </c:strCache>
            </c:strRef>
          </c:cat>
          <c:val>
            <c:numRef>
              <c:f>[1]plot_withSE!$Q$2:$Q$3</c:f>
              <c:numCache>
                <c:formatCode>General</c:formatCode>
                <c:ptCount val="2"/>
                <c:pt idx="0">
                  <c:v>618.97597533662872</c:v>
                </c:pt>
                <c:pt idx="1">
                  <c:v>574.95574181648954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F-FE4E-9973-A8414F629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985087"/>
        <c:axId val="1211525711"/>
      </c:barChart>
      <c:catAx>
        <c:axId val="12479850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11525711"/>
        <c:crosses val="autoZero"/>
        <c:auto val="1"/>
        <c:lblAlgn val="ctr"/>
        <c:lblOffset val="100"/>
        <c:noMultiLvlLbl val="0"/>
      </c:catAx>
      <c:valAx>
        <c:axId val="1211525711"/>
        <c:scaling>
          <c:orientation val="minMax"/>
          <c:max val="680"/>
          <c:min val="5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47985087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0-D34B-A9BD-50A8E8C1EA5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0-D34B-A9BD-50A8E8C1EA52}"/>
              </c:ext>
            </c:extLst>
          </c:dPt>
          <c:errBars>
            <c:errBarType val="both"/>
            <c:errValType val="cust"/>
            <c:noEndCap val="0"/>
            <c:plus>
              <c:numRef>
                <c:f>[1]plot_withSE!$L$21:$M$21</c:f>
                <c:numCache>
                  <c:formatCode>General</c:formatCode>
                  <c:ptCount val="2"/>
                  <c:pt idx="0">
                    <c:v>3.8470038851972697</c:v>
                  </c:pt>
                  <c:pt idx="1">
                    <c:v>3.8470038851972705</c:v>
                  </c:pt>
                </c:numCache>
              </c:numRef>
            </c:plus>
            <c:minus>
              <c:numRef>
                <c:f>[1]plot_withSE!$L$21:$M$21</c:f>
                <c:numCache>
                  <c:formatCode>General</c:formatCode>
                  <c:ptCount val="2"/>
                  <c:pt idx="0">
                    <c:v>3.8470038851972697</c:v>
                  </c:pt>
                  <c:pt idx="1">
                    <c:v>3.8470038851972705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[1]plot_withSE!$L$19:$M$19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[1]plot_withSE!$L$20:$M$20</c:f>
              <c:numCache>
                <c:formatCode>General</c:formatCode>
                <c:ptCount val="2"/>
                <c:pt idx="0">
                  <c:v>580.08511009205267</c:v>
                </c:pt>
                <c:pt idx="1">
                  <c:v>619.72220339886564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10-D34B-A9BD-50A8E8C1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880959"/>
        <c:axId val="1247973167"/>
      </c:barChart>
      <c:catAx>
        <c:axId val="12318809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47973167"/>
        <c:crosses val="autoZero"/>
        <c:auto val="1"/>
        <c:lblAlgn val="ctr"/>
        <c:lblOffset val="100"/>
        <c:noMultiLvlLbl val="0"/>
      </c:catAx>
      <c:valAx>
        <c:axId val="1247973167"/>
        <c:scaling>
          <c:orientation val="minMax"/>
          <c:max val="680"/>
          <c:min val="5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</a:t>
                </a:r>
                <a:r>
                  <a:rPr lang="en-US" altLang="ja-JP" sz="18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(ms)</a:t>
                </a:r>
                <a:endParaRPr lang="ja-JP" altLang="en-US" sz="1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31880959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[2]withinSE!$P$1</c:f>
              <c:strCache>
                <c:ptCount val="1"/>
                <c:pt idx="0">
                  <c:v>Prime: Cold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[2]withinSE!$R$2:$S$2</c:f>
                <c:numCache>
                  <c:formatCode>General</c:formatCode>
                  <c:ptCount val="2"/>
                  <c:pt idx="0">
                    <c:v>8.49672861294796</c:v>
                  </c:pt>
                  <c:pt idx="1">
                    <c:v>5.6957200685755627</c:v>
                  </c:pt>
                </c:numCache>
              </c:numRef>
            </c:plus>
            <c:minus>
              <c:numRef>
                <c:f>[2]withinSE!$R$2:$S$2</c:f>
                <c:numCache>
                  <c:formatCode>General</c:formatCode>
                  <c:ptCount val="2"/>
                  <c:pt idx="0">
                    <c:v>8.49672861294796</c:v>
                  </c:pt>
                  <c:pt idx="1">
                    <c:v>5.6957200685755627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[2]withinSE!$O$2:$O$3</c:f>
              <c:strCache>
                <c:ptCount val="2"/>
                <c:pt idx="0">
                  <c:v>Target: Cold</c:v>
                </c:pt>
                <c:pt idx="1">
                  <c:v>Target: Warm</c:v>
                </c:pt>
              </c:strCache>
            </c:strRef>
          </c:cat>
          <c:val>
            <c:numRef>
              <c:f>[2]withinSE!$P$2:$P$3</c:f>
              <c:numCache>
                <c:formatCode>General</c:formatCode>
                <c:ptCount val="2"/>
                <c:pt idx="0">
                  <c:v>656.74403948285772</c:v>
                </c:pt>
                <c:pt idx="1">
                  <c:v>682.83083224012091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8-F548-B9DF-9E04941AAB2B}"/>
            </c:ext>
          </c:extLst>
        </c:ser>
        <c:ser>
          <c:idx val="1"/>
          <c:order val="1"/>
          <c:tx>
            <c:strRef>
              <c:f>[2]withinSE!$Q$1</c:f>
              <c:strCache>
                <c:ptCount val="1"/>
                <c:pt idx="0">
                  <c:v>Prime: Warm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[2]withinSE!$R$3:$S$3</c:f>
                <c:numCache>
                  <c:formatCode>General</c:formatCode>
                  <c:ptCount val="2"/>
                  <c:pt idx="0">
                    <c:v>8.2567695310101517</c:v>
                  </c:pt>
                  <c:pt idx="1">
                    <c:v>10.194588851787612</c:v>
                  </c:pt>
                </c:numCache>
              </c:numRef>
            </c:plus>
            <c:minus>
              <c:numRef>
                <c:f>[2]withinSE!$R$3:$S$3</c:f>
                <c:numCache>
                  <c:formatCode>General</c:formatCode>
                  <c:ptCount val="2"/>
                  <c:pt idx="0">
                    <c:v>8.2567695310101517</c:v>
                  </c:pt>
                  <c:pt idx="1">
                    <c:v>10.194588851787612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[2]withinSE!$O$2:$O$3</c:f>
              <c:strCache>
                <c:ptCount val="2"/>
                <c:pt idx="0">
                  <c:v>Target: Cold</c:v>
                </c:pt>
                <c:pt idx="1">
                  <c:v>Target: Warm</c:v>
                </c:pt>
              </c:strCache>
            </c:strRef>
          </c:cat>
          <c:val>
            <c:numRef>
              <c:f>[2]withinSE!$Q$2:$Q$3</c:f>
              <c:numCache>
                <c:formatCode>General</c:formatCode>
                <c:ptCount val="2"/>
                <c:pt idx="0">
                  <c:v>674.75052701786501</c:v>
                </c:pt>
                <c:pt idx="1">
                  <c:v>648.84839205777121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8-F548-B9DF-9E04941A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793791"/>
        <c:axId val="1212794191"/>
      </c:barChart>
      <c:catAx>
        <c:axId val="1212793791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12794191"/>
        <c:crosses val="autoZero"/>
        <c:auto val="1"/>
        <c:lblAlgn val="ctr"/>
        <c:lblOffset val="100"/>
        <c:noMultiLvlLbl val="0"/>
      </c:catAx>
      <c:valAx>
        <c:axId val="1212794191"/>
        <c:scaling>
          <c:orientation val="minMax"/>
          <c:min val="6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</a:t>
                </a:r>
                <a:r>
                  <a:rPr lang="en-US" altLang="ja-JP" sz="18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(ms)</a:t>
                </a:r>
                <a:endParaRPr lang="ja-JP" altLang="en-US" sz="18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1279379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73-8B4D-8C04-4BAFA3F5F07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3-8B4D-8C04-4BAFA3F5F07A}"/>
              </c:ext>
            </c:extLst>
          </c:dPt>
          <c:errBars>
            <c:errBarType val="both"/>
            <c:errValType val="cust"/>
            <c:noEndCap val="0"/>
            <c:plus>
              <c:numRef>
                <c:f>[2]withinSE!$L$21:$M$21</c:f>
                <c:numCache>
                  <c:formatCode>General</c:formatCode>
                  <c:ptCount val="2"/>
                  <c:pt idx="0">
                    <c:v>4.4428555407833263</c:v>
                  </c:pt>
                  <c:pt idx="1">
                    <c:v>4.4428555407833237</c:v>
                  </c:pt>
                </c:numCache>
              </c:numRef>
            </c:plus>
            <c:minus>
              <c:numRef>
                <c:f>[2]withinSE!$L$21:$M$21</c:f>
                <c:numCache>
                  <c:formatCode>General</c:formatCode>
                  <c:ptCount val="2"/>
                  <c:pt idx="0">
                    <c:v>4.4428555407833263</c:v>
                  </c:pt>
                  <c:pt idx="1">
                    <c:v>4.4428555407833237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[2]withinSE!$L$19:$M$19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[2]withinSE!$L$20:$M$20</c:f>
              <c:numCache>
                <c:formatCode>General</c:formatCode>
                <c:ptCount val="2"/>
                <c:pt idx="0">
                  <c:v>652.79621577031457</c:v>
                </c:pt>
                <c:pt idx="1">
                  <c:v>678.79067962899319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3-8B4D-8C04-4BAFA3F5F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563423"/>
        <c:axId val="1215305279"/>
      </c:barChart>
      <c:catAx>
        <c:axId val="124856342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15305279"/>
        <c:crosses val="autoZero"/>
        <c:auto val="1"/>
        <c:lblAlgn val="ctr"/>
        <c:lblOffset val="100"/>
        <c:noMultiLvlLbl val="0"/>
      </c:catAx>
      <c:valAx>
        <c:axId val="1215305279"/>
        <c:scaling>
          <c:orientation val="minMax"/>
          <c:max val="700"/>
          <c:min val="6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485634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482600</xdr:colOff>
      <xdr:row>7</xdr:row>
      <xdr:rowOff>101600</xdr:rowOff>
    </xdr:from>
    <xdr:to>
      <xdr:col>21</xdr:col>
      <xdr:colOff>38100</xdr:colOff>
      <xdr:row>21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E3DCF2-E5CF-B643-999B-BB9DD9E4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641350</xdr:colOff>
      <xdr:row>24</xdr:row>
      <xdr:rowOff>114300</xdr:rowOff>
    </xdr:from>
    <xdr:to>
      <xdr:col>17</xdr:col>
      <xdr:colOff>196850</xdr:colOff>
      <xdr:row>38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02A533F-56FA-5B47-B5E9-8C17E3BCA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736600</xdr:colOff>
      <xdr:row>4</xdr:row>
      <xdr:rowOff>133350</xdr:rowOff>
    </xdr:from>
    <xdr:to>
      <xdr:col>19</xdr:col>
      <xdr:colOff>165100</xdr:colOff>
      <xdr:row>18</xdr:row>
      <xdr:rowOff>234950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26279D-663F-E743-9806-1867EADB1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374650</xdr:colOff>
      <xdr:row>20</xdr:row>
      <xdr:rowOff>95250</xdr:rowOff>
    </xdr:from>
    <xdr:to>
      <xdr:col>18</xdr:col>
      <xdr:colOff>755650</xdr:colOff>
      <xdr:row>34</xdr:row>
      <xdr:rowOff>196850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52759B-6405-704D-9214-C42469E76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4</xdr:row>
      <xdr:rowOff>133350</xdr:rowOff>
    </xdr:from>
    <xdr:to>
      <xdr:col>18</xdr:col>
      <xdr:colOff>933450</xdr:colOff>
      <xdr:row>18</xdr:row>
      <xdr:rowOff>234950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9E3999-B844-3C47-A1BF-F1F42A71D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21</xdr:row>
      <xdr:rowOff>184150</xdr:rowOff>
    </xdr:from>
    <xdr:to>
      <xdr:col>16</xdr:col>
      <xdr:colOff>812800</xdr:colOff>
      <xdr:row>36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497048D-72A4-8640-AD64-8DD9D76FF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1_Task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1_Tas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_withSE"/>
    </sheetNames>
    <sheetDataSet>
      <sheetData sheetId="0">
        <row r="1">
          <cell r="P1" t="str">
            <v>Prime: Cold</v>
          </cell>
          <cell r="Q1" t="str">
            <v>Prime: Warm</v>
          </cell>
        </row>
        <row r="2">
          <cell r="O2" t="str">
            <v>Target: Cold</v>
          </cell>
          <cell r="P2">
            <v>585.21447836761558</v>
          </cell>
          <cell r="Q2">
            <v>618.97597533662872</v>
          </cell>
          <cell r="R2">
            <v>6.5134391047397076</v>
          </cell>
          <cell r="S2">
            <v>9.3177214766769971</v>
          </cell>
        </row>
        <row r="3">
          <cell r="O3" t="str">
            <v>Target: Warm</v>
          </cell>
          <cell r="P3">
            <v>620.46843146110234</v>
          </cell>
          <cell r="Q3">
            <v>574.95574181648954</v>
          </cell>
          <cell r="R3">
            <v>7.1373798550295691</v>
          </cell>
          <cell r="S3">
            <v>8.7780838280536067</v>
          </cell>
        </row>
        <row r="19">
          <cell r="L19" t="str">
            <v>Congruent</v>
          </cell>
          <cell r="M19" t="str">
            <v>Incongruent</v>
          </cell>
        </row>
        <row r="20">
          <cell r="L20">
            <v>580.08511009205267</v>
          </cell>
          <cell r="M20">
            <v>619.72220339886564</v>
          </cell>
        </row>
        <row r="21">
          <cell r="L21">
            <v>3.8470038851972697</v>
          </cell>
          <cell r="M21">
            <v>3.8470038851972705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inSE"/>
    </sheetNames>
    <sheetDataSet>
      <sheetData sheetId="0">
        <row r="1">
          <cell r="P1" t="str">
            <v>Prime: Cold</v>
          </cell>
          <cell r="Q1" t="str">
            <v>Prime: Warm</v>
          </cell>
        </row>
        <row r="2">
          <cell r="O2" t="str">
            <v>Target: Cold</v>
          </cell>
          <cell r="P2">
            <v>656.74403948285772</v>
          </cell>
          <cell r="Q2">
            <v>674.75052701786501</v>
          </cell>
          <cell r="R2">
            <v>8.49672861294796</v>
          </cell>
          <cell r="S2">
            <v>5.6957200685755627</v>
          </cell>
        </row>
        <row r="3">
          <cell r="O3" t="str">
            <v>Target: Warm</v>
          </cell>
          <cell r="P3">
            <v>682.83083224012091</v>
          </cell>
          <cell r="Q3">
            <v>648.84839205777121</v>
          </cell>
          <cell r="R3">
            <v>8.2567695310101517</v>
          </cell>
          <cell r="S3">
            <v>10.194588851787612</v>
          </cell>
        </row>
        <row r="19">
          <cell r="L19" t="str">
            <v>Congruent</v>
          </cell>
          <cell r="M19" t="str">
            <v>Incongruent</v>
          </cell>
        </row>
        <row r="20">
          <cell r="L20">
            <v>652.79621577031457</v>
          </cell>
          <cell r="M20">
            <v>678.79067962899319</v>
          </cell>
        </row>
        <row r="21">
          <cell r="L21">
            <v>4.4428555407833263</v>
          </cell>
          <cell r="M21">
            <v>4.4428555407833237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071D-A830-5543-935D-20F6226D5DC8}">
  <dimension ref="A1:T33"/>
  <sheetViews>
    <sheetView tabSelected="1" topLeftCell="A12" workbookViewId="0">
      <selection activeCell="I19" sqref="I19:I30"/>
    </sheetView>
  </sheetViews>
  <sheetFormatPr baseColWidth="10" defaultRowHeight="20"/>
  <cols>
    <col min="7" max="7" width="15" customWidth="1"/>
    <col min="8" max="8" width="13.85546875" customWidth="1"/>
    <col min="9" max="9" width="12.28515625" customWidth="1"/>
    <col min="16" max="16" width="13.140625" customWidth="1"/>
  </cols>
  <sheetData>
    <row r="1" spans="1:20">
      <c r="A1" t="s">
        <v>10</v>
      </c>
      <c r="B1" s="1" t="s">
        <v>4</v>
      </c>
      <c r="C1" s="1" t="s">
        <v>5</v>
      </c>
      <c r="D1" s="1" t="s">
        <v>6</v>
      </c>
      <c r="E1" s="1" t="s">
        <v>7</v>
      </c>
      <c r="F1" s="1"/>
      <c r="G1" s="1" t="s">
        <v>11</v>
      </c>
      <c r="H1" s="1" t="s">
        <v>12</v>
      </c>
      <c r="I1" s="1" t="s">
        <v>13</v>
      </c>
      <c r="J1" t="s">
        <v>10</v>
      </c>
      <c r="K1" s="1" t="s">
        <v>4</v>
      </c>
      <c r="L1" s="1" t="s">
        <v>5</v>
      </c>
      <c r="M1" s="1" t="s">
        <v>6</v>
      </c>
      <c r="N1" s="1" t="s">
        <v>7</v>
      </c>
      <c r="Q1" t="s">
        <v>0</v>
      </c>
      <c r="R1" t="s">
        <v>2</v>
      </c>
    </row>
    <row r="2" spans="1:20">
      <c r="A2">
        <v>1</v>
      </c>
      <c r="B2" s="1">
        <v>0.68960597599999995</v>
      </c>
      <c r="C2" s="1">
        <v>0.74255147300000002</v>
      </c>
      <c r="D2" s="1">
        <v>0.709444509</v>
      </c>
      <c r="E2" s="1">
        <v>0.71204820099999999</v>
      </c>
      <c r="F2" s="1"/>
      <c r="G2">
        <f>AVERAGE(B2:E2)</f>
        <v>0.71341253974999996</v>
      </c>
      <c r="H2">
        <v>0.63823446120833338</v>
      </c>
      <c r="J2">
        <v>1</v>
      </c>
      <c r="K2">
        <f>B2-$G2+$F$14</f>
        <v>0.61442789745833337</v>
      </c>
      <c r="L2">
        <f t="shared" ref="L2:N13" si="0">C2-$G2+$F$14</f>
        <v>0.66737339445833344</v>
      </c>
      <c r="M2">
        <f t="shared" si="0"/>
        <v>0.63426643045833342</v>
      </c>
      <c r="N2">
        <f t="shared" si="0"/>
        <v>0.63687012245833341</v>
      </c>
      <c r="P2" t="s">
        <v>1</v>
      </c>
      <c r="Q2">
        <f>K15</f>
        <v>631.27972124999997</v>
      </c>
      <c r="R2">
        <f>N15</f>
        <v>662.52608291666661</v>
      </c>
      <c r="S2">
        <f>K17</f>
        <v>9.4091982864270882</v>
      </c>
      <c r="T2">
        <f>N17</f>
        <v>8.3774837871999335</v>
      </c>
    </row>
    <row r="3" spans="1:20">
      <c r="A3">
        <v>2</v>
      </c>
      <c r="B3" s="1">
        <v>0.48968012999999999</v>
      </c>
      <c r="C3" s="1">
        <v>0.48193314599999998</v>
      </c>
      <c r="D3" s="1">
        <v>0.44927127700000002</v>
      </c>
      <c r="E3" s="1">
        <v>0.45067611099999999</v>
      </c>
      <c r="F3" s="1"/>
      <c r="G3">
        <f t="shared" ref="G3:G13" si="1">AVERAGE(B3:E3)</f>
        <v>0.467890166</v>
      </c>
      <c r="H3">
        <v>0.63823446120833338</v>
      </c>
      <c r="J3">
        <v>2</v>
      </c>
      <c r="K3">
        <f t="shared" ref="K3:K13" si="2">B3-$G3+$F$14</f>
        <v>0.66002442520833338</v>
      </c>
      <c r="L3">
        <f t="shared" si="0"/>
        <v>0.65227744120833342</v>
      </c>
      <c r="M3">
        <f t="shared" si="0"/>
        <v>0.61961557220833341</v>
      </c>
      <c r="N3">
        <f t="shared" si="0"/>
        <v>0.62102040620833332</v>
      </c>
      <c r="P3" t="s">
        <v>3</v>
      </c>
      <c r="Q3">
        <f>L15</f>
        <v>646.36007600000005</v>
      </c>
      <c r="R3">
        <f>M15</f>
        <v>612.77196466666669</v>
      </c>
      <c r="S3">
        <f>L17</f>
        <v>7.87463954890059</v>
      </c>
      <c r="T3">
        <f>M17</f>
        <v>8.6805199662997321</v>
      </c>
    </row>
    <row r="4" spans="1:20">
      <c r="A4">
        <v>3</v>
      </c>
      <c r="B4" s="1">
        <v>0.56419988399999998</v>
      </c>
      <c r="C4" s="1">
        <v>0.52539674800000002</v>
      </c>
      <c r="D4" s="1">
        <v>0.50320863100000002</v>
      </c>
      <c r="E4" s="1">
        <v>0.57363766800000004</v>
      </c>
      <c r="F4" s="1"/>
      <c r="G4">
        <f t="shared" si="1"/>
        <v>0.54161073275000005</v>
      </c>
      <c r="H4">
        <v>0.63823446120833338</v>
      </c>
      <c r="J4">
        <v>3</v>
      </c>
      <c r="K4">
        <f t="shared" si="2"/>
        <v>0.66082361245833332</v>
      </c>
      <c r="L4">
        <f t="shared" si="0"/>
        <v>0.62202047645833336</v>
      </c>
      <c r="M4">
        <f t="shared" si="0"/>
        <v>0.59983235945833335</v>
      </c>
      <c r="N4">
        <f t="shared" si="0"/>
        <v>0.67026139645833338</v>
      </c>
    </row>
    <row r="5" spans="1:20">
      <c r="A5">
        <v>4</v>
      </c>
      <c r="B5" s="1">
        <v>0.69568506399999996</v>
      </c>
      <c r="C5" s="1">
        <v>0.67020553800000005</v>
      </c>
      <c r="D5" s="1">
        <v>0.63957801800000003</v>
      </c>
      <c r="E5" s="1">
        <v>0.72792023400000005</v>
      </c>
      <c r="F5" s="1"/>
      <c r="G5">
        <f t="shared" si="1"/>
        <v>0.68334721349999994</v>
      </c>
      <c r="H5">
        <v>0.63823446120833338</v>
      </c>
      <c r="J5">
        <v>4</v>
      </c>
      <c r="K5">
        <f t="shared" si="2"/>
        <v>0.65057231170833341</v>
      </c>
      <c r="L5">
        <f t="shared" si="0"/>
        <v>0.62509278570833349</v>
      </c>
      <c r="M5">
        <f t="shared" si="0"/>
        <v>0.59446526570833347</v>
      </c>
      <c r="N5">
        <f t="shared" si="0"/>
        <v>0.6828074817083335</v>
      </c>
    </row>
    <row r="6" spans="1:20">
      <c r="A6">
        <v>5</v>
      </c>
      <c r="B6" s="1">
        <v>0.56818448600000004</v>
      </c>
      <c r="C6" s="1">
        <v>0.66118606000000002</v>
      </c>
      <c r="D6" s="1">
        <v>0.53027700700000002</v>
      </c>
      <c r="E6" s="1">
        <v>0.66154482299999995</v>
      </c>
      <c r="F6" s="1"/>
      <c r="G6">
        <f t="shared" si="1"/>
        <v>0.60529809400000001</v>
      </c>
      <c r="H6">
        <v>0.63823446120833338</v>
      </c>
      <c r="J6">
        <v>5</v>
      </c>
      <c r="K6">
        <f t="shared" si="2"/>
        <v>0.60112085320833342</v>
      </c>
      <c r="L6">
        <f t="shared" si="0"/>
        <v>0.69412242720833339</v>
      </c>
      <c r="M6">
        <f t="shared" si="0"/>
        <v>0.56321337420833339</v>
      </c>
      <c r="N6">
        <f t="shared" si="0"/>
        <v>0.69448119020833332</v>
      </c>
    </row>
    <row r="7" spans="1:20">
      <c r="A7">
        <v>6</v>
      </c>
      <c r="B7" s="1">
        <v>0.85752525800000001</v>
      </c>
      <c r="C7" s="1">
        <v>0.97880376199999997</v>
      </c>
      <c r="D7" s="1">
        <v>0.97484451000000005</v>
      </c>
      <c r="E7" s="1">
        <v>0.98254105599999997</v>
      </c>
      <c r="F7" s="1"/>
      <c r="G7">
        <f t="shared" si="1"/>
        <v>0.94842864650000003</v>
      </c>
      <c r="H7">
        <v>0.63823446120833338</v>
      </c>
      <c r="J7">
        <v>6</v>
      </c>
      <c r="K7">
        <f t="shared" si="2"/>
        <v>0.54733107270833337</v>
      </c>
      <c r="L7">
        <f t="shared" si="0"/>
        <v>0.66860957670833332</v>
      </c>
      <c r="M7">
        <f t="shared" si="0"/>
        <v>0.66465032470833341</v>
      </c>
      <c r="N7">
        <f t="shared" si="0"/>
        <v>0.67234687070833332</v>
      </c>
    </row>
    <row r="8" spans="1:20">
      <c r="A8">
        <v>7</v>
      </c>
      <c r="B8" s="1">
        <v>0.65318990399999999</v>
      </c>
      <c r="C8" s="1">
        <v>0.58978925800000004</v>
      </c>
      <c r="D8" s="1">
        <v>0.59271680999999998</v>
      </c>
      <c r="E8" s="1">
        <v>0.714754102</v>
      </c>
      <c r="F8" s="1"/>
      <c r="G8">
        <f t="shared" si="1"/>
        <v>0.6376125185</v>
      </c>
      <c r="H8">
        <v>0.63823446120833338</v>
      </c>
      <c r="J8">
        <v>7</v>
      </c>
      <c r="K8">
        <f t="shared" si="2"/>
        <v>0.65381184670833337</v>
      </c>
      <c r="L8">
        <f t="shared" si="0"/>
        <v>0.59041120070833342</v>
      </c>
      <c r="M8">
        <f t="shared" si="0"/>
        <v>0.59333875270833336</v>
      </c>
      <c r="N8">
        <f t="shared" si="0"/>
        <v>0.71537604470833338</v>
      </c>
    </row>
    <row r="9" spans="1:20">
      <c r="A9">
        <v>8</v>
      </c>
      <c r="B9" s="1">
        <v>0.51190450399999998</v>
      </c>
      <c r="C9" s="1">
        <v>0.54038386999999999</v>
      </c>
      <c r="D9" s="1">
        <v>0.47770992499999998</v>
      </c>
      <c r="E9" s="1">
        <v>0.57324665200000002</v>
      </c>
      <c r="F9" s="1"/>
      <c r="G9">
        <f t="shared" si="1"/>
        <v>0.52581123774999994</v>
      </c>
      <c r="H9">
        <v>0.63823446120833338</v>
      </c>
      <c r="J9">
        <v>8</v>
      </c>
      <c r="K9">
        <f t="shared" si="2"/>
        <v>0.62432772745833343</v>
      </c>
      <c r="L9">
        <f t="shared" si="0"/>
        <v>0.65280709345833343</v>
      </c>
      <c r="M9">
        <f t="shared" si="0"/>
        <v>0.59013314845833342</v>
      </c>
      <c r="N9">
        <f t="shared" si="0"/>
        <v>0.68566987545833347</v>
      </c>
    </row>
    <row r="10" spans="1:20">
      <c r="A10">
        <v>9</v>
      </c>
      <c r="B10" s="1">
        <v>0.60891135699999999</v>
      </c>
      <c r="C10" s="1">
        <v>0.58513988500000003</v>
      </c>
      <c r="D10" s="1">
        <v>0.57712552699999997</v>
      </c>
      <c r="E10" s="1">
        <v>0.60342833100000004</v>
      </c>
      <c r="F10" s="1"/>
      <c r="G10">
        <f t="shared" si="1"/>
        <v>0.59365127500000003</v>
      </c>
      <c r="H10">
        <v>0.63823446120833338</v>
      </c>
      <c r="J10">
        <v>9</v>
      </c>
      <c r="K10">
        <f t="shared" si="2"/>
        <v>0.65349454320833333</v>
      </c>
      <c r="L10">
        <f t="shared" si="0"/>
        <v>0.62972307120833337</v>
      </c>
      <c r="M10">
        <f t="shared" si="0"/>
        <v>0.62170871320833332</v>
      </c>
      <c r="N10">
        <f t="shared" si="0"/>
        <v>0.64801151720833339</v>
      </c>
    </row>
    <row r="11" spans="1:20">
      <c r="A11">
        <v>9</v>
      </c>
      <c r="B11" s="1">
        <v>0.51049926199999995</v>
      </c>
      <c r="C11" s="1">
        <v>0.53418637000000002</v>
      </c>
      <c r="D11" s="1">
        <v>0.52143189199999995</v>
      </c>
      <c r="E11" s="1">
        <v>0.52609394300000001</v>
      </c>
      <c r="F11" s="1"/>
      <c r="G11">
        <f t="shared" si="1"/>
        <v>0.52305286675000007</v>
      </c>
      <c r="H11">
        <v>0.63823446120833338</v>
      </c>
      <c r="J11">
        <v>9</v>
      </c>
      <c r="K11">
        <f t="shared" si="2"/>
        <v>0.62568085645833327</v>
      </c>
      <c r="L11">
        <f t="shared" si="0"/>
        <v>0.64936796445833334</v>
      </c>
      <c r="M11">
        <f t="shared" si="0"/>
        <v>0.63661348645833327</v>
      </c>
      <c r="N11">
        <f t="shared" si="0"/>
        <v>0.64127553745833332</v>
      </c>
    </row>
    <row r="12" spans="1:20">
      <c r="A12">
        <v>11</v>
      </c>
      <c r="B12" s="1">
        <v>0.78718587900000003</v>
      </c>
      <c r="C12" s="1">
        <v>0.80512810700000004</v>
      </c>
      <c r="D12" s="1">
        <v>0.723989404</v>
      </c>
      <c r="E12" s="1">
        <v>0.79441309000000004</v>
      </c>
      <c r="F12" s="1"/>
      <c r="G12">
        <f t="shared" si="1"/>
        <v>0.77767912000000006</v>
      </c>
      <c r="H12">
        <v>0.63823446120833338</v>
      </c>
      <c r="J12">
        <v>11</v>
      </c>
      <c r="K12">
        <f t="shared" si="2"/>
        <v>0.64774122020833336</v>
      </c>
      <c r="L12">
        <f t="shared" si="0"/>
        <v>0.66568344820833336</v>
      </c>
      <c r="M12">
        <f t="shared" si="0"/>
        <v>0.58454474520833333</v>
      </c>
      <c r="N12">
        <f t="shared" si="0"/>
        <v>0.65496843120833337</v>
      </c>
    </row>
    <row r="13" spans="1:20">
      <c r="A13">
        <v>12</v>
      </c>
      <c r="B13" s="1">
        <v>0.63878495099999999</v>
      </c>
      <c r="C13" s="1">
        <v>0.64161669499999996</v>
      </c>
      <c r="D13" s="1">
        <v>0.65366606599999999</v>
      </c>
      <c r="E13" s="1">
        <v>0.63000878400000004</v>
      </c>
      <c r="F13" s="1" t="s">
        <v>14</v>
      </c>
      <c r="G13">
        <f t="shared" si="1"/>
        <v>0.64101912400000005</v>
      </c>
      <c r="H13">
        <v>0.63823446120833338</v>
      </c>
      <c r="J13">
        <v>12</v>
      </c>
      <c r="K13">
        <f t="shared" si="2"/>
        <v>0.63600028820833332</v>
      </c>
      <c r="L13">
        <f t="shared" si="0"/>
        <v>0.63883203220833329</v>
      </c>
      <c r="M13">
        <f t="shared" si="0"/>
        <v>0.65088140320833332</v>
      </c>
      <c r="N13">
        <f t="shared" si="0"/>
        <v>0.62722412120833337</v>
      </c>
    </row>
    <row r="14" spans="1:20">
      <c r="F14">
        <f>AVERAGE(B2:E13)</f>
        <v>0.63823446120833338</v>
      </c>
    </row>
    <row r="15" spans="1:20">
      <c r="A15" t="s">
        <v>15</v>
      </c>
      <c r="B15">
        <f>AVERAGE(B2:B13)</f>
        <v>0.63127972124999998</v>
      </c>
      <c r="C15">
        <f t="shared" ref="C15:E15" si="3">AVERAGE(C2:C13)</f>
        <v>0.64636007600000001</v>
      </c>
      <c r="D15">
        <f t="shared" si="3"/>
        <v>0.61277196466666661</v>
      </c>
      <c r="E15">
        <f t="shared" si="3"/>
        <v>0.66252608291666659</v>
      </c>
      <c r="J15" t="s">
        <v>15</v>
      </c>
      <c r="K15">
        <f>AVERAGE(K2:K13)*1000</f>
        <v>631.27972124999997</v>
      </c>
      <c r="L15">
        <f t="shared" ref="L15:N15" si="4">AVERAGE(L2:L13)*1000</f>
        <v>646.36007600000005</v>
      </c>
      <c r="M15">
        <f t="shared" si="4"/>
        <v>612.77196466666669</v>
      </c>
      <c r="N15">
        <f t="shared" si="4"/>
        <v>662.52608291666661</v>
      </c>
    </row>
    <row r="16" spans="1:20">
      <c r="A16" t="s">
        <v>16</v>
      </c>
      <c r="B16">
        <f>STDEV(B2:B13)</f>
        <v>0.11339793999313896</v>
      </c>
      <c r="C16">
        <f t="shared" ref="C16:E16" si="5">STDEV(C2:C13)</f>
        <v>0.14084814525187417</v>
      </c>
      <c r="D16">
        <f t="shared" si="5"/>
        <v>0.14428569447007339</v>
      </c>
      <c r="E16">
        <f t="shared" si="5"/>
        <v>0.13921120486632199</v>
      </c>
      <c r="J16" t="s">
        <v>16</v>
      </c>
      <c r="K16">
        <f>STDEV(K2:K13)*1000</f>
        <v>32.594418981163464</v>
      </c>
      <c r="L16">
        <f t="shared" ref="L16:N16" si="6">STDEV(L2:L13)*1000</f>
        <v>27.27855157997417</v>
      </c>
      <c r="M16">
        <f t="shared" si="6"/>
        <v>30.070203235494425</v>
      </c>
      <c r="N16">
        <f t="shared" si="6"/>
        <v>29.020455118029641</v>
      </c>
    </row>
    <row r="17" spans="1:14">
      <c r="J17" t="s">
        <v>18</v>
      </c>
      <c r="K17">
        <f>K16/SQRT(12)</f>
        <v>9.4091982864270882</v>
      </c>
      <c r="L17">
        <f t="shared" ref="L17:N17" si="7">L16/SQRT(12)</f>
        <v>7.87463954890059</v>
      </c>
      <c r="M17">
        <f t="shared" si="7"/>
        <v>8.6805199662997321</v>
      </c>
      <c r="N17">
        <f t="shared" si="7"/>
        <v>8.3774837871999335</v>
      </c>
    </row>
    <row r="18" spans="1:14">
      <c r="A18" t="s">
        <v>10</v>
      </c>
      <c r="B18" s="1" t="s">
        <v>8</v>
      </c>
      <c r="C18" s="1" t="s">
        <v>9</v>
      </c>
      <c r="E18" t="s">
        <v>12</v>
      </c>
      <c r="G18" s="1" t="s">
        <v>11</v>
      </c>
      <c r="H18" s="1" t="s">
        <v>13</v>
      </c>
      <c r="I18" t="s">
        <v>10</v>
      </c>
      <c r="J18" t="s">
        <v>19</v>
      </c>
      <c r="K18" t="s">
        <v>20</v>
      </c>
    </row>
    <row r="19" spans="1:14">
      <c r="A19">
        <v>1</v>
      </c>
      <c r="B19" s="1">
        <v>0.69952524299999996</v>
      </c>
      <c r="C19" s="1">
        <v>0.72729999999999995</v>
      </c>
      <c r="E19">
        <f>AVERAGE(B19:C30)</f>
        <v>0.63823446312499998</v>
      </c>
      <c r="G19">
        <f>AVERAGE(B19:C19)</f>
        <v>0.71341262149999995</v>
      </c>
      <c r="I19">
        <v>1</v>
      </c>
      <c r="J19">
        <f>B19-$G19+$E$19</f>
        <v>0.62434708462499999</v>
      </c>
      <c r="K19">
        <f t="shared" ref="K19:K30" si="8">C19-$G19+$E$19</f>
        <v>0.65212184162499998</v>
      </c>
    </row>
    <row r="20" spans="1:14">
      <c r="A20">
        <v>2</v>
      </c>
      <c r="B20" s="1">
        <v>0.46947570399999999</v>
      </c>
      <c r="C20" s="1">
        <v>0.46630500000000003</v>
      </c>
      <c r="G20">
        <f t="shared" ref="G20:G30" si="9">AVERAGE(B20:C20)</f>
        <v>0.46789035200000001</v>
      </c>
      <c r="I20">
        <v>2</v>
      </c>
      <c r="J20">
        <f t="shared" ref="J20:J30" si="10">B20-$G20+$E$19</f>
        <v>0.63981981512499997</v>
      </c>
      <c r="K20">
        <f t="shared" si="8"/>
        <v>0.636649111125</v>
      </c>
    </row>
    <row r="21" spans="1:14">
      <c r="A21">
        <v>3</v>
      </c>
      <c r="B21" s="1">
        <v>0.53370425799999999</v>
      </c>
      <c r="C21" s="1">
        <v>0.54951700000000003</v>
      </c>
      <c r="G21">
        <f t="shared" si="9"/>
        <v>0.54161062900000001</v>
      </c>
      <c r="I21">
        <v>3</v>
      </c>
      <c r="J21">
        <f t="shared" si="10"/>
        <v>0.63032809212499996</v>
      </c>
      <c r="K21">
        <f t="shared" si="8"/>
        <v>0.64614083412500001</v>
      </c>
    </row>
    <row r="22" spans="1:14">
      <c r="A22">
        <v>4</v>
      </c>
      <c r="B22" s="1">
        <v>0.667631541</v>
      </c>
      <c r="C22" s="1">
        <v>0.69906299999999999</v>
      </c>
      <c r="G22">
        <f t="shared" si="9"/>
        <v>0.68334727049999999</v>
      </c>
      <c r="I22">
        <v>4</v>
      </c>
      <c r="J22">
        <f t="shared" si="10"/>
        <v>0.62251873362499999</v>
      </c>
      <c r="K22">
        <f t="shared" si="8"/>
        <v>0.65395019262499998</v>
      </c>
      <c r="M22" t="s">
        <v>19</v>
      </c>
      <c r="N22" t="s">
        <v>20</v>
      </c>
    </row>
    <row r="23" spans="1:14">
      <c r="A23">
        <v>5</v>
      </c>
      <c r="B23" s="1">
        <v>0.54923074599999999</v>
      </c>
      <c r="C23" s="1">
        <v>0.66136499999999998</v>
      </c>
      <c r="G23">
        <f t="shared" si="9"/>
        <v>0.60529787300000004</v>
      </c>
      <c r="I23">
        <v>5</v>
      </c>
      <c r="J23">
        <f t="shared" si="10"/>
        <v>0.58216733612499993</v>
      </c>
      <c r="K23">
        <f t="shared" si="8"/>
        <v>0.69430159012499992</v>
      </c>
      <c r="L23" t="s">
        <v>15</v>
      </c>
      <c r="M23">
        <f>J31</f>
        <v>622.02584291666676</v>
      </c>
      <c r="N23">
        <f>K31</f>
        <v>656.38989007954547</v>
      </c>
    </row>
    <row r="24" spans="1:14">
      <c r="A24">
        <v>6</v>
      </c>
      <c r="B24" s="1">
        <v>0.91618488399999998</v>
      </c>
      <c r="C24" s="1">
        <v>0.98067199999999999</v>
      </c>
      <c r="G24">
        <f t="shared" si="9"/>
        <v>0.94842844199999998</v>
      </c>
      <c r="I24">
        <v>6</v>
      </c>
      <c r="J24">
        <f t="shared" si="10"/>
        <v>0.60599090512499998</v>
      </c>
      <c r="K24">
        <f t="shared" si="8"/>
        <v>0.67047802112499999</v>
      </c>
      <c r="L24" t="s">
        <v>17</v>
      </c>
      <c r="M24">
        <f>J33</f>
        <v>4.9827872360592336</v>
      </c>
      <c r="N24">
        <f t="shared" ref="N24" si="11">K33</f>
        <v>4.9827872360592247</v>
      </c>
    </row>
    <row r="25" spans="1:14">
      <c r="A25">
        <v>7</v>
      </c>
      <c r="B25" s="1">
        <v>0.62295335699999999</v>
      </c>
      <c r="C25" s="1">
        <v>0.65227199999999996</v>
      </c>
      <c r="G25">
        <f t="shared" si="9"/>
        <v>0.63761267850000003</v>
      </c>
      <c r="I25">
        <v>7</v>
      </c>
      <c r="J25">
        <f t="shared" si="10"/>
        <v>0.62357514162499994</v>
      </c>
      <c r="K25">
        <f t="shared" si="8"/>
        <v>0.65289378462499992</v>
      </c>
    </row>
    <row r="26" spans="1:14">
      <c r="A26">
        <v>8</v>
      </c>
      <c r="B26" s="1">
        <v>0.494807214</v>
      </c>
      <c r="C26" s="1">
        <v>0.55681499999999995</v>
      </c>
      <c r="G26">
        <f t="shared" si="9"/>
        <v>0.525811107</v>
      </c>
      <c r="I26">
        <v>8</v>
      </c>
      <c r="J26">
        <f t="shared" si="10"/>
        <v>0.60723057012500004</v>
      </c>
      <c r="K26">
        <f t="shared" si="8"/>
        <v>0.66923835612499993</v>
      </c>
    </row>
    <row r="27" spans="1:14">
      <c r="A27">
        <v>9</v>
      </c>
      <c r="B27" s="1">
        <v>0.59301844199999998</v>
      </c>
      <c r="C27" s="1">
        <v>0.59428400000000003</v>
      </c>
      <c r="G27">
        <f t="shared" si="9"/>
        <v>0.59365122100000001</v>
      </c>
      <c r="I27">
        <v>9</v>
      </c>
      <c r="J27">
        <f t="shared" si="10"/>
        <v>0.63760168412499996</v>
      </c>
      <c r="K27">
        <f t="shared" si="8"/>
        <v>0.63886724212500001</v>
      </c>
    </row>
    <row r="28" spans="1:14">
      <c r="A28">
        <v>9</v>
      </c>
      <c r="B28" s="1">
        <v>0.51596557700000001</v>
      </c>
      <c r="C28" s="1">
        <v>0.53013999999999994</v>
      </c>
      <c r="G28">
        <f t="shared" si="9"/>
        <v>0.52305278850000003</v>
      </c>
      <c r="I28">
        <v>9</v>
      </c>
      <c r="J28">
        <f t="shared" si="10"/>
        <v>0.63114725162499996</v>
      </c>
      <c r="K28">
        <f t="shared" si="8"/>
        <v>0.6453216746249999</v>
      </c>
    </row>
    <row r="29" spans="1:14">
      <c r="A29">
        <v>11</v>
      </c>
      <c r="B29" s="1">
        <v>0.75558764099999998</v>
      </c>
      <c r="C29" s="1">
        <v>0.79977100000000001</v>
      </c>
      <c r="G29">
        <f t="shared" si="9"/>
        <v>0.77767932049999999</v>
      </c>
      <c r="I29">
        <v>11</v>
      </c>
      <c r="J29">
        <f t="shared" si="10"/>
        <v>0.61614278362499997</v>
      </c>
      <c r="K29">
        <f t="shared" si="8"/>
        <v>0.660326142625</v>
      </c>
    </row>
    <row r="30" spans="1:14">
      <c r="A30">
        <v>12</v>
      </c>
      <c r="B30" s="1">
        <v>0.646225508</v>
      </c>
      <c r="C30" s="1">
        <v>0.63581299999999996</v>
      </c>
      <c r="G30">
        <f t="shared" si="9"/>
        <v>0.64101925399999993</v>
      </c>
      <c r="I30">
        <v>12</v>
      </c>
      <c r="J30">
        <f t="shared" si="10"/>
        <v>0.64344071712500006</v>
      </c>
      <c r="K30">
        <f t="shared" si="8"/>
        <v>0.63302820912500002</v>
      </c>
    </row>
    <row r="31" spans="1:14">
      <c r="A31" t="s">
        <v>15</v>
      </c>
      <c r="B31">
        <f>AVERAGE(B19:B30)*1000</f>
        <v>622.02584291666665</v>
      </c>
      <c r="C31">
        <f t="shared" ref="C31" si="12">AVERAGE(C18:C29)*1000</f>
        <v>656.13672727272728</v>
      </c>
      <c r="I31" t="s">
        <v>15</v>
      </c>
      <c r="J31">
        <f>AVERAGE(J19:J30)*1000</f>
        <v>622.02584291666676</v>
      </c>
      <c r="K31">
        <f t="shared" ref="K31" si="13">AVERAGE(K18:K29)*1000</f>
        <v>656.38989007954547</v>
      </c>
    </row>
    <row r="32" spans="1:14">
      <c r="I32" t="s">
        <v>16</v>
      </c>
      <c r="J32">
        <f>STDEV(J19:J30)*1000</f>
        <v>17.260881312320578</v>
      </c>
      <c r="K32">
        <f>STDEV(K19:K30)*1000</f>
        <v>17.260881312320546</v>
      </c>
    </row>
    <row r="33" spans="9:11">
      <c r="I33" t="s">
        <v>18</v>
      </c>
      <c r="J33">
        <f>J32/SQRT(12)</f>
        <v>4.9827872360592336</v>
      </c>
      <c r="K33">
        <f t="shared" ref="K33" si="14">K32/SQRT(12)</f>
        <v>4.9827872360592247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E6B8-27D7-224D-96BF-B47C78ACE452}">
  <dimension ref="A1:U32"/>
  <sheetViews>
    <sheetView topLeftCell="G1" workbookViewId="0">
      <selection sqref="A1:XFD1048576"/>
    </sheetView>
  </sheetViews>
  <sheetFormatPr baseColWidth="10" defaultRowHeight="20"/>
  <cols>
    <col min="5" max="5" width="14.140625" customWidth="1"/>
    <col min="6" max="6" width="14" customWidth="1"/>
    <col min="7" max="7" width="16" customWidth="1"/>
    <col min="8" max="8" width="18.5703125" customWidth="1"/>
    <col min="15" max="15" width="13.5703125" customWidth="1"/>
    <col min="17" max="17" width="11.7109375" customWidth="1"/>
  </cols>
  <sheetData>
    <row r="1" spans="1:19">
      <c r="A1" t="s">
        <v>10</v>
      </c>
      <c r="B1" t="s">
        <v>21</v>
      </c>
      <c r="C1" t="s">
        <v>22</v>
      </c>
      <c r="D1" t="s">
        <v>23</v>
      </c>
      <c r="E1" t="s">
        <v>24</v>
      </c>
      <c r="F1" t="s">
        <v>12</v>
      </c>
      <c r="G1" t="s">
        <v>25</v>
      </c>
      <c r="H1" t="s">
        <v>13</v>
      </c>
      <c r="I1" t="s">
        <v>10</v>
      </c>
      <c r="J1" t="s">
        <v>21</v>
      </c>
      <c r="K1" t="s">
        <v>22</v>
      </c>
      <c r="L1" t="s">
        <v>23</v>
      </c>
      <c r="M1" t="s">
        <v>24</v>
      </c>
      <c r="P1" t="s">
        <v>0</v>
      </c>
      <c r="Q1" t="s">
        <v>2</v>
      </c>
    </row>
    <row r="2" spans="1:19">
      <c r="A2" s="2">
        <v>1</v>
      </c>
      <c r="B2">
        <v>0.5743497210526316</v>
      </c>
      <c r="C2">
        <v>0.62339505586486477</v>
      </c>
      <c r="D2">
        <v>0.63731090426666659</v>
      </c>
      <c r="E2">
        <v>0.56163859719148934</v>
      </c>
      <c r="F2">
        <f>AVERAGE(B2:E13)</f>
        <v>0.59990365674545909</v>
      </c>
      <c r="G2">
        <f>AVERAGE(B2:E2)</f>
        <v>0.5991735695939131</v>
      </c>
      <c r="I2" s="2">
        <v>1</v>
      </c>
      <c r="J2">
        <f>B2-$G2+$F$2</f>
        <v>0.57507980820417759</v>
      </c>
      <c r="K2">
        <f t="shared" ref="K2:M13" si="0">C2-$G2+$F$2</f>
        <v>0.62412514301641075</v>
      </c>
      <c r="L2">
        <f t="shared" si="0"/>
        <v>0.63804099141821258</v>
      </c>
      <c r="M2">
        <f t="shared" si="0"/>
        <v>0.56236868434303533</v>
      </c>
      <c r="O2" t="s">
        <v>1</v>
      </c>
      <c r="P2">
        <f>J14</f>
        <v>585.21447836761558</v>
      </c>
      <c r="Q2">
        <f>L14</f>
        <v>618.97597533662872</v>
      </c>
      <c r="R2">
        <f>J16</f>
        <v>6.5134391047397076</v>
      </c>
      <c r="S2">
        <f>L16</f>
        <v>9.3177214766769971</v>
      </c>
    </row>
    <row r="3" spans="1:19">
      <c r="A3" s="2">
        <v>2</v>
      </c>
      <c r="B3">
        <v>0.48078280740000001</v>
      </c>
      <c r="C3">
        <v>0.4855452398703704</v>
      </c>
      <c r="D3">
        <v>0.49333988924999989</v>
      </c>
      <c r="E3">
        <v>0.46517724671999988</v>
      </c>
      <c r="G3">
        <f t="shared" ref="G3:G13" si="1">AVERAGE(B3:E3)</f>
        <v>0.48121129581009253</v>
      </c>
      <c r="I3" s="2">
        <v>2</v>
      </c>
      <c r="J3">
        <f t="shared" ref="J3:J13" si="2">B3-$G3+$F$2</f>
        <v>0.59947516833536652</v>
      </c>
      <c r="K3">
        <f t="shared" si="0"/>
        <v>0.60423760080573696</v>
      </c>
      <c r="L3">
        <f t="shared" si="0"/>
        <v>0.61203225018536644</v>
      </c>
      <c r="M3">
        <f t="shared" si="0"/>
        <v>0.58386960765536644</v>
      </c>
      <c r="O3" t="s">
        <v>3</v>
      </c>
      <c r="P3">
        <f>K14</f>
        <v>620.46843146110234</v>
      </c>
      <c r="Q3">
        <f>M14</f>
        <v>574.95574181648954</v>
      </c>
      <c r="R3">
        <f>K16</f>
        <v>7.1373798550295691</v>
      </c>
      <c r="S3">
        <f>M16</f>
        <v>8.7780838280536067</v>
      </c>
    </row>
    <row r="4" spans="1:19">
      <c r="A4" s="2">
        <v>3</v>
      </c>
      <c r="B4">
        <v>0.51761963174999992</v>
      </c>
      <c r="C4">
        <v>0.53248157360714277</v>
      </c>
      <c r="D4">
        <v>0.51789177749999982</v>
      </c>
      <c r="E4">
        <v>0.4969551263728812</v>
      </c>
      <c r="G4">
        <f t="shared" si="1"/>
        <v>0.51623702730750587</v>
      </c>
      <c r="I4" s="2">
        <v>3</v>
      </c>
      <c r="J4">
        <f t="shared" si="2"/>
        <v>0.60128626118795314</v>
      </c>
      <c r="K4">
        <f t="shared" si="0"/>
        <v>0.61614820304509599</v>
      </c>
      <c r="L4">
        <f t="shared" si="0"/>
        <v>0.60155840693795304</v>
      </c>
      <c r="M4">
        <f t="shared" si="0"/>
        <v>0.58062175581083442</v>
      </c>
    </row>
    <row r="5" spans="1:19">
      <c r="A5" s="2">
        <v>4</v>
      </c>
      <c r="B5">
        <v>0.57784331557407409</v>
      </c>
      <c r="C5">
        <v>0.64901611421153838</v>
      </c>
      <c r="D5">
        <v>0.62199328021428568</v>
      </c>
      <c r="E5">
        <v>0.5541793151403509</v>
      </c>
      <c r="G5">
        <f t="shared" si="1"/>
        <v>0.60075800628506237</v>
      </c>
      <c r="I5" s="2">
        <v>4</v>
      </c>
      <c r="J5">
        <f t="shared" si="2"/>
        <v>0.57698896603447081</v>
      </c>
      <c r="K5">
        <f t="shared" si="0"/>
        <v>0.64816176467193509</v>
      </c>
      <c r="L5">
        <f t="shared" si="0"/>
        <v>0.6211389306746824</v>
      </c>
      <c r="M5">
        <f t="shared" si="0"/>
        <v>0.55332496560074762</v>
      </c>
    </row>
    <row r="6" spans="1:19">
      <c r="A6" s="2">
        <v>5</v>
      </c>
      <c r="B6">
        <v>0.51298220629310343</v>
      </c>
      <c r="C6">
        <v>0.5551601210188678</v>
      </c>
      <c r="D6">
        <v>0.53070221540350881</v>
      </c>
      <c r="E6">
        <v>0.49973646525000004</v>
      </c>
      <c r="G6">
        <f t="shared" si="1"/>
        <v>0.52464525199137002</v>
      </c>
      <c r="I6" s="2">
        <v>5</v>
      </c>
      <c r="J6">
        <f t="shared" si="2"/>
        <v>0.5882406110471925</v>
      </c>
      <c r="K6">
        <f t="shared" si="0"/>
        <v>0.63041852577295687</v>
      </c>
      <c r="L6">
        <f t="shared" si="0"/>
        <v>0.60596062015759788</v>
      </c>
      <c r="M6">
        <f t="shared" si="0"/>
        <v>0.57499487000408911</v>
      </c>
    </row>
    <row r="7" spans="1:19">
      <c r="A7" s="2">
        <v>6</v>
      </c>
      <c r="B7">
        <v>0.77936698919607839</v>
      </c>
      <c r="C7">
        <v>0.82494473406122437</v>
      </c>
      <c r="D7">
        <v>0.83871958213333342</v>
      </c>
      <c r="E7">
        <v>0.76752889197674423</v>
      </c>
      <c r="G7">
        <f t="shared" si="1"/>
        <v>0.80264004934184507</v>
      </c>
      <c r="I7" s="2">
        <v>6</v>
      </c>
      <c r="J7">
        <f t="shared" si="2"/>
        <v>0.5766305965996924</v>
      </c>
      <c r="K7">
        <f t="shared" si="0"/>
        <v>0.62220834146483839</v>
      </c>
      <c r="L7">
        <f t="shared" si="0"/>
        <v>0.63598318953694744</v>
      </c>
      <c r="M7">
        <f t="shared" si="0"/>
        <v>0.56479249938035825</v>
      </c>
    </row>
    <row r="8" spans="1:19">
      <c r="A8" s="2">
        <v>7</v>
      </c>
      <c r="B8">
        <v>0.66379567850000021</v>
      </c>
      <c r="C8">
        <v>0.57938285773469389</v>
      </c>
      <c r="D8">
        <v>0.69716188769047627</v>
      </c>
      <c r="E8">
        <v>0.52767910275471708</v>
      </c>
      <c r="G8">
        <f t="shared" si="1"/>
        <v>0.61700488166997192</v>
      </c>
      <c r="I8" s="2">
        <v>7</v>
      </c>
      <c r="J8">
        <f t="shared" si="2"/>
        <v>0.64669445357548738</v>
      </c>
      <c r="K8">
        <f t="shared" si="0"/>
        <v>0.56228163281018106</v>
      </c>
      <c r="L8">
        <f t="shared" si="0"/>
        <v>0.68006066276596344</v>
      </c>
      <c r="M8">
        <f t="shared" si="0"/>
        <v>0.51057787783020425</v>
      </c>
    </row>
    <row r="9" spans="1:19">
      <c r="A9" s="2">
        <v>8</v>
      </c>
      <c r="B9">
        <v>0.57267575338983068</v>
      </c>
      <c r="C9">
        <v>0.63743672826315778</v>
      </c>
      <c r="D9">
        <v>0.67950072352631574</v>
      </c>
      <c r="E9">
        <v>0.55331182361666675</v>
      </c>
      <c r="G9">
        <f t="shared" si="1"/>
        <v>0.61073125719899268</v>
      </c>
      <c r="I9" s="2">
        <v>8</v>
      </c>
      <c r="J9">
        <f t="shared" si="2"/>
        <v>0.56184815293629708</v>
      </c>
      <c r="K9">
        <f t="shared" si="0"/>
        <v>0.62660912780962419</v>
      </c>
      <c r="L9">
        <f t="shared" si="0"/>
        <v>0.66867312307278215</v>
      </c>
      <c r="M9">
        <f t="shared" si="0"/>
        <v>0.54248422316313316</v>
      </c>
    </row>
    <row r="10" spans="1:19">
      <c r="A10" s="2">
        <v>9</v>
      </c>
      <c r="B10">
        <v>0.5437506822711865</v>
      </c>
      <c r="C10">
        <v>0.57890446464912293</v>
      </c>
      <c r="D10">
        <v>0.56742823117241381</v>
      </c>
      <c r="E10">
        <v>0.56837259258620676</v>
      </c>
      <c r="G10">
        <f t="shared" si="1"/>
        <v>0.56461399266973256</v>
      </c>
      <c r="I10" s="2">
        <v>9</v>
      </c>
      <c r="J10">
        <f t="shared" si="2"/>
        <v>0.57904034634691304</v>
      </c>
      <c r="K10">
        <f t="shared" si="0"/>
        <v>0.61419412872484946</v>
      </c>
      <c r="L10">
        <f t="shared" si="0"/>
        <v>0.60271789524814035</v>
      </c>
      <c r="M10">
        <f t="shared" si="0"/>
        <v>0.60366225666193329</v>
      </c>
    </row>
    <row r="11" spans="1:19">
      <c r="A11" s="2">
        <v>10</v>
      </c>
      <c r="B11">
        <v>0.54800050363793107</v>
      </c>
      <c r="C11">
        <v>0.64193083976785681</v>
      </c>
      <c r="D11">
        <v>0.54494835684745768</v>
      </c>
      <c r="E11">
        <v>0.58422256811864426</v>
      </c>
      <c r="G11">
        <f t="shared" si="1"/>
        <v>0.5797755670929724</v>
      </c>
      <c r="I11" s="2">
        <v>10</v>
      </c>
      <c r="J11">
        <f t="shared" si="2"/>
        <v>0.56812859329041776</v>
      </c>
      <c r="K11">
        <f t="shared" si="0"/>
        <v>0.6620589294203435</v>
      </c>
      <c r="L11">
        <f t="shared" si="0"/>
        <v>0.56507644649994437</v>
      </c>
      <c r="M11">
        <f t="shared" si="0"/>
        <v>0.60435065777113095</v>
      </c>
    </row>
    <row r="12" spans="1:19">
      <c r="A12" s="2">
        <v>11</v>
      </c>
      <c r="B12">
        <v>0.62152647739655154</v>
      </c>
      <c r="C12">
        <v>0.65002261169491538</v>
      </c>
      <c r="D12">
        <v>0.64895252333333331</v>
      </c>
      <c r="E12">
        <v>0.66182408398245618</v>
      </c>
      <c r="G12">
        <f t="shared" si="1"/>
        <v>0.64558142410181407</v>
      </c>
      <c r="I12" s="2">
        <v>11</v>
      </c>
      <c r="J12">
        <f t="shared" si="2"/>
        <v>0.57584871004019655</v>
      </c>
      <c r="K12">
        <f t="shared" si="0"/>
        <v>0.60434484433856039</v>
      </c>
      <c r="L12">
        <f t="shared" si="0"/>
        <v>0.60327475597697833</v>
      </c>
      <c r="M12">
        <f t="shared" si="0"/>
        <v>0.6161463166261012</v>
      </c>
    </row>
    <row r="13" spans="1:19">
      <c r="A13" s="2">
        <v>12</v>
      </c>
      <c r="B13">
        <v>0.62987997395000006</v>
      </c>
      <c r="C13">
        <v>0.6874008367894735</v>
      </c>
      <c r="D13">
        <v>0.64976233270175421</v>
      </c>
      <c r="E13">
        <v>0.6588430880877193</v>
      </c>
      <c r="G13">
        <f t="shared" si="1"/>
        <v>0.65647155788223677</v>
      </c>
      <c r="I13" s="2">
        <v>12</v>
      </c>
      <c r="J13">
        <f t="shared" si="2"/>
        <v>0.57331207281322238</v>
      </c>
      <c r="K13">
        <f t="shared" si="0"/>
        <v>0.63083293565269583</v>
      </c>
      <c r="L13">
        <f t="shared" si="0"/>
        <v>0.59319443156497653</v>
      </c>
      <c r="M13">
        <f t="shared" si="0"/>
        <v>0.60227518695094162</v>
      </c>
    </row>
    <row r="14" spans="1:19">
      <c r="A14" t="s">
        <v>15</v>
      </c>
      <c r="B14">
        <f>AVERAGE(B2:B13)</f>
        <v>0.58521447836761575</v>
      </c>
      <c r="C14">
        <f t="shared" ref="C14:E14" si="3">AVERAGE(C2:C13)</f>
        <v>0.62046843146110231</v>
      </c>
      <c r="D14">
        <f t="shared" si="3"/>
        <v>0.61897597533662885</v>
      </c>
      <c r="E14">
        <f t="shared" si="3"/>
        <v>0.57495574181648967</v>
      </c>
      <c r="I14" s="2" t="s">
        <v>15</v>
      </c>
      <c r="J14">
        <f>AVERAGE(J2:J13)*1000</f>
        <v>585.21447836761558</v>
      </c>
      <c r="K14">
        <f t="shared" ref="K14:M14" si="4">AVERAGE(K2:K13)*1000</f>
        <v>620.46843146110234</v>
      </c>
      <c r="L14">
        <f t="shared" si="4"/>
        <v>618.97597533662872</v>
      </c>
      <c r="M14">
        <f t="shared" si="4"/>
        <v>574.95574181648954</v>
      </c>
    </row>
    <row r="15" spans="1:19">
      <c r="I15" s="2" t="s">
        <v>16</v>
      </c>
      <c r="J15">
        <f>STDEV(J2:J13)*1000</f>
        <v>22.56321492283023</v>
      </c>
      <c r="K15">
        <f t="shared" ref="K15:M15" si="5">STDEV(K2:K13)*1000</f>
        <v>24.724609083659601</v>
      </c>
      <c r="L15">
        <f t="shared" si="5"/>
        <v>32.277534016760526</v>
      </c>
      <c r="M15">
        <f t="shared" si="5"/>
        <v>30.4081743665751</v>
      </c>
    </row>
    <row r="16" spans="1:19">
      <c r="I16" s="2" t="s">
        <v>18</v>
      </c>
      <c r="J16">
        <f>J15/SQRT(12)</f>
        <v>6.5134391047397076</v>
      </c>
      <c r="K16">
        <f t="shared" ref="K16:M16" si="6">K15/SQRT(12)</f>
        <v>7.1373798550295691</v>
      </c>
      <c r="L16">
        <f t="shared" si="6"/>
        <v>9.3177214766769971</v>
      </c>
      <c r="M16">
        <f t="shared" si="6"/>
        <v>8.7780838280536067</v>
      </c>
    </row>
    <row r="17" spans="1:21">
      <c r="A17" t="s">
        <v>10</v>
      </c>
      <c r="B17" t="s">
        <v>26</v>
      </c>
      <c r="C17" t="s">
        <v>27</v>
      </c>
      <c r="D17" t="s">
        <v>12</v>
      </c>
      <c r="E17" t="s">
        <v>25</v>
      </c>
      <c r="F17" t="s">
        <v>13</v>
      </c>
      <c r="G17" t="s">
        <v>10</v>
      </c>
      <c r="H17" t="s">
        <v>26</v>
      </c>
      <c r="I17" t="s">
        <v>27</v>
      </c>
    </row>
    <row r="18" spans="1:21">
      <c r="A18" s="2">
        <v>1</v>
      </c>
      <c r="B18">
        <f>AVERAGE(B2,E2)</f>
        <v>0.56799415912206053</v>
      </c>
      <c r="C18">
        <f>AVERAGE(C2,D2)</f>
        <v>0.63035298006576568</v>
      </c>
      <c r="D18">
        <f>AVERAGE(B18:C29)</f>
        <v>0.59990365674545909</v>
      </c>
      <c r="E18">
        <f>AVERAGE(B18:C18)</f>
        <v>0.5991735695939131</v>
      </c>
      <c r="G18" s="2">
        <v>1</v>
      </c>
      <c r="H18">
        <f>B18-$E18+$D$18</f>
        <v>0.56872424627360652</v>
      </c>
      <c r="I18">
        <f>C18-$E18+$D$18</f>
        <v>0.63108306721731167</v>
      </c>
    </row>
    <row r="19" spans="1:21">
      <c r="A19" s="2">
        <v>2</v>
      </c>
      <c r="B19">
        <f t="shared" ref="B19:B29" si="7">AVERAGE(B3,E3)</f>
        <v>0.47298002705999997</v>
      </c>
      <c r="C19">
        <f t="shared" ref="C19:C29" si="8">AVERAGE(C3,D3)</f>
        <v>0.48944256456018514</v>
      </c>
      <c r="E19">
        <f t="shared" ref="E19:E29" si="9">AVERAGE(B19:C19)</f>
        <v>0.48121129581009259</v>
      </c>
      <c r="G19" s="2">
        <v>2</v>
      </c>
      <c r="H19">
        <f t="shared" ref="H19:I29" si="10">B19-$E19+$D$18</f>
        <v>0.59167238799536648</v>
      </c>
      <c r="I19">
        <f t="shared" si="10"/>
        <v>0.6081349254955517</v>
      </c>
      <c r="L19" t="s">
        <v>19</v>
      </c>
      <c r="M19" t="s">
        <v>20</v>
      </c>
    </row>
    <row r="20" spans="1:21">
      <c r="A20" s="2">
        <v>3</v>
      </c>
      <c r="B20">
        <f t="shared" si="7"/>
        <v>0.5072873790614405</v>
      </c>
      <c r="C20">
        <f t="shared" si="8"/>
        <v>0.52518667555357124</v>
      </c>
      <c r="E20">
        <f t="shared" si="9"/>
        <v>0.51623702730750587</v>
      </c>
      <c r="G20" s="2">
        <v>3</v>
      </c>
      <c r="H20">
        <f t="shared" si="10"/>
        <v>0.59095400849939372</v>
      </c>
      <c r="I20">
        <f t="shared" si="10"/>
        <v>0.60885330499152446</v>
      </c>
      <c r="K20" t="s">
        <v>15</v>
      </c>
      <c r="L20">
        <f>H30</f>
        <v>580.08511009205267</v>
      </c>
      <c r="M20">
        <f>I30</f>
        <v>619.72220339886564</v>
      </c>
    </row>
    <row r="21" spans="1:21">
      <c r="A21" s="2">
        <v>4</v>
      </c>
      <c r="B21">
        <f t="shared" si="7"/>
        <v>0.5660113153572125</v>
      </c>
      <c r="C21">
        <f t="shared" si="8"/>
        <v>0.63550469721291203</v>
      </c>
      <c r="E21">
        <f t="shared" si="9"/>
        <v>0.60075800628506226</v>
      </c>
      <c r="G21" s="2">
        <v>4</v>
      </c>
      <c r="H21">
        <f t="shared" si="10"/>
        <v>0.56515696581760932</v>
      </c>
      <c r="I21">
        <f t="shared" si="10"/>
        <v>0.63465034767330886</v>
      </c>
      <c r="K21" t="s">
        <v>17</v>
      </c>
      <c r="L21">
        <f>H32</f>
        <v>3.8470038851972697</v>
      </c>
      <c r="M21">
        <f t="shared" ref="M21" si="11">I32</f>
        <v>3.8470038851972705</v>
      </c>
    </row>
    <row r="22" spans="1:21">
      <c r="A22" s="2">
        <v>5</v>
      </c>
      <c r="B22">
        <f t="shared" si="7"/>
        <v>0.50635933577155168</v>
      </c>
      <c r="C22">
        <f t="shared" si="8"/>
        <v>0.54293116821118836</v>
      </c>
      <c r="E22">
        <f t="shared" si="9"/>
        <v>0.52464525199137002</v>
      </c>
      <c r="G22" s="2">
        <v>5</v>
      </c>
      <c r="H22">
        <f t="shared" si="10"/>
        <v>0.58161774052564075</v>
      </c>
      <c r="I22">
        <f t="shared" si="10"/>
        <v>0.61818957296527743</v>
      </c>
      <c r="U22" s="3"/>
    </row>
    <row r="23" spans="1:21">
      <c r="A23" s="2">
        <v>6</v>
      </c>
      <c r="B23">
        <f t="shared" si="7"/>
        <v>0.77344794058641131</v>
      </c>
      <c r="C23">
        <f t="shared" si="8"/>
        <v>0.83183215809727895</v>
      </c>
      <c r="E23">
        <f t="shared" si="9"/>
        <v>0.80264004934184507</v>
      </c>
      <c r="G23" s="2">
        <v>6</v>
      </c>
      <c r="H23">
        <f t="shared" si="10"/>
        <v>0.57071154799002533</v>
      </c>
      <c r="I23">
        <f t="shared" si="10"/>
        <v>0.62909576550089297</v>
      </c>
    </row>
    <row r="24" spans="1:21">
      <c r="A24" s="2">
        <v>7</v>
      </c>
      <c r="B24">
        <f t="shared" si="7"/>
        <v>0.59573739062735864</v>
      </c>
      <c r="C24">
        <f t="shared" si="8"/>
        <v>0.63827237271258508</v>
      </c>
      <c r="E24">
        <f t="shared" si="9"/>
        <v>0.61700488166997181</v>
      </c>
      <c r="G24" s="2">
        <v>7</v>
      </c>
      <c r="H24">
        <f t="shared" si="10"/>
        <v>0.57863616570284593</v>
      </c>
      <c r="I24">
        <f t="shared" si="10"/>
        <v>0.62117114778807236</v>
      </c>
    </row>
    <row r="25" spans="1:21">
      <c r="A25" s="2">
        <v>8</v>
      </c>
      <c r="B25">
        <f t="shared" si="7"/>
        <v>0.56299378850324877</v>
      </c>
      <c r="C25">
        <f t="shared" si="8"/>
        <v>0.65846872589473682</v>
      </c>
      <c r="E25">
        <f t="shared" si="9"/>
        <v>0.61073125719899279</v>
      </c>
      <c r="G25" s="2">
        <v>8</v>
      </c>
      <c r="H25">
        <f t="shared" si="10"/>
        <v>0.55216618804971507</v>
      </c>
      <c r="I25">
        <f t="shared" si="10"/>
        <v>0.64764112544120311</v>
      </c>
    </row>
    <row r="26" spans="1:21">
      <c r="A26" s="2">
        <v>9</v>
      </c>
      <c r="B26">
        <f t="shared" si="7"/>
        <v>0.55606163742869663</v>
      </c>
      <c r="C26">
        <f t="shared" si="8"/>
        <v>0.57316634791076837</v>
      </c>
      <c r="E26">
        <f t="shared" si="9"/>
        <v>0.56461399266973245</v>
      </c>
      <c r="G26" s="2">
        <v>9</v>
      </c>
      <c r="H26">
        <f t="shared" si="10"/>
        <v>0.59135130150442328</v>
      </c>
      <c r="I26">
        <f t="shared" si="10"/>
        <v>0.60845601198649502</v>
      </c>
    </row>
    <row r="27" spans="1:21">
      <c r="A27" s="2">
        <v>10</v>
      </c>
      <c r="B27">
        <f t="shared" si="7"/>
        <v>0.56611153587828766</v>
      </c>
      <c r="C27">
        <f t="shared" si="8"/>
        <v>0.59343959830765725</v>
      </c>
      <c r="E27">
        <f t="shared" si="9"/>
        <v>0.57977556709297251</v>
      </c>
      <c r="G27" s="2">
        <v>10</v>
      </c>
      <c r="H27">
        <f t="shared" si="10"/>
        <v>0.58623962553077424</v>
      </c>
      <c r="I27">
        <f t="shared" si="10"/>
        <v>0.61356768796014383</v>
      </c>
    </row>
    <row r="28" spans="1:21">
      <c r="A28" s="2">
        <v>11</v>
      </c>
      <c r="B28">
        <f t="shared" si="7"/>
        <v>0.64167528068950386</v>
      </c>
      <c r="C28">
        <f t="shared" si="8"/>
        <v>0.64948756751412429</v>
      </c>
      <c r="E28">
        <f t="shared" si="9"/>
        <v>0.64558142410181407</v>
      </c>
      <c r="G28" s="2">
        <v>11</v>
      </c>
      <c r="H28">
        <f t="shared" si="10"/>
        <v>0.59599751333314888</v>
      </c>
      <c r="I28">
        <f t="shared" si="10"/>
        <v>0.60380980015776931</v>
      </c>
    </row>
    <row r="29" spans="1:21">
      <c r="A29" s="2">
        <v>12</v>
      </c>
      <c r="B29">
        <f t="shared" si="7"/>
        <v>0.64436153101885973</v>
      </c>
      <c r="C29">
        <f t="shared" si="8"/>
        <v>0.6685815847456138</v>
      </c>
      <c r="E29">
        <f t="shared" si="9"/>
        <v>0.65647155788223677</v>
      </c>
      <c r="G29" s="2">
        <v>12</v>
      </c>
      <c r="H29">
        <f t="shared" si="10"/>
        <v>0.58779362988208206</v>
      </c>
      <c r="I29">
        <f t="shared" si="10"/>
        <v>0.61201368360883612</v>
      </c>
      <c r="K29">
        <f>_xlfn.T.TEST(H18:H29,I18:I29,2,1)</f>
        <v>3.1741089365452897E-4</v>
      </c>
      <c r="L29">
        <f>K29*3</f>
        <v>9.5223268096358686E-4</v>
      </c>
    </row>
    <row r="30" spans="1:21">
      <c r="A30" t="s">
        <v>15</v>
      </c>
      <c r="B30">
        <f>AVERAGE(B18:B29)</f>
        <v>0.58008511009205266</v>
      </c>
      <c r="C30">
        <f>AVERAGE(C18:C29)</f>
        <v>0.61972220339886563</v>
      </c>
      <c r="G30" t="s">
        <v>15</v>
      </c>
      <c r="H30">
        <f>AVERAGE(H18:H29)*1000</f>
        <v>580.08511009205267</v>
      </c>
      <c r="I30">
        <f t="shared" ref="I30" si="12">AVERAGE(I18:I29)*1000</f>
        <v>619.72220339886564</v>
      </c>
    </row>
    <row r="31" spans="1:21">
      <c r="G31" s="2" t="s">
        <v>16</v>
      </c>
      <c r="H31">
        <f>STDEV(H18:H29)*1000</f>
        <v>13.326412372153078</v>
      </c>
      <c r="I31">
        <f>STDEV(I18:I29)*1000</f>
        <v>13.326412372153081</v>
      </c>
    </row>
    <row r="32" spans="1:21">
      <c r="G32" s="2" t="s">
        <v>18</v>
      </c>
      <c r="H32">
        <f>H31/SQRT(12)</f>
        <v>3.8470038851972697</v>
      </c>
      <c r="I32">
        <f t="shared" ref="I32" si="13">I31/SQRT(12)</f>
        <v>3.8470038851972705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438E-9CD9-4443-9E37-D2005E064414}">
  <dimension ref="A1:S32"/>
  <sheetViews>
    <sheetView workbookViewId="0">
      <selection sqref="A1:XFD1048576"/>
    </sheetView>
  </sheetViews>
  <sheetFormatPr baseColWidth="10" defaultRowHeight="20"/>
  <sheetData>
    <row r="1" spans="1:19">
      <c r="A1" t="s">
        <v>10</v>
      </c>
      <c r="B1" t="s">
        <v>4</v>
      </c>
      <c r="C1" t="s">
        <v>5</v>
      </c>
      <c r="D1" t="s">
        <v>23</v>
      </c>
      <c r="E1" t="s">
        <v>24</v>
      </c>
      <c r="F1" t="s">
        <v>12</v>
      </c>
      <c r="G1" t="s">
        <v>25</v>
      </c>
      <c r="H1" t="s">
        <v>13</v>
      </c>
      <c r="I1" t="s">
        <v>10</v>
      </c>
      <c r="J1" t="s">
        <v>21</v>
      </c>
      <c r="K1" t="s">
        <v>22</v>
      </c>
      <c r="L1" t="s">
        <v>23</v>
      </c>
      <c r="M1" t="s">
        <v>24</v>
      </c>
      <c r="P1" t="s">
        <v>0</v>
      </c>
      <c r="Q1" t="s">
        <v>2</v>
      </c>
    </row>
    <row r="2" spans="1:19">
      <c r="A2">
        <v>1</v>
      </c>
      <c r="B2">
        <v>0.58130464436111118</v>
      </c>
      <c r="C2">
        <v>0.62753789551851868</v>
      </c>
      <c r="D2">
        <v>0.5993017948749999</v>
      </c>
      <c r="E2">
        <v>0.61768958804761898</v>
      </c>
      <c r="F2">
        <f>AVERAGE(B2:E13)</f>
        <v>0.66579344769965376</v>
      </c>
      <c r="G2">
        <f>AVERAGE(B2:E2)</f>
        <v>0.60645848070056219</v>
      </c>
      <c r="I2">
        <v>1</v>
      </c>
      <c r="J2">
        <f>B2-$G2+$F$2</f>
        <v>0.64063961136020275</v>
      </c>
      <c r="K2">
        <f t="shared" ref="K2:M13" si="0">C2-$G2+$F$2</f>
        <v>0.68687286251761026</v>
      </c>
      <c r="L2">
        <f t="shared" si="0"/>
        <v>0.65863676187409148</v>
      </c>
      <c r="M2">
        <f t="shared" si="0"/>
        <v>0.67702455504671055</v>
      </c>
      <c r="O2" t="s">
        <v>1</v>
      </c>
      <c r="P2">
        <f>J14</f>
        <v>656.74403948285772</v>
      </c>
      <c r="Q2">
        <f>L14</f>
        <v>674.75052701786501</v>
      </c>
      <c r="R2">
        <f>J16</f>
        <v>8.49672861294796</v>
      </c>
      <c r="S2">
        <f>L16</f>
        <v>5.6957200685755627</v>
      </c>
    </row>
    <row r="3" spans="1:19">
      <c r="A3">
        <v>2</v>
      </c>
      <c r="B3">
        <v>0.49913842594736829</v>
      </c>
      <c r="C3">
        <v>0.51946669750877195</v>
      </c>
      <c r="D3">
        <v>0.52499921352727252</v>
      </c>
      <c r="E3">
        <v>0.51532120096428558</v>
      </c>
      <c r="G3">
        <f t="shared" ref="G3:G13" si="1">AVERAGE(B3:E3)</f>
        <v>0.51473138448692457</v>
      </c>
      <c r="I3">
        <v>2</v>
      </c>
      <c r="J3">
        <f t="shared" ref="J3:J13" si="2">B3-$G3+$F$2</f>
        <v>0.65020048916009743</v>
      </c>
      <c r="K3">
        <f t="shared" si="0"/>
        <v>0.67052876072150114</v>
      </c>
      <c r="L3">
        <f t="shared" si="0"/>
        <v>0.67606127674000172</v>
      </c>
      <c r="M3">
        <f t="shared" si="0"/>
        <v>0.66638326417701477</v>
      </c>
      <c r="O3" t="s">
        <v>3</v>
      </c>
      <c r="P3">
        <f>K14</f>
        <v>682.83083224012091</v>
      </c>
      <c r="Q3">
        <f>M14</f>
        <v>648.84839205777121</v>
      </c>
      <c r="R3">
        <f>K16</f>
        <v>8.2567695310101517</v>
      </c>
      <c r="S3">
        <f>M16</f>
        <v>10.194588851787612</v>
      </c>
    </row>
    <row r="4" spans="1:19">
      <c r="A4">
        <v>3</v>
      </c>
      <c r="B4">
        <v>0.5914706909629629</v>
      </c>
      <c r="C4">
        <v>0.5553841670535713</v>
      </c>
      <c r="D4">
        <v>0.57674552714035099</v>
      </c>
      <c r="E4">
        <v>0.55418274160714287</v>
      </c>
      <c r="G4">
        <f t="shared" si="1"/>
        <v>0.56944578169100701</v>
      </c>
      <c r="I4">
        <v>3</v>
      </c>
      <c r="J4">
        <f t="shared" si="2"/>
        <v>0.68781835697160965</v>
      </c>
      <c r="K4">
        <f t="shared" si="0"/>
        <v>0.65173183306221805</v>
      </c>
      <c r="L4">
        <f t="shared" si="0"/>
        <v>0.67309319314899774</v>
      </c>
      <c r="M4">
        <f t="shared" si="0"/>
        <v>0.65053040761578962</v>
      </c>
    </row>
    <row r="5" spans="1:19">
      <c r="A5">
        <v>4</v>
      </c>
      <c r="B5">
        <v>0.97834329164102563</v>
      </c>
      <c r="C5">
        <v>0.92027639082499968</v>
      </c>
      <c r="D5">
        <v>0.96694721312244902</v>
      </c>
      <c r="E5">
        <v>0.86677389060377352</v>
      </c>
      <c r="G5">
        <f t="shared" si="1"/>
        <v>0.93308519654806199</v>
      </c>
      <c r="I5">
        <v>4</v>
      </c>
      <c r="J5">
        <f t="shared" si="2"/>
        <v>0.7110515427926174</v>
      </c>
      <c r="K5">
        <f t="shared" si="0"/>
        <v>0.65298464197659145</v>
      </c>
      <c r="L5">
        <f t="shared" si="0"/>
        <v>0.69965546427404079</v>
      </c>
      <c r="M5">
        <f t="shared" si="0"/>
        <v>0.59948214175536529</v>
      </c>
    </row>
    <row r="6" spans="1:19">
      <c r="A6">
        <v>5</v>
      </c>
      <c r="B6">
        <v>0.52863945646551724</v>
      </c>
      <c r="C6">
        <v>0.55854847567857147</v>
      </c>
      <c r="D6">
        <v>0.55953005994230776</v>
      </c>
      <c r="E6">
        <v>0.53956403017241394</v>
      </c>
      <c r="G6">
        <f t="shared" si="1"/>
        <v>0.54657050556470255</v>
      </c>
      <c r="I6">
        <v>5</v>
      </c>
      <c r="J6">
        <f t="shared" si="2"/>
        <v>0.64786239860046846</v>
      </c>
      <c r="K6">
        <f t="shared" si="0"/>
        <v>0.67777141781352268</v>
      </c>
      <c r="L6">
        <f t="shared" si="0"/>
        <v>0.67875300207725897</v>
      </c>
      <c r="M6">
        <f t="shared" si="0"/>
        <v>0.65878697230736516</v>
      </c>
    </row>
    <row r="7" spans="1:19">
      <c r="A7">
        <v>6</v>
      </c>
      <c r="B7">
        <v>0.95556840027906975</v>
      </c>
      <c r="C7">
        <v>1.0277349674727272</v>
      </c>
      <c r="D7">
        <v>0.98460960468888936</v>
      </c>
      <c r="E7">
        <v>0.88006946606666658</v>
      </c>
      <c r="G7">
        <f t="shared" si="1"/>
        <v>0.96199560962683828</v>
      </c>
      <c r="I7">
        <v>6</v>
      </c>
      <c r="J7">
        <f t="shared" si="2"/>
        <v>0.65936623835188524</v>
      </c>
      <c r="K7">
        <f t="shared" si="0"/>
        <v>0.73153280554554267</v>
      </c>
      <c r="L7">
        <f t="shared" si="0"/>
        <v>0.68840744276170485</v>
      </c>
      <c r="M7">
        <f t="shared" si="0"/>
        <v>0.58386730413948207</v>
      </c>
    </row>
    <row r="8" spans="1:19">
      <c r="A8">
        <v>7</v>
      </c>
      <c r="B8">
        <v>0.6788172142272727</v>
      </c>
      <c r="C8">
        <v>0.67392774710204095</v>
      </c>
      <c r="D8">
        <v>0.66419449220930238</v>
      </c>
      <c r="E8">
        <v>0.6110299921111112</v>
      </c>
      <c r="G8">
        <f t="shared" si="1"/>
        <v>0.65699236141243189</v>
      </c>
      <c r="I8">
        <v>7</v>
      </c>
      <c r="J8">
        <f t="shared" si="2"/>
        <v>0.68761830051449457</v>
      </c>
      <c r="K8">
        <f t="shared" si="0"/>
        <v>0.68272883338926282</v>
      </c>
      <c r="L8">
        <f t="shared" si="0"/>
        <v>0.67299557849652425</v>
      </c>
      <c r="M8">
        <f t="shared" si="0"/>
        <v>0.61983107839833307</v>
      </c>
    </row>
    <row r="9" spans="1:19">
      <c r="A9">
        <v>8</v>
      </c>
      <c r="B9">
        <v>0.54803991367796612</v>
      </c>
      <c r="C9">
        <v>0.53333035817857133</v>
      </c>
      <c r="D9">
        <v>0.58666951632727271</v>
      </c>
      <c r="E9">
        <v>0.52552094490000001</v>
      </c>
      <c r="G9">
        <f t="shared" si="1"/>
        <v>0.54839018327095257</v>
      </c>
      <c r="I9">
        <v>8</v>
      </c>
      <c r="J9">
        <f t="shared" si="2"/>
        <v>0.66544317810666731</v>
      </c>
      <c r="K9">
        <f t="shared" si="0"/>
        <v>0.65073362260727252</v>
      </c>
      <c r="L9">
        <f t="shared" si="0"/>
        <v>0.7040727807559739</v>
      </c>
      <c r="M9">
        <f t="shared" si="0"/>
        <v>0.6429242093287012</v>
      </c>
    </row>
    <row r="10" spans="1:19">
      <c r="A10">
        <v>9</v>
      </c>
      <c r="B10">
        <v>0.57423212809259261</v>
      </c>
      <c r="C10">
        <v>0.67061085997916681</v>
      </c>
      <c r="D10">
        <v>0.64622073686792447</v>
      </c>
      <c r="E10">
        <v>0.58458250338181794</v>
      </c>
      <c r="G10">
        <f t="shared" si="1"/>
        <v>0.61891155708037537</v>
      </c>
      <c r="I10">
        <v>9</v>
      </c>
      <c r="J10">
        <f t="shared" si="2"/>
        <v>0.621114018711871</v>
      </c>
      <c r="K10">
        <f t="shared" si="0"/>
        <v>0.71749275059844519</v>
      </c>
      <c r="L10">
        <f t="shared" si="0"/>
        <v>0.69310262748720286</v>
      </c>
      <c r="M10">
        <f t="shared" si="0"/>
        <v>0.63146439400109633</v>
      </c>
    </row>
    <row r="11" spans="1:19">
      <c r="A11">
        <v>10</v>
      </c>
      <c r="B11">
        <v>0.53012665390000002</v>
      </c>
      <c r="C11">
        <v>0.54885598276363623</v>
      </c>
      <c r="D11">
        <v>0.53573205672413804</v>
      </c>
      <c r="E11">
        <v>0.53675930964406782</v>
      </c>
      <c r="G11">
        <f t="shared" si="1"/>
        <v>0.53786850075796055</v>
      </c>
      <c r="I11">
        <v>10</v>
      </c>
      <c r="J11">
        <f t="shared" si="2"/>
        <v>0.65805160084169323</v>
      </c>
      <c r="K11">
        <f t="shared" si="0"/>
        <v>0.67678092970532944</v>
      </c>
      <c r="L11">
        <f t="shared" si="0"/>
        <v>0.66365700366583125</v>
      </c>
      <c r="M11">
        <f t="shared" si="0"/>
        <v>0.66468425658576102</v>
      </c>
    </row>
    <row r="12" spans="1:19">
      <c r="A12">
        <v>11</v>
      </c>
      <c r="B12">
        <v>0.7077903953750001</v>
      </c>
      <c r="C12">
        <v>0.72603096251785726</v>
      </c>
      <c r="D12">
        <v>0.70645378510526302</v>
      </c>
      <c r="E12">
        <v>0.76012677809090912</v>
      </c>
      <c r="G12">
        <f t="shared" si="1"/>
        <v>0.72510048027225737</v>
      </c>
      <c r="I12">
        <v>11</v>
      </c>
      <c r="J12">
        <f t="shared" si="2"/>
        <v>0.64848336280239649</v>
      </c>
      <c r="K12">
        <f t="shared" si="0"/>
        <v>0.66672392994525365</v>
      </c>
      <c r="L12">
        <f t="shared" si="0"/>
        <v>0.64714675253265941</v>
      </c>
      <c r="M12">
        <f t="shared" si="0"/>
        <v>0.7008197455183055</v>
      </c>
    </row>
    <row r="13" spans="1:19">
      <c r="A13">
        <v>12</v>
      </c>
      <c r="B13">
        <v>0.70745725886440702</v>
      </c>
      <c r="C13">
        <v>0.83226548228301878</v>
      </c>
      <c r="D13">
        <v>0.74560232368421087</v>
      </c>
      <c r="E13">
        <v>0.79456025910344819</v>
      </c>
      <c r="G13">
        <f t="shared" si="1"/>
        <v>0.76997133098377124</v>
      </c>
      <c r="I13">
        <v>12</v>
      </c>
      <c r="J13">
        <f t="shared" si="2"/>
        <v>0.60327937558028955</v>
      </c>
      <c r="K13">
        <f t="shared" si="0"/>
        <v>0.7280875989989013</v>
      </c>
      <c r="L13">
        <f t="shared" si="0"/>
        <v>0.64142444040009339</v>
      </c>
      <c r="M13">
        <f t="shared" si="0"/>
        <v>0.69038237581933071</v>
      </c>
    </row>
    <row r="14" spans="1:19">
      <c r="A14" t="s">
        <v>15</v>
      </c>
      <c r="B14">
        <f>AVERAGE(B2:B13)</f>
        <v>0.65674403948285787</v>
      </c>
      <c r="C14">
        <f t="shared" ref="C14:E14" si="3">AVERAGE(C2:C13)</f>
        <v>0.68283083224012098</v>
      </c>
      <c r="D14">
        <f t="shared" si="3"/>
        <v>0.67475052701786498</v>
      </c>
      <c r="E14">
        <f t="shared" si="3"/>
        <v>0.64884839205777134</v>
      </c>
      <c r="I14" s="2" t="s">
        <v>15</v>
      </c>
      <c r="J14">
        <f>AVERAGE(J2:J13)*1000</f>
        <v>656.74403948285772</v>
      </c>
      <c r="K14">
        <f t="shared" ref="K14:M14" si="4">AVERAGE(K2:K13)*1000</f>
        <v>682.83083224012091</v>
      </c>
      <c r="L14">
        <f t="shared" si="4"/>
        <v>674.75052701786501</v>
      </c>
      <c r="M14">
        <f t="shared" si="4"/>
        <v>648.84839205777121</v>
      </c>
    </row>
    <row r="15" spans="1:19">
      <c r="I15" s="2" t="s">
        <v>16</v>
      </c>
      <c r="J15">
        <f>STDEV(J2:J13)*1000</f>
        <v>29.4335313115002</v>
      </c>
      <c r="K15">
        <f t="shared" ref="K15:M15" si="5">STDEV(K2:K13)*1000</f>
        <v>28.602288668192465</v>
      </c>
      <c r="L15">
        <f t="shared" si="5"/>
        <v>19.730553088925127</v>
      </c>
      <c r="M15">
        <f t="shared" si="5"/>
        <v>35.315091707142813</v>
      </c>
    </row>
    <row r="16" spans="1:19">
      <c r="I16" s="2" t="s">
        <v>18</v>
      </c>
      <c r="J16">
        <f>J15/SQRT(12)</f>
        <v>8.49672861294796</v>
      </c>
      <c r="K16">
        <f t="shared" ref="K16:M16" si="6">K15/SQRT(12)</f>
        <v>8.2567695310101517</v>
      </c>
      <c r="L16">
        <f t="shared" si="6"/>
        <v>5.6957200685755627</v>
      </c>
      <c r="M16">
        <f t="shared" si="6"/>
        <v>10.194588851787612</v>
      </c>
    </row>
    <row r="17" spans="1:13">
      <c r="A17" t="s">
        <v>10</v>
      </c>
      <c r="B17" t="s">
        <v>8</v>
      </c>
      <c r="C17" t="s">
        <v>9</v>
      </c>
      <c r="D17" t="s">
        <v>12</v>
      </c>
      <c r="E17" t="s">
        <v>25</v>
      </c>
      <c r="F17" t="s">
        <v>13</v>
      </c>
      <c r="G17" t="s">
        <v>10</v>
      </c>
      <c r="H17" t="s">
        <v>26</v>
      </c>
      <c r="I17" t="s">
        <v>27</v>
      </c>
    </row>
    <row r="18" spans="1:13">
      <c r="A18">
        <v>1</v>
      </c>
      <c r="B18">
        <v>0.59949711620436508</v>
      </c>
      <c r="C18">
        <v>0.61341984519675929</v>
      </c>
      <c r="D18">
        <f>AVERAGE(B18:C29)</f>
        <v>0.66579344769965376</v>
      </c>
      <c r="E18">
        <f>AVERAGE(B18:C18)</f>
        <v>0.60645848070056219</v>
      </c>
      <c r="G18">
        <v>1</v>
      </c>
      <c r="H18">
        <f>B18-$E18+$D$18</f>
        <v>0.65883208320345665</v>
      </c>
      <c r="I18">
        <f>C18-$E18+$D$18</f>
        <v>0.67275481219585087</v>
      </c>
    </row>
    <row r="19" spans="1:13">
      <c r="A19">
        <v>2</v>
      </c>
      <c r="B19">
        <v>0.50722981345582696</v>
      </c>
      <c r="C19">
        <v>0.52223295551802229</v>
      </c>
      <c r="E19">
        <f t="shared" ref="E19:E29" si="7">AVERAGE(B19:C19)</f>
        <v>0.51473138448692457</v>
      </c>
      <c r="G19">
        <v>2</v>
      </c>
      <c r="H19">
        <f t="shared" ref="H19:I29" si="8">B19-$E19+$D$18</f>
        <v>0.65829187666855615</v>
      </c>
      <c r="I19">
        <f t="shared" si="8"/>
        <v>0.67329501873075148</v>
      </c>
      <c r="L19" t="s">
        <v>19</v>
      </c>
      <c r="M19" t="s">
        <v>20</v>
      </c>
    </row>
    <row r="20" spans="1:13">
      <c r="A20">
        <v>3</v>
      </c>
      <c r="B20">
        <v>0.57282671628505288</v>
      </c>
      <c r="C20">
        <v>0.56606484709696114</v>
      </c>
      <c r="E20">
        <f t="shared" si="7"/>
        <v>0.56944578169100701</v>
      </c>
      <c r="G20">
        <v>3</v>
      </c>
      <c r="H20">
        <f t="shared" si="8"/>
        <v>0.66917438229369963</v>
      </c>
      <c r="I20">
        <f t="shared" si="8"/>
        <v>0.66241251310560789</v>
      </c>
      <c r="K20" t="s">
        <v>15</v>
      </c>
      <c r="L20">
        <f>H30</f>
        <v>652.79621577031457</v>
      </c>
      <c r="M20">
        <f>I30</f>
        <v>678.79067962899319</v>
      </c>
    </row>
    <row r="21" spans="1:13">
      <c r="A21">
        <v>4</v>
      </c>
      <c r="B21">
        <v>0.92255859112239957</v>
      </c>
      <c r="C21">
        <v>0.9436118019737243</v>
      </c>
      <c r="E21">
        <f t="shared" si="7"/>
        <v>0.93308519654806199</v>
      </c>
      <c r="G21">
        <v>4</v>
      </c>
      <c r="H21">
        <f t="shared" si="8"/>
        <v>0.65526684227399135</v>
      </c>
      <c r="I21">
        <f t="shared" si="8"/>
        <v>0.67632005312531607</v>
      </c>
      <c r="K21" t="s">
        <v>17</v>
      </c>
      <c r="L21">
        <f>H32</f>
        <v>4.4428555407833263</v>
      </c>
      <c r="M21">
        <f t="shared" ref="M21" si="9">I32</f>
        <v>4.4428555407833237</v>
      </c>
    </row>
    <row r="22" spans="1:13">
      <c r="A22">
        <v>5</v>
      </c>
      <c r="B22">
        <v>0.53410174331896565</v>
      </c>
      <c r="C22">
        <v>0.55903926781043967</v>
      </c>
      <c r="E22">
        <f t="shared" si="7"/>
        <v>0.54657050556470266</v>
      </c>
      <c r="G22">
        <v>5</v>
      </c>
      <c r="H22">
        <f t="shared" si="8"/>
        <v>0.65332468545391675</v>
      </c>
      <c r="I22">
        <f t="shared" si="8"/>
        <v>0.67826220994539077</v>
      </c>
    </row>
    <row r="23" spans="1:13">
      <c r="A23">
        <v>6</v>
      </c>
      <c r="B23">
        <v>0.91781893317286811</v>
      </c>
      <c r="C23">
        <v>1.0061722860808082</v>
      </c>
      <c r="E23">
        <f t="shared" si="7"/>
        <v>0.96199560962683817</v>
      </c>
      <c r="G23">
        <v>6</v>
      </c>
      <c r="H23">
        <f t="shared" si="8"/>
        <v>0.62161677124568371</v>
      </c>
      <c r="I23">
        <f t="shared" si="8"/>
        <v>0.70997012415362382</v>
      </c>
    </row>
    <row r="24" spans="1:13">
      <c r="A24">
        <v>7</v>
      </c>
      <c r="B24">
        <v>0.64492360316919195</v>
      </c>
      <c r="C24">
        <v>0.66906111965567172</v>
      </c>
      <c r="E24">
        <f t="shared" si="7"/>
        <v>0.65699236141243178</v>
      </c>
      <c r="G24">
        <v>7</v>
      </c>
      <c r="H24">
        <f t="shared" si="8"/>
        <v>0.65372468945641393</v>
      </c>
      <c r="I24">
        <f t="shared" si="8"/>
        <v>0.6778622059428937</v>
      </c>
    </row>
    <row r="25" spans="1:13">
      <c r="A25">
        <v>8</v>
      </c>
      <c r="B25">
        <v>0.53678042928898306</v>
      </c>
      <c r="C25">
        <v>0.55999993725292208</v>
      </c>
      <c r="E25">
        <f t="shared" si="7"/>
        <v>0.54839018327095257</v>
      </c>
      <c r="G25">
        <v>8</v>
      </c>
      <c r="H25">
        <f t="shared" si="8"/>
        <v>0.65418369371768426</v>
      </c>
      <c r="I25">
        <f t="shared" si="8"/>
        <v>0.67740320168162327</v>
      </c>
    </row>
    <row r="26" spans="1:13">
      <c r="A26">
        <v>9</v>
      </c>
      <c r="B26">
        <v>0.57940731573720528</v>
      </c>
      <c r="C26">
        <v>0.6584157984235457</v>
      </c>
      <c r="E26">
        <f t="shared" si="7"/>
        <v>0.61891155708037549</v>
      </c>
      <c r="G26">
        <v>9</v>
      </c>
      <c r="H26">
        <f t="shared" si="8"/>
        <v>0.62628920635648355</v>
      </c>
      <c r="I26">
        <f t="shared" si="8"/>
        <v>0.70529768904282397</v>
      </c>
    </row>
    <row r="27" spans="1:13">
      <c r="A27">
        <v>10</v>
      </c>
      <c r="B27">
        <v>0.53344298177203386</v>
      </c>
      <c r="C27">
        <v>0.54229401974388713</v>
      </c>
      <c r="E27">
        <f t="shared" si="7"/>
        <v>0.53786850075796044</v>
      </c>
      <c r="G27">
        <v>10</v>
      </c>
      <c r="H27">
        <f t="shared" si="8"/>
        <v>0.66136792871372718</v>
      </c>
      <c r="I27">
        <f t="shared" si="8"/>
        <v>0.67021896668558045</v>
      </c>
    </row>
    <row r="28" spans="1:13">
      <c r="A28">
        <v>11</v>
      </c>
      <c r="B28">
        <v>0.73395858673295455</v>
      </c>
      <c r="C28">
        <v>0.7162423738115602</v>
      </c>
      <c r="E28">
        <f t="shared" si="7"/>
        <v>0.72510048027225737</v>
      </c>
      <c r="G28">
        <v>11</v>
      </c>
      <c r="H28">
        <f t="shared" si="8"/>
        <v>0.67465155416035094</v>
      </c>
      <c r="I28">
        <f t="shared" si="8"/>
        <v>0.65693534123895658</v>
      </c>
    </row>
    <row r="29" spans="1:13">
      <c r="A29">
        <v>12</v>
      </c>
      <c r="B29">
        <v>0.7510087589839276</v>
      </c>
      <c r="C29">
        <v>0.78893390298361488</v>
      </c>
      <c r="E29">
        <f t="shared" si="7"/>
        <v>0.76997133098377124</v>
      </c>
      <c r="G29">
        <v>12</v>
      </c>
      <c r="H29">
        <f t="shared" si="8"/>
        <v>0.64683087569981013</v>
      </c>
      <c r="I29">
        <f t="shared" si="8"/>
        <v>0.6847560196994974</v>
      </c>
    </row>
    <row r="30" spans="1:13">
      <c r="A30" t="s">
        <v>15</v>
      </c>
      <c r="B30">
        <f>AVERAGE(B18:B29)</f>
        <v>0.65279621577031466</v>
      </c>
      <c r="C30">
        <f>AVERAGE(C18:C29)</f>
        <v>0.67879067962899298</v>
      </c>
      <c r="G30" t="s">
        <v>15</v>
      </c>
      <c r="H30">
        <f>AVERAGE(H18:H29)*1000</f>
        <v>652.79621577031457</v>
      </c>
      <c r="I30">
        <f t="shared" ref="I30" si="10">AVERAGE(I18:I29)*1000</f>
        <v>678.79067962899319</v>
      </c>
    </row>
    <row r="31" spans="1:13">
      <c r="G31" s="2" t="s">
        <v>16</v>
      </c>
      <c r="H31">
        <f>STDEV(H18:H29)*1000</f>
        <v>15.390503054651242</v>
      </c>
      <c r="I31">
        <f>STDEV(I18:I29)*1000</f>
        <v>15.390503054651234</v>
      </c>
    </row>
    <row r="32" spans="1:13">
      <c r="G32" s="2" t="s">
        <v>18</v>
      </c>
      <c r="H32">
        <f>H31/SQRT(12)</f>
        <v>4.4428555407833263</v>
      </c>
      <c r="I32">
        <f t="shared" ref="I32" si="11">I31/SQRT(12)</f>
        <v>4.4428555407833237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Task1</vt:lpstr>
      <vt:lpstr>Task2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CHEN</dc:creator>
  <cp:lastModifiedBy>Sung-En Chien</cp:lastModifiedBy>
  <dcterms:created xsi:type="dcterms:W3CDTF">2019-04-17T03:20:04Z</dcterms:created>
  <dcterms:modified xsi:type="dcterms:W3CDTF">2021-07-21T07:53:46Z</dcterms:modified>
</cp:coreProperties>
</file>