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" sheetId="1" state="visible" r:id="rId2"/>
    <sheet name="Snaps" sheetId="2" state="visible" r:id="rId3"/>
    <sheet name="Complete" sheetId="3" state="visible" r:id="rId4"/>
    <sheet name="DB" sheetId="4" state="visible" r:id="rId5"/>
    <sheet name="DL" sheetId="5" state="visible" r:id="rId6"/>
    <sheet name="LB" sheetId="6" state="visible" r:id="rId7"/>
    <sheet name="OL" sheetId="7" state="visible" r:id="rId8"/>
    <sheet name="QB" sheetId="8" state="visible" r:id="rId9"/>
    <sheet name="RB" sheetId="9" state="visible" r:id="rId10"/>
    <sheet name="ST" sheetId="10" state="visible" r:id="rId11"/>
    <sheet name="TE" sheetId="11" state="visible" r:id="rId12"/>
    <sheet name="WR" sheetId="12" state="visible" r:id="rId13"/>
    <sheet name="2013 NFL Snaps" sheetId="13" state="visible" r:id="rId14"/>
    <sheet name="2014 NFL Snaps" sheetId="14" state="visible" r:id="rId15"/>
    <sheet name="2015 NFL Snaps" sheetId="15" state="visible" r:id="rId16"/>
    <sheet name="2016 NFL Snaps" sheetId="16" state="visible" r:id="rId17"/>
    <sheet name="2017 NFL Snaps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<sst xmlns="http://schemas.openxmlformats.org/spreadsheetml/2006/main" count="8164" uniqueCount="583">
  <si>
    <t xml:space="preserve">Year</t>
  </si>
  <si>
    <t xml:space="preserve">Name</t>
  </si>
  <si>
    <t xml:space="preserve">POS</t>
  </si>
  <si>
    <t xml:space="preserve">College</t>
  </si>
  <si>
    <t xml:space="preserve">Ht (")</t>
  </si>
  <si>
    <t xml:space="preserve">Wt (lbs)</t>
  </si>
  <si>
    <t xml:space="preserve">40yd</t>
  </si>
  <si>
    <t xml:space="preserve">BP</t>
  </si>
  <si>
    <t xml:space="preserve">Vertical</t>
  </si>
  <si>
    <t xml:space="preserve">Broad Jump</t>
  </si>
  <si>
    <t xml:space="preserve">Shuttle</t>
  </si>
  <si>
    <t xml:space="preserve">3Cone</t>
  </si>
  <si>
    <t xml:space="preserve">A.J. Klein</t>
  </si>
  <si>
    <t xml:space="preserve">ILB</t>
  </si>
  <si>
    <t xml:space="preserve">Iowa State</t>
  </si>
  <si>
    <t xml:space="preserve">Aaron Hester</t>
  </si>
  <si>
    <t xml:space="preserve">CB</t>
  </si>
  <si>
    <t xml:space="preserve">UCLA</t>
  </si>
  <si>
    <t xml:space="preserve">Aaron Mellette</t>
  </si>
  <si>
    <t xml:space="preserve">WR</t>
  </si>
  <si>
    <t xml:space="preserve">Elon (NC)</t>
  </si>
  <si>
    <t xml:space="preserve">Abry Jones</t>
  </si>
  <si>
    <t xml:space="preserve">DT</t>
  </si>
  <si>
    <t xml:space="preserve">Georgia</t>
  </si>
  <si>
    <t xml:space="preserve">Ace Sanders</t>
  </si>
  <si>
    <t xml:space="preserve">South Carolina</t>
  </si>
  <si>
    <t xml:space="preserve">Adrian Bushell</t>
  </si>
  <si>
    <t xml:space="preserve">Louisville</t>
  </si>
  <si>
    <t xml:space="preserve">Akeem Spence</t>
  </si>
  <si>
    <t xml:space="preserve">Illinois</t>
  </si>
  <si>
    <t xml:space="preserve">Alan Bonner</t>
  </si>
  <si>
    <t xml:space="preserve">Jacksonville State (AL)</t>
  </si>
  <si>
    <t xml:space="preserve">Alec Lemon</t>
  </si>
  <si>
    <t xml:space="preserve">Syracuse</t>
  </si>
  <si>
    <t xml:space="preserve">Alec Ogletree</t>
  </si>
  <si>
    <t xml:space="preserve">OLB</t>
  </si>
  <si>
    <t xml:space="preserve">Alex Okafor</t>
  </si>
  <si>
    <t xml:space="preserve">DE</t>
  </si>
  <si>
    <t xml:space="preserve">Texas</t>
  </si>
  <si>
    <t xml:space="preserve">Alvin Bailey</t>
  </si>
  <si>
    <t xml:space="preserve">OG</t>
  </si>
  <si>
    <t xml:space="preserve">Arkansas</t>
  </si>
  <si>
    <t xml:space="preserve">Andre Ellington</t>
  </si>
  <si>
    <t xml:space="preserve">RB</t>
  </si>
  <si>
    <t xml:space="preserve">Clemson</t>
  </si>
  <si>
    <t xml:space="preserve">Armonty Bryant</t>
  </si>
  <si>
    <t xml:space="preserve">East Central (OK)</t>
  </si>
  <si>
    <t xml:space="preserve">Arthur Brown</t>
  </si>
  <si>
    <t xml:space="preserve">Kansas State</t>
  </si>
  <si>
    <t xml:space="preserve">B.W. Webb</t>
  </si>
  <si>
    <t xml:space="preserve">William &amp; Mary (VA)</t>
  </si>
  <si>
    <t xml:space="preserve">Bacarri Rambo</t>
  </si>
  <si>
    <t xml:space="preserve">FS</t>
  </si>
  <si>
    <t xml:space="preserve">Barkevious Mingo</t>
  </si>
  <si>
    <t xml:space="preserve">Louisiana State</t>
  </si>
  <si>
    <t xml:space="preserve">Bennie Logan</t>
  </si>
  <si>
    <t xml:space="preserve">Bjoern Werner</t>
  </si>
  <si>
    <t xml:space="preserve">Florida State</t>
  </si>
  <si>
    <t xml:space="preserve">Blidi Wreh-Wilson</t>
  </si>
  <si>
    <t xml:space="preserve">Connecticut</t>
  </si>
  <si>
    <t xml:space="preserve">Brad Sorensen</t>
  </si>
  <si>
    <t xml:space="preserve">QB</t>
  </si>
  <si>
    <t xml:space="preserve">Southern Utah</t>
  </si>
  <si>
    <t xml:space="preserve">Braden Brown</t>
  </si>
  <si>
    <t xml:space="preserve">OT</t>
  </si>
  <si>
    <t xml:space="preserve">Brigham Young</t>
  </si>
  <si>
    <t xml:space="preserve">Braden Wilson</t>
  </si>
  <si>
    <t xml:space="preserve">FB</t>
  </si>
  <si>
    <t xml:space="preserve">Bradley McDougald</t>
  </si>
  <si>
    <t xml:space="preserve">Kansas</t>
  </si>
  <si>
    <t xml:space="preserve">Brandon Hepburn</t>
  </si>
  <si>
    <t xml:space="preserve">Florida A&amp;M</t>
  </si>
  <si>
    <t xml:space="preserve">Brandon Jenkins</t>
  </si>
  <si>
    <t xml:space="preserve">Brandon Kaufman</t>
  </si>
  <si>
    <t xml:space="preserve">Eastern Washington</t>
  </si>
  <si>
    <t xml:space="preserve">Brandon Magee</t>
  </si>
  <si>
    <t xml:space="preserve">Arizona State</t>
  </si>
  <si>
    <t xml:space="preserve">Brandon McGee</t>
  </si>
  <si>
    <t xml:space="preserve">Miami (FL)</t>
  </si>
  <si>
    <t xml:space="preserve">Brandon Williams</t>
  </si>
  <si>
    <t xml:space="preserve">Missouri Southern</t>
  </si>
  <si>
    <t xml:space="preserve">Braxston Cave</t>
  </si>
  <si>
    <t xml:space="preserve">C</t>
  </si>
  <si>
    <t xml:space="preserve">Notre Dame</t>
  </si>
  <si>
    <t xml:space="preserve">Brian Schwenke</t>
  </si>
  <si>
    <t xml:space="preserve">California</t>
  </si>
  <si>
    <t xml:space="preserve">Bruce Taylor</t>
  </si>
  <si>
    <t xml:space="preserve">Virginia Tech</t>
  </si>
  <si>
    <t xml:space="preserve">C.J. Anderson</t>
  </si>
  <si>
    <t xml:space="preserve">Chance Warmack</t>
  </si>
  <si>
    <t xml:space="preserve">Alabama</t>
  </si>
  <si>
    <t xml:space="preserve">Chase Thomas</t>
  </si>
  <si>
    <t xml:space="preserve">Stanford</t>
  </si>
  <si>
    <t xml:space="preserve">Chris Barker</t>
  </si>
  <si>
    <t xml:space="preserve">Nevada</t>
  </si>
  <si>
    <t xml:space="preserve">Chris Faulk</t>
  </si>
  <si>
    <t xml:space="preserve">Chris Gragg</t>
  </si>
  <si>
    <t xml:space="preserve">TE</t>
  </si>
  <si>
    <t xml:space="preserve">Chris Harper</t>
  </si>
  <si>
    <t xml:space="preserve">Chris Jones</t>
  </si>
  <si>
    <t xml:space="preserve">Bowling Green (OH)</t>
  </si>
  <si>
    <t xml:space="preserve">Chris Pantale</t>
  </si>
  <si>
    <t xml:space="preserve">Boston College</t>
  </si>
  <si>
    <t xml:space="preserve">Chris Thompson</t>
  </si>
  <si>
    <t xml:space="preserve">Christine Michael</t>
  </si>
  <si>
    <t xml:space="preserve">Texas A&amp;M</t>
  </si>
  <si>
    <t xml:space="preserve">Cierre Wood</t>
  </si>
  <si>
    <t xml:space="preserve">Cobi Hamilton</t>
  </si>
  <si>
    <t xml:space="preserve">Colby Cameron</t>
  </si>
  <si>
    <t xml:space="preserve">Louisiana Tech</t>
  </si>
  <si>
    <t xml:space="preserve">Collin Klein</t>
  </si>
  <si>
    <t xml:space="preserve">Conner Vernon</t>
  </si>
  <si>
    <t xml:space="preserve">Duke</t>
  </si>
  <si>
    <t xml:space="preserve">Cordarrelle Patterson</t>
  </si>
  <si>
    <t xml:space="preserve">Tennessee</t>
  </si>
  <si>
    <t xml:space="preserve">Corey Fuller</t>
  </si>
  <si>
    <t xml:space="preserve">Corey Lemonier</t>
  </si>
  <si>
    <t xml:space="preserve">Auburn</t>
  </si>
  <si>
    <t xml:space="preserve">Cornelius Washington</t>
  </si>
  <si>
    <t xml:space="preserve">Cornellius Carradine</t>
  </si>
  <si>
    <t xml:space="preserve">Cory Grissom</t>
  </si>
  <si>
    <t xml:space="preserve">South Florida</t>
  </si>
  <si>
    <t xml:space="preserve">D.J. Fluker</t>
  </si>
  <si>
    <t xml:space="preserve">D.J. Harper</t>
  </si>
  <si>
    <t xml:space="preserve">Boise State</t>
  </si>
  <si>
    <t xml:space="preserve">D.J. Swearinger</t>
  </si>
  <si>
    <t xml:space="preserve">Daimion Stafford</t>
  </si>
  <si>
    <t xml:space="preserve">Nebraska</t>
  </si>
  <si>
    <t xml:space="preserve">Damontre Moore</t>
  </si>
  <si>
    <t xml:space="preserve">DaRick Rogers</t>
  </si>
  <si>
    <t xml:space="preserve">Tennessee Tech</t>
  </si>
  <si>
    <t xml:space="preserve">Darius Johnson</t>
  </si>
  <si>
    <t xml:space="preserve">Southern Methodist (TX)</t>
  </si>
  <si>
    <t xml:space="preserve">Darius Slay</t>
  </si>
  <si>
    <t xml:space="preserve">Mississippi State</t>
  </si>
  <si>
    <t xml:space="preserve">Datone Jones</t>
  </si>
  <si>
    <t xml:space="preserve">David Amerson</t>
  </si>
  <si>
    <t xml:space="preserve">North Carolina State</t>
  </si>
  <si>
    <t xml:space="preserve">David Bakhtiari</t>
  </si>
  <si>
    <t xml:space="preserve">Colorado</t>
  </si>
  <si>
    <t xml:space="preserve">David Bass</t>
  </si>
  <si>
    <t xml:space="preserve">Missouri Western</t>
  </si>
  <si>
    <t xml:space="preserve">David Quessenberry</t>
  </si>
  <si>
    <t xml:space="preserve">San Jose State</t>
  </si>
  <si>
    <t xml:space="preserve">Dax Swanson</t>
  </si>
  <si>
    <t xml:space="preserve">Sam Houston State (TX)</t>
  </si>
  <si>
    <t xml:space="preserve">DeAndre Hopkins</t>
  </si>
  <si>
    <t xml:space="preserve">Dee Milliner</t>
  </si>
  <si>
    <t xml:space="preserve">Demetrius McCray</t>
  </si>
  <si>
    <t xml:space="preserve">Appalachian State (NC)</t>
  </si>
  <si>
    <t xml:space="preserve">Denard Robinson</t>
  </si>
  <si>
    <t xml:space="preserve">Michigan</t>
  </si>
  <si>
    <t xml:space="preserve">Desmond Trufant</t>
  </si>
  <si>
    <t xml:space="preserve">Washington</t>
  </si>
  <si>
    <t xml:space="preserve">Devin Taylor</t>
  </si>
  <si>
    <t xml:space="preserve">DeVonte Holloman</t>
  </si>
  <si>
    <t xml:space="preserve">Dion Jordan</t>
  </si>
  <si>
    <t xml:space="preserve">Oregon</t>
  </si>
  <si>
    <t xml:space="preserve">Dion Sims</t>
  </si>
  <si>
    <t xml:space="preserve">Michigan State</t>
  </si>
  <si>
    <t xml:space="preserve">Dustin Hopkins</t>
  </si>
  <si>
    <t xml:space="preserve">K</t>
  </si>
  <si>
    <t xml:space="preserve">Dwayne Gratz</t>
  </si>
  <si>
    <t xml:space="preserve">Dylan Breeding</t>
  </si>
  <si>
    <t xml:space="preserve">P</t>
  </si>
  <si>
    <t xml:space="preserve">E.J. Manuel</t>
  </si>
  <si>
    <t xml:space="preserve">Earl Watford</t>
  </si>
  <si>
    <t xml:space="preserve">James Madison (VA)</t>
  </si>
  <si>
    <t xml:space="preserve">Earl Wolff</t>
  </si>
  <si>
    <t xml:space="preserve">SS</t>
  </si>
  <si>
    <t xml:space="preserve">Eddie Lacy</t>
  </si>
  <si>
    <t xml:space="preserve">Edmond Kugbila</t>
  </si>
  <si>
    <t xml:space="preserve">Valdosta State (GA)</t>
  </si>
  <si>
    <t xml:space="preserve">Emmett Cleary</t>
  </si>
  <si>
    <t xml:space="preserve">Eric Fisher</t>
  </si>
  <si>
    <t xml:space="preserve">Central Michigan</t>
  </si>
  <si>
    <t xml:space="preserve">Eric Herman</t>
  </si>
  <si>
    <t xml:space="preserve">Ohio</t>
  </si>
  <si>
    <t xml:space="preserve">Eric Reid</t>
  </si>
  <si>
    <t xml:space="preserve">Etienne Sabino</t>
  </si>
  <si>
    <t xml:space="preserve">Ohio State</t>
  </si>
  <si>
    <t xml:space="preserve">Everett Dawkins</t>
  </si>
  <si>
    <t xml:space="preserve">Ezekial Ansah</t>
  </si>
  <si>
    <t xml:space="preserve">Garrett Gilkey</t>
  </si>
  <si>
    <t xml:space="preserve">Chadron State (NE)</t>
  </si>
  <si>
    <t xml:space="preserve">Gavin Escobar</t>
  </si>
  <si>
    <t xml:space="preserve">San Diego State</t>
  </si>
  <si>
    <t xml:space="preserve">Geno Smith</t>
  </si>
  <si>
    <t xml:space="preserve">West Virginia</t>
  </si>
  <si>
    <t xml:space="preserve">George Winn</t>
  </si>
  <si>
    <t xml:space="preserve">Cincinnati</t>
  </si>
  <si>
    <t xml:space="preserve">Gerald Hodges</t>
  </si>
  <si>
    <t xml:space="preserve">Penn State</t>
  </si>
  <si>
    <t xml:space="preserve">Giovani Bernard</t>
  </si>
  <si>
    <t xml:space="preserve">North Carolina</t>
  </si>
  <si>
    <t xml:space="preserve">Greg Reid</t>
  </si>
  <si>
    <t xml:space="preserve">Hugh Thornton</t>
  </si>
  <si>
    <t xml:space="preserve">J.C. Tretter</t>
  </si>
  <si>
    <t xml:space="preserve">Cornell (NY)</t>
  </si>
  <si>
    <t xml:space="preserve">J.J. Wilcox</t>
  </si>
  <si>
    <t xml:space="preserve">Georgia Southern</t>
  </si>
  <si>
    <t xml:space="preserve">Jake Stoneburner</t>
  </si>
  <si>
    <t xml:space="preserve">Jamaal Johnson-Webb</t>
  </si>
  <si>
    <t xml:space="preserve">Alabama A&amp;M</t>
  </si>
  <si>
    <t xml:space="preserve">Jamar Taylor</t>
  </si>
  <si>
    <t xml:space="preserve">James Vandenberg</t>
  </si>
  <si>
    <t xml:space="preserve">Iowa</t>
  </si>
  <si>
    <t xml:space="preserve">Jamie Collins</t>
  </si>
  <si>
    <t xml:space="preserve">Southern Mississippi</t>
  </si>
  <si>
    <t xml:space="preserve">Jared Smith</t>
  </si>
  <si>
    <t xml:space="preserve">New Hampshire</t>
  </si>
  <si>
    <t xml:space="preserve">Jarvis Jones</t>
  </si>
  <si>
    <t xml:space="preserve">Jason Weaver</t>
  </si>
  <si>
    <t xml:space="preserve">Jawan Jamison</t>
  </si>
  <si>
    <t xml:space="preserve">Rutgers</t>
  </si>
  <si>
    <t xml:space="preserve">Jawanza Starling</t>
  </si>
  <si>
    <t xml:space="preserve">Southern California</t>
  </si>
  <si>
    <t xml:space="preserve">Jeff Baca</t>
  </si>
  <si>
    <t xml:space="preserve">Jelani Jenkins</t>
  </si>
  <si>
    <t xml:space="preserve">Florida</t>
  </si>
  <si>
    <t xml:space="preserve">Jesse Williams</t>
  </si>
  <si>
    <t xml:space="preserve">Joe Kruger</t>
  </si>
  <si>
    <t xml:space="preserve">Utah</t>
  </si>
  <si>
    <t xml:space="preserve">Joe Madsen</t>
  </si>
  <si>
    <t xml:space="preserve">John Boyett</t>
  </si>
  <si>
    <t xml:space="preserve">John Jenkins</t>
  </si>
  <si>
    <t xml:space="preserve">John Lotulelei</t>
  </si>
  <si>
    <t xml:space="preserve">Nevada Las Vegas</t>
  </si>
  <si>
    <t xml:space="preserve">John Wetzel</t>
  </si>
  <si>
    <t xml:space="preserve">Johnathan Cyprien</t>
  </si>
  <si>
    <t xml:space="preserve">Florida International</t>
  </si>
  <si>
    <t xml:space="preserve">Johnathan Franklin</t>
  </si>
  <si>
    <t xml:space="preserve">Johnathan Hankins</t>
  </si>
  <si>
    <t xml:space="preserve">Johnny Adams</t>
  </si>
  <si>
    <t xml:space="preserve">Johnthan Banks</t>
  </si>
  <si>
    <t xml:space="preserve">Jon Bostic</t>
  </si>
  <si>
    <t xml:space="preserve">Jonathan Cooper</t>
  </si>
  <si>
    <t xml:space="preserve">Jonathan Stewart</t>
  </si>
  <si>
    <t xml:space="preserve">Jordan Devey</t>
  </si>
  <si>
    <t xml:space="preserve">Memphis</t>
  </si>
  <si>
    <t xml:space="preserve">Jordan Hill</t>
  </si>
  <si>
    <t xml:space="preserve">Jordan Mills</t>
  </si>
  <si>
    <t xml:space="preserve">Jordan Poyer</t>
  </si>
  <si>
    <t xml:space="preserve">Oregon State</t>
  </si>
  <si>
    <t xml:space="preserve">Jordan Reed</t>
  </si>
  <si>
    <t xml:space="preserve">Joseph Fauria</t>
  </si>
  <si>
    <t xml:space="preserve">Joseph Randle</t>
  </si>
  <si>
    <t xml:space="preserve">Oklahoma State</t>
  </si>
  <si>
    <t xml:space="preserve">Josh Boyce</t>
  </si>
  <si>
    <t xml:space="preserve">Texas Christian</t>
  </si>
  <si>
    <t xml:space="preserve">Josh Boyd</t>
  </si>
  <si>
    <t xml:space="preserve">Josh Evans</t>
  </si>
  <si>
    <t xml:space="preserve">Josh Hubner</t>
  </si>
  <si>
    <t xml:space="preserve">Josh Johnson</t>
  </si>
  <si>
    <t xml:space="preserve">Purdue</t>
  </si>
  <si>
    <t xml:space="preserve">Justice Cunningham</t>
  </si>
  <si>
    <t xml:space="preserve">Justin Hunter</t>
  </si>
  <si>
    <t xml:space="preserve">Justin Pugh</t>
  </si>
  <si>
    <t xml:space="preserve">Kayvon Webster</t>
  </si>
  <si>
    <t xml:space="preserve">Keelan Johnson</t>
  </si>
  <si>
    <t xml:space="preserve">Keith Pough</t>
  </si>
  <si>
    <t xml:space="preserve">Howard (DC)</t>
  </si>
  <si>
    <t xml:space="preserve">Kenbrell Thompkins</t>
  </si>
  <si>
    <t xml:space="preserve">Kenjon Barner</t>
  </si>
  <si>
    <t xml:space="preserve">Kenny Stills</t>
  </si>
  <si>
    <t xml:space="preserve">Oklahoma</t>
  </si>
  <si>
    <t xml:space="preserve">Kenny Vaccaro</t>
  </si>
  <si>
    <t xml:space="preserve">Kerwynn Williams</t>
  </si>
  <si>
    <t xml:space="preserve">Utah State</t>
  </si>
  <si>
    <t xml:space="preserve">Kevin Minter</t>
  </si>
  <si>
    <t xml:space="preserve">Kevin Reddick</t>
  </si>
  <si>
    <t xml:space="preserve">Khalid Wooten</t>
  </si>
  <si>
    <t xml:space="preserve">Khaseem Greene</t>
  </si>
  <si>
    <t xml:space="preserve">Knile Davis</t>
  </si>
  <si>
    <t xml:space="preserve">Kwame Geathers</t>
  </si>
  <si>
    <t xml:space="preserve">Kyle Long</t>
  </si>
  <si>
    <t xml:space="preserve">Lamar Mady</t>
  </si>
  <si>
    <t xml:space="preserve">Youngstown State (OH)</t>
  </si>
  <si>
    <t xml:space="preserve">Landry Jones</t>
  </si>
  <si>
    <t xml:space="preserve">Lane Johnson</t>
  </si>
  <si>
    <t xml:space="preserve">Lanear Sampson</t>
  </si>
  <si>
    <t xml:space="preserve">Baylor</t>
  </si>
  <si>
    <t xml:space="preserve">Larry Warford</t>
  </si>
  <si>
    <t xml:space="preserve">Kentucky</t>
  </si>
  <si>
    <t xml:space="preserve">Lavar Edwards</t>
  </si>
  <si>
    <t xml:space="preserve">Leon McFadden</t>
  </si>
  <si>
    <t xml:space="preserve">Le'Veon Bell</t>
  </si>
  <si>
    <t xml:space="preserve">Levine Toilolo</t>
  </si>
  <si>
    <t xml:space="preserve">Logan Ryan</t>
  </si>
  <si>
    <t xml:space="preserve">Lonnie Pryor</t>
  </si>
  <si>
    <t xml:space="preserve">Luke Ingram</t>
  </si>
  <si>
    <t xml:space="preserve">LS</t>
  </si>
  <si>
    <t xml:space="preserve">Hawaii</t>
  </si>
  <si>
    <t xml:space="preserve">Luke Joeckel</t>
  </si>
  <si>
    <t xml:space="preserve">Luke Marquardt</t>
  </si>
  <si>
    <t xml:space="preserve">Azusa Pacific (CA)</t>
  </si>
  <si>
    <t xml:space="preserve">Malliciah Goodman</t>
  </si>
  <si>
    <t xml:space="preserve">Manase Foketi</t>
  </si>
  <si>
    <t xml:space="preserve">West Texas A&amp;M</t>
  </si>
  <si>
    <t xml:space="preserve">Manti Te'o</t>
  </si>
  <si>
    <t xml:space="preserve">Marc Anthony</t>
  </si>
  <si>
    <t xml:space="preserve">Marcus Davis</t>
  </si>
  <si>
    <t xml:space="preserve">Marcus Lattimore</t>
  </si>
  <si>
    <t xml:space="preserve">Margus Hunt</t>
  </si>
  <si>
    <t xml:space="preserve">Mark Harrison</t>
  </si>
  <si>
    <t xml:space="preserve">Mark Jackson</t>
  </si>
  <si>
    <t xml:space="preserve">Glenville State (WV)</t>
  </si>
  <si>
    <t xml:space="preserve">Markus Wheaton</t>
  </si>
  <si>
    <t xml:space="preserve">MarQueis Gray</t>
  </si>
  <si>
    <t xml:space="preserve">Minnesota</t>
  </si>
  <si>
    <t xml:space="preserve">Marquess Wilson</t>
  </si>
  <si>
    <t xml:space="preserve">Washington State</t>
  </si>
  <si>
    <t xml:space="preserve">Marquise Goodwin</t>
  </si>
  <si>
    <t xml:space="preserve">Matt Barkley</t>
  </si>
  <si>
    <t xml:space="preserve">Matt Elam</t>
  </si>
  <si>
    <t xml:space="preserve">Matt Furstenburg</t>
  </si>
  <si>
    <t xml:space="preserve">Maryland</t>
  </si>
  <si>
    <t xml:space="preserve">Matt Scott</t>
  </si>
  <si>
    <t xml:space="preserve">Arizona</t>
  </si>
  <si>
    <t xml:space="preserve">Matt Stankiewitch</t>
  </si>
  <si>
    <t xml:space="preserve">Matthew Tucker</t>
  </si>
  <si>
    <t xml:space="preserve">Menelik Watson</t>
  </si>
  <si>
    <t xml:space="preserve">Micah Hyde</t>
  </si>
  <si>
    <t xml:space="preserve">Michael Buchanan</t>
  </si>
  <si>
    <t xml:space="preserve">Michael Ford</t>
  </si>
  <si>
    <t xml:space="preserve">Michael Mauti</t>
  </si>
  <si>
    <t xml:space="preserve">Miguel Maysonet</t>
  </si>
  <si>
    <t xml:space="preserve">Stony Brook (NY)</t>
  </si>
  <si>
    <t xml:space="preserve">Mike Edwards</t>
  </si>
  <si>
    <t xml:space="preserve">Mike Gillislee</t>
  </si>
  <si>
    <t xml:space="preserve">Mike Glennon</t>
  </si>
  <si>
    <t xml:space="preserve">Mike James</t>
  </si>
  <si>
    <t xml:space="preserve">Montee Ball</t>
  </si>
  <si>
    <t xml:space="preserve">Wisconsin</t>
  </si>
  <si>
    <t xml:space="preserve">Montel Harris</t>
  </si>
  <si>
    <t xml:space="preserve">Temple</t>
  </si>
  <si>
    <t xml:space="preserve">Montori Hughes</t>
  </si>
  <si>
    <t xml:space="preserve">Tennessee-Martin</t>
  </si>
  <si>
    <t xml:space="preserve">Mychal Rivera</t>
  </si>
  <si>
    <t xml:space="preserve">Nathan Williams</t>
  </si>
  <si>
    <t xml:space="preserve">Nicholas Williams</t>
  </si>
  <si>
    <t xml:space="preserve">Samford (AL)</t>
  </si>
  <si>
    <t xml:space="preserve">Nick Becton</t>
  </si>
  <si>
    <t xml:space="preserve">Nick Kasa</t>
  </si>
  <si>
    <t xml:space="preserve">Nick Moody</t>
  </si>
  <si>
    <t xml:space="preserve">Nickell Robey</t>
  </si>
  <si>
    <t xml:space="preserve">Oday Aboushi</t>
  </si>
  <si>
    <t xml:space="preserve">Virginia</t>
  </si>
  <si>
    <t xml:space="preserve">Onterio McCalebb</t>
  </si>
  <si>
    <t xml:space="preserve">Oscar Johnson</t>
  </si>
  <si>
    <t xml:space="preserve">P.J. Lonergan</t>
  </si>
  <si>
    <t xml:space="preserve">Philip Lutzenkirchen</t>
  </si>
  <si>
    <t xml:space="preserve">Phillip Thomas</t>
  </si>
  <si>
    <t xml:space="preserve">Frenso State (CA)</t>
  </si>
  <si>
    <t xml:space="preserve">Quinton Patton</t>
  </si>
  <si>
    <t xml:space="preserve">Ray Graham</t>
  </si>
  <si>
    <t xml:space="preserve">Pittsburgh</t>
  </si>
  <si>
    <t xml:space="preserve">Reid Fragel</t>
  </si>
  <si>
    <t xml:space="preserve">Rex Burkhead</t>
  </si>
  <si>
    <t xml:space="preserve">Ricky Wagner</t>
  </si>
  <si>
    <t xml:space="preserve">Robbie Rouse</t>
  </si>
  <si>
    <t xml:space="preserve">Robert Alford</t>
  </si>
  <si>
    <t xml:space="preserve">Southeast Louisiana</t>
  </si>
  <si>
    <t xml:space="preserve">Robert Lester</t>
  </si>
  <si>
    <t xml:space="preserve">Robert Woods</t>
  </si>
  <si>
    <t xml:space="preserve">Rod Sweeting</t>
  </si>
  <si>
    <t xml:space="preserve">Georgia Tech</t>
  </si>
  <si>
    <t xml:space="preserve">Rodney Smith</t>
  </si>
  <si>
    <t xml:space="preserve">Rogers Gaines</t>
  </si>
  <si>
    <t xml:space="preserve">Tennessee State</t>
  </si>
  <si>
    <t xml:space="preserve">Rontez Miles</t>
  </si>
  <si>
    <t xml:space="preserve">California (PA)</t>
  </si>
  <si>
    <t xml:space="preserve">Ryan Nassib</t>
  </si>
  <si>
    <t xml:space="preserve">Ryan Spadola</t>
  </si>
  <si>
    <t xml:space="preserve">Lehigh (PA)</t>
  </si>
  <si>
    <t xml:space="preserve">Ryan Swope</t>
  </si>
  <si>
    <t xml:space="preserve">Sam Barrington</t>
  </si>
  <si>
    <t xml:space="preserve">Sam Montgomery</t>
  </si>
  <si>
    <t xml:space="preserve">Sanders Commings</t>
  </si>
  <si>
    <t xml:space="preserve">Sean Porter</t>
  </si>
  <si>
    <t xml:space="preserve">Shamarko Thomas</t>
  </si>
  <si>
    <t xml:space="preserve">Sharrif Floyd</t>
  </si>
  <si>
    <t xml:space="preserve">Shawn Williams</t>
  </si>
  <si>
    <t xml:space="preserve">Sheldon Richardson</t>
  </si>
  <si>
    <t xml:space="preserve">Missouri</t>
  </si>
  <si>
    <t xml:space="preserve">Sio Moore</t>
  </si>
  <si>
    <t xml:space="preserve">Stansly Maponga</t>
  </si>
  <si>
    <t xml:space="preserve">Star Lotulelei</t>
  </si>
  <si>
    <t xml:space="preserve">Stedman Bailey</t>
  </si>
  <si>
    <t xml:space="preserve">Stefphon Jefferson</t>
  </si>
  <si>
    <t xml:space="preserve">Stepfan Taylor</t>
  </si>
  <si>
    <t xml:space="preserve">Stephane Milhim</t>
  </si>
  <si>
    <t xml:space="preserve">Massachusetts</t>
  </si>
  <si>
    <t xml:space="preserve">Steve Beauharnais</t>
  </si>
  <si>
    <t xml:space="preserve">Steve Williams</t>
  </si>
  <si>
    <t xml:space="preserve">Sylvester Williams</t>
  </si>
  <si>
    <t xml:space="preserve">T.J. Barnes</t>
  </si>
  <si>
    <t xml:space="preserve">T.J. Johnson</t>
  </si>
  <si>
    <t xml:space="preserve">T.J. McDonald</t>
  </si>
  <si>
    <t xml:space="preserve">T.J. Moe</t>
  </si>
  <si>
    <t xml:space="preserve">Tanner Hawkinson</t>
  </si>
  <si>
    <t xml:space="preserve">Tavarres King</t>
  </si>
  <si>
    <t xml:space="preserve">Tavon Austin</t>
  </si>
  <si>
    <t xml:space="preserve">Terrance Williams</t>
  </si>
  <si>
    <t xml:space="preserve">Terron Armstead</t>
  </si>
  <si>
    <t xml:space="preserve">Arkansas-Pine Bluff</t>
  </si>
  <si>
    <t xml:space="preserve">Terry Hawthorne</t>
  </si>
  <si>
    <t xml:space="preserve">Tharold Simon</t>
  </si>
  <si>
    <t xml:space="preserve">Theo Riddick</t>
  </si>
  <si>
    <t xml:space="preserve">Tom Wort</t>
  </si>
  <si>
    <t xml:space="preserve">Tommy Bohanon</t>
  </si>
  <si>
    <t xml:space="preserve">Wake Forest</t>
  </si>
  <si>
    <t xml:space="preserve">Tony Jefferson</t>
  </si>
  <si>
    <t xml:space="preserve">Tourek Williams</t>
  </si>
  <si>
    <t xml:space="preserve">Travis Bond</t>
  </si>
  <si>
    <t xml:space="preserve">Travis Frederick</t>
  </si>
  <si>
    <t xml:space="preserve">Travis Kelce</t>
  </si>
  <si>
    <t xml:space="preserve">Trevardo Williams</t>
  </si>
  <si>
    <t xml:space="preserve">Ty Powell</t>
  </si>
  <si>
    <t xml:space="preserve">Harding (AR)</t>
  </si>
  <si>
    <t xml:space="preserve">Tyler Bray</t>
  </si>
  <si>
    <t xml:space="preserve">Tyler Eifert</t>
  </si>
  <si>
    <t xml:space="preserve">Tyler Wilson</t>
  </si>
  <si>
    <t xml:space="preserve">Tyrann Mathieu</t>
  </si>
  <si>
    <t xml:space="preserve">Tyrone Goard</t>
  </si>
  <si>
    <t xml:space="preserve">Eastern Kentucky</t>
  </si>
  <si>
    <t xml:space="preserve">Vance McDonald</t>
  </si>
  <si>
    <t xml:space="preserve">Rice (TX)</t>
  </si>
  <si>
    <t xml:space="preserve">Vinston Painter</t>
  </si>
  <si>
    <t xml:space="preserve">Will Davis</t>
  </si>
  <si>
    <t xml:space="preserve">William Gholston</t>
  </si>
  <si>
    <t xml:space="preserve">Xavier Rhodes</t>
  </si>
  <si>
    <t xml:space="preserve">Zac Dysert</t>
  </si>
  <si>
    <t xml:space="preserve">Miami (OH)</t>
  </si>
  <si>
    <t xml:space="preserve">Zac Stacy</t>
  </si>
  <si>
    <t xml:space="preserve">Vanderbilt</t>
  </si>
  <si>
    <t xml:space="preserve">Zach Allen</t>
  </si>
  <si>
    <t xml:space="preserve">Zach Boren</t>
  </si>
  <si>
    <t xml:space="preserve">Zach Ertz</t>
  </si>
  <si>
    <t xml:space="preserve">Zach Line</t>
  </si>
  <si>
    <t xml:space="preserve">Zaviar Gooden</t>
  </si>
  <si>
    <t xml:space="preserve">Zeke Motta</t>
  </si>
  <si>
    <t xml:space="preserve">2013 Combine </t>
  </si>
  <si>
    <t xml:space="preserve">Pos</t>
  </si>
  <si>
    <t xml:space="preserve">O Snaps13</t>
  </si>
  <si>
    <t xml:space="preserve">D Snaps13</t>
  </si>
  <si>
    <t xml:space="preserve">ST/Snap13</t>
  </si>
  <si>
    <t xml:space="preserve">O Snaps14</t>
  </si>
  <si>
    <t xml:space="preserve">D Snaps14</t>
  </si>
  <si>
    <t xml:space="preserve">ST/Snap14</t>
  </si>
  <si>
    <t xml:space="preserve">O Snaps15</t>
  </si>
  <si>
    <t xml:space="preserve">D Snaps15</t>
  </si>
  <si>
    <t xml:space="preserve">ST/Snap15</t>
  </si>
  <si>
    <t xml:space="preserve">O Snaps16</t>
  </si>
  <si>
    <t xml:space="preserve">D Snaps16</t>
  </si>
  <si>
    <t xml:space="preserve">ST/Snap16</t>
  </si>
  <si>
    <t xml:space="preserve">O Snaps17</t>
  </si>
  <si>
    <t xml:space="preserve">D Snaps17</t>
  </si>
  <si>
    <t xml:space="preserve">ST/Snap17</t>
  </si>
  <si>
    <t xml:space="preserve">2013 NFL COMBINE</t>
  </si>
  <si>
    <t xml:space="preserve">40Z</t>
  </si>
  <si>
    <t xml:space="preserve">BPZ</t>
  </si>
  <si>
    <t xml:space="preserve">Vertical (")</t>
  </si>
  <si>
    <t xml:space="preserve">VZ</t>
  </si>
  <si>
    <t xml:space="preserve">Broad Jump (")</t>
  </si>
  <si>
    <t xml:space="preserve">BJZ</t>
  </si>
  <si>
    <t xml:space="preserve">SZ</t>
  </si>
  <si>
    <t xml:space="preserve">3CZ</t>
  </si>
  <si>
    <t xml:space="preserve">TotZ</t>
  </si>
  <si>
    <t xml:space="preserve">AvgZ</t>
  </si>
  <si>
    <t xml:space="preserve">Rd</t>
  </si>
  <si>
    <t xml:space="preserve">Pick</t>
  </si>
  <si>
    <t xml:space="preserve">Rank</t>
  </si>
  <si>
    <t xml:space="preserve">GP</t>
  </si>
  <si>
    <t xml:space="preserve">O Snaps</t>
  </si>
  <si>
    <t xml:space="preserve">D Snaps</t>
  </si>
  <si>
    <t xml:space="preserve">ST/Snap</t>
  </si>
  <si>
    <t xml:space="preserve">SnapTot</t>
  </si>
  <si>
    <t xml:space="preserve">SnapAvg</t>
  </si>
  <si>
    <t xml:space="preserve">AVG</t>
  </si>
  <si>
    <t xml:space="preserve">SD</t>
  </si>
  <si>
    <t xml:space="preserve">Avg</t>
  </si>
  <si>
    <t xml:space="preserve">offensive </t>
  </si>
  <si>
    <t xml:space="preserve">defensive</t>
  </si>
  <si>
    <t xml:space="preserve">Special </t>
  </si>
  <si>
    <t xml:space="preserve">Draftees</t>
  </si>
  <si>
    <t xml:space="preserve">pos</t>
  </si>
  <si>
    <t xml:space="preserve">2013 Season</t>
  </si>
  <si>
    <t xml:space="preserve">Num</t>
  </si>
  <si>
    <t xml:space="preserve">LB</t>
  </si>
  <si>
    <t xml:space="preserve">T</t>
  </si>
  <si>
    <t xml:space="preserve">NT</t>
  </si>
  <si>
    <t xml:space="preserve">DB</t>
  </si>
  <si>
    <t xml:space="preserve">G</t>
  </si>
  <si>
    <t xml:space="preserve">Off.</t>
  </si>
  <si>
    <t xml:space="preserve">Def.</t>
  </si>
  <si>
    <t xml:space="preserve">ST</t>
  </si>
  <si>
    <t xml:space="preserve">2014 Season</t>
  </si>
  <si>
    <t xml:space="preserve">2013 Combine</t>
  </si>
  <si>
    <t xml:space="preserve">S</t>
  </si>
  <si>
    <t xml:space="preserve">Anthony Denham</t>
  </si>
  <si>
    <t xml:space="preserve">Charlie Whitehurst</t>
  </si>
  <si>
    <t xml:space="preserve">Garrett Grayson</t>
  </si>
  <si>
    <t xml:space="preserve">Josh Thomas</t>
  </si>
  <si>
    <t xml:space="preserve">Ryan Seymour</t>
  </si>
  <si>
    <t xml:space="preserve">G,T</t>
  </si>
  <si>
    <t xml:space="preserve">T,G</t>
  </si>
  <si>
    <t xml:space="preserve">DE,NT</t>
  </si>
  <si>
    <t xml:space="preserve">Daftees</t>
  </si>
  <si>
    <t xml:space="preserve">Cody Wallace</t>
  </si>
  <si>
    <t xml:space="preserve">Colton Schmidt</t>
  </si>
  <si>
    <t xml:space="preserve">A.J. Derby</t>
  </si>
  <si>
    <t xml:space="preserve">Dan Carpenter</t>
  </si>
  <si>
    <t xml:space="preserve">Garrison Sanborn</t>
  </si>
  <si>
    <t xml:space="preserve">Jordan Gay</t>
  </si>
  <si>
    <t xml:space="preserve">Manasseh Garner</t>
  </si>
  <si>
    <t xml:space="preserve">Matt Feiler</t>
  </si>
  <si>
    <t xml:space="preserve">Al-Hajj Shabazz</t>
  </si>
  <si>
    <t xml:space="preserve">Anthony Johnson</t>
  </si>
  <si>
    <t xml:space="preserve">Austin Johnson</t>
  </si>
  <si>
    <t xml:space="preserve">Austin Seferian-Jenkins</t>
  </si>
  <si>
    <t xml:space="preserve">FS,S</t>
  </si>
  <si>
    <t xml:space="preserve">Billy Turner</t>
  </si>
  <si>
    <t xml:space="preserve">Brandon Marshall</t>
  </si>
  <si>
    <t xml:space="preserve">C.J. Spiller</t>
  </si>
  <si>
    <t xml:space="preserve">Carl Bradford</t>
  </si>
  <si>
    <t xml:space="preserve">Charles James</t>
  </si>
  <si>
    <t xml:space="preserve">Charles Johnson</t>
  </si>
  <si>
    <t xml:space="preserve">Chris Banjo</t>
  </si>
  <si>
    <t xml:space="preserve">Chris Carter</t>
  </si>
  <si>
    <t xml:space="preserve">Chris Lewis-Harris</t>
  </si>
  <si>
    <t xml:space="preserve">Chris Manhertz</t>
  </si>
  <si>
    <t xml:space="preserve">Clay Harbor</t>
  </si>
  <si>
    <t xml:space="preserve">Cordarrelle Patterson*+</t>
  </si>
  <si>
    <t xml:space="preserve">Coty Sensabaugh</t>
  </si>
  <si>
    <t xml:space="preserve">Daniel Brown</t>
  </si>
  <si>
    <t xml:space="preserve">David Bakhtiari*</t>
  </si>
  <si>
    <t xml:space="preserve">David Johnson*+</t>
  </si>
  <si>
    <t xml:space="preserve">David Johnson</t>
  </si>
  <si>
    <t xml:space="preserve">Deon King</t>
  </si>
  <si>
    <t xml:space="preserve">Don Jones</t>
  </si>
  <si>
    <t xml:space="preserve">Duke Williams</t>
  </si>
  <si>
    <t xml:space="preserve">Jarvis Jenkins</t>
  </si>
  <si>
    <t xml:space="preserve">Jeremy Ross</t>
  </si>
  <si>
    <t xml:space="preserve">Jim Dray</t>
  </si>
  <si>
    <t xml:space="preserve">Joe Thomas*</t>
  </si>
  <si>
    <t xml:space="preserve">Joe Thomas</t>
  </si>
  <si>
    <t xml:space="preserve">John Hughes</t>
  </si>
  <si>
    <t xml:space="preserve">John Phillips</t>
  </si>
  <si>
    <t xml:space="preserve">Joique Bell</t>
  </si>
  <si>
    <t xml:space="preserve">Jordan Reed*</t>
  </si>
  <si>
    <t xml:space="preserve">Jordan Tripp</t>
  </si>
  <si>
    <t xml:space="preserve">Josh Huff</t>
  </si>
  <si>
    <t xml:space="preserve">Josh Keyes</t>
  </si>
  <si>
    <t xml:space="preserve">Justin Forsett</t>
  </si>
  <si>
    <t xml:space="preserve">Kendall Reyes</t>
  </si>
  <si>
    <t xml:space="preserve">Kyle Van Noy</t>
  </si>
  <si>
    <t xml:space="preserve">Le'Veon Bell*</t>
  </si>
  <si>
    <t xml:space="preserve">Marcus Ball</t>
  </si>
  <si>
    <t xml:space="preserve">Matt McCants</t>
  </si>
  <si>
    <t xml:space="preserve">Matt Wile</t>
  </si>
  <si>
    <t xml:space="preserve">Michael Floyd</t>
  </si>
  <si>
    <t xml:space="preserve">Michael Thomas</t>
  </si>
  <si>
    <t xml:space="preserve">Mike Adams</t>
  </si>
  <si>
    <t xml:space="preserve">MyCole Pruitt</t>
  </si>
  <si>
    <t xml:space="preserve">Raheem Mostert</t>
  </si>
  <si>
    <t xml:space="preserve">Randy Bullock</t>
  </si>
  <si>
    <t xml:space="preserve">Richard Ash</t>
  </si>
  <si>
    <t xml:space="preserve">Rick Lovato</t>
  </si>
  <si>
    <t xml:space="preserve">Robert McClain</t>
  </si>
  <si>
    <t xml:space="preserve">Ronnie Hillman</t>
  </si>
  <si>
    <t xml:space="preserve">Sealver Siliga</t>
  </si>
  <si>
    <t xml:space="preserve">Shiloh Keo</t>
  </si>
  <si>
    <t xml:space="preserve">Taiwan Jones</t>
  </si>
  <si>
    <t xml:space="preserve">Travis Frederick*+</t>
  </si>
  <si>
    <t xml:space="preserve">Travis Kelce*+</t>
  </si>
  <si>
    <t xml:space="preserve">Troymaine Pope</t>
  </si>
  <si>
    <t xml:space="preserve">Wallace Gilberry</t>
  </si>
  <si>
    <t xml:space="preserve">Xavier Rhodes*</t>
  </si>
  <si>
    <t xml:space="preserve">Zach Vigil</t>
  </si>
  <si>
    <t xml:space="preserve">Rodney Adams</t>
  </si>
  <si>
    <t xml:space="preserve">NT,DT</t>
  </si>
  <si>
    <t xml:space="preserve">LB,DE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</si>
</sst>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General"/>
    <numFmt numFmtId="167" formatCode="0E+00"/>
    <numFmt numFmtId="168" formatCode="0.00000"/>
    <numFmt numFmtId="169" formatCode="0%"/>
    <numFmt numFmtId="170" formatCode="0.0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525252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sz val="12"/>
      <color rgb="FF333333"/>
      <name val="Calibri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AC090"/>
      </patternFill>
    </fill>
    <fill>
      <patternFill patternType="solid">
        <fgColor rgb="FFD9D9D9"/>
        <bgColor rgb="FFDDDDDD"/>
      </patternFill>
    </fill>
    <fill>
      <patternFill patternType="solid">
        <fgColor rgb="FF4BACC6"/>
        <bgColor rgb="FF558ED5"/>
      </patternFill>
    </fill>
    <fill>
      <patternFill patternType="solid">
        <fgColor rgb="FFFFFFFF"/>
        <bgColor rgb="FFF2F2F2"/>
      </patternFill>
    </fill>
    <fill>
      <patternFill patternType="solid">
        <fgColor rgb="FF808080"/>
        <bgColor rgb="FF948A54"/>
      </patternFill>
    </fill>
    <fill>
      <patternFill patternType="solid">
        <fgColor rgb="FFA6A6A6"/>
        <bgColor rgb="FFB3A2C7"/>
      </patternFill>
    </fill>
    <fill>
      <patternFill patternType="solid">
        <fgColor rgb="FFE6E0EC"/>
        <bgColor rgb="FFDDDDDD"/>
      </patternFill>
    </fill>
    <fill>
      <patternFill patternType="solid">
        <fgColor rgb="FFC6D9F1"/>
        <bgColor rgb="FFB7DEE8"/>
      </patternFill>
    </fill>
    <fill>
      <patternFill patternType="solid">
        <fgColor rgb="FFC3D69B"/>
        <bgColor rgb="FFD7E4BD"/>
      </patternFill>
    </fill>
    <fill>
      <patternFill patternType="solid">
        <fgColor rgb="FFB9CDE5"/>
        <bgColor rgb="FFC6D9F1"/>
      </patternFill>
    </fill>
    <fill>
      <patternFill patternType="solid">
        <fgColor rgb="FFFDEADA"/>
        <bgColor rgb="FFEBF1DE"/>
      </patternFill>
    </fill>
    <fill>
      <patternFill patternType="solid">
        <fgColor rgb="FFFCD5B5"/>
        <bgColor rgb="FFFFC7CE"/>
      </patternFill>
    </fill>
    <fill>
      <patternFill patternType="solid">
        <fgColor rgb="FFDBEEF4"/>
        <bgColor rgb="FFDCE6F2"/>
      </patternFill>
    </fill>
    <fill>
      <patternFill patternType="solid">
        <fgColor rgb="FFCCC1DA"/>
        <bgColor rgb="FFBFBFB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2DCDB"/>
        <bgColor rgb="FFE6E0EC"/>
      </patternFill>
    </fill>
    <fill>
      <patternFill patternType="solid">
        <fgColor rgb="FFD7E4BD"/>
        <bgColor rgb="FFDDD9C3"/>
      </patternFill>
    </fill>
    <fill>
      <patternFill patternType="solid">
        <fgColor rgb="FFBFBFBF"/>
        <bgColor rgb="FFBCBCBC"/>
      </patternFill>
    </fill>
    <fill>
      <patternFill patternType="solid">
        <fgColor rgb="FFFAC090"/>
        <bgColor rgb="FFE6B9B8"/>
      </patternFill>
    </fill>
    <fill>
      <patternFill patternType="solid">
        <fgColor rgb="FFDDD9C3"/>
        <bgColor rgb="FFD9D9D9"/>
      </patternFill>
    </fill>
    <fill>
      <patternFill patternType="solid">
        <fgColor rgb="FF948A54"/>
        <bgColor rgb="FF808080"/>
      </patternFill>
    </fill>
    <fill>
      <patternFill patternType="solid">
        <fgColor rgb="FF95B3D7"/>
        <bgColor rgb="FF8EB4E3"/>
      </patternFill>
    </fill>
    <fill>
      <patternFill patternType="solid">
        <fgColor rgb="FFC4BD97"/>
        <bgColor rgb="FFBCBCBC"/>
      </patternFill>
    </fill>
    <fill>
      <patternFill patternType="solid">
        <fgColor rgb="FFDCE6F2"/>
        <bgColor rgb="FFDBEEF4"/>
      </patternFill>
    </fill>
    <fill>
      <patternFill patternType="solid">
        <fgColor rgb="FFB3A2C7"/>
        <bgColor rgb="FFA6A6A6"/>
      </patternFill>
    </fill>
    <fill>
      <patternFill patternType="solid">
        <fgColor rgb="FFD99694"/>
        <bgColor rgb="FFB3A2C7"/>
      </patternFill>
    </fill>
    <fill>
      <patternFill patternType="solid">
        <fgColor rgb="FF93CDDD"/>
        <bgColor rgb="FF8EB4E3"/>
      </patternFill>
    </fill>
    <fill>
      <patternFill patternType="solid">
        <fgColor rgb="FFEBF1DE"/>
        <bgColor rgb="FFF2F2F2"/>
      </patternFill>
    </fill>
    <fill>
      <patternFill patternType="solid">
        <fgColor rgb="FF8EB4E3"/>
        <bgColor rgb="FF95B3D7"/>
      </patternFill>
    </fill>
    <fill>
      <patternFill patternType="solid">
        <fgColor rgb="FFF2F2F2"/>
        <bgColor rgb="FFEBF1DE"/>
      </patternFill>
    </fill>
    <fill>
      <patternFill patternType="solid">
        <fgColor rgb="FF558ED5"/>
        <bgColor rgb="FF4BACC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>
        <color rgb="FFBCBCBC"/>
      </left>
      <right/>
      <top/>
      <bottom style="medium">
        <color rgb="FFDDDDDD"/>
      </bottom>
      <diagonal/>
    </border>
    <border diagonalUp="false" diagonalDown="false">
      <left/>
      <right/>
      <top/>
      <bottom style="medium">
        <color rgb="FFDDDDDD"/>
      </bottom>
      <diagonal/>
    </border>
    <border diagonalUp="false" diagonalDown="false">
      <left/>
      <right style="medium">
        <color rgb="FFBCBCBC"/>
      </right>
      <top/>
      <bottom style="medium">
        <color rgb="FFDDDDDD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9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DDDDDD"/>
      <rgbColor rgb="FF0000FF"/>
      <rgbColor rgb="FFFFFF00"/>
      <rgbColor rgb="FFFF00FF"/>
      <rgbColor rgb="FFB7DEE8"/>
      <rgbColor rgb="FF9C0006"/>
      <rgbColor rgb="FF008000"/>
      <rgbColor rgb="FF000080"/>
      <rgbColor rgb="FF948A54"/>
      <rgbColor rgb="FF800080"/>
      <rgbColor rgb="FFD9D9D9"/>
      <rgbColor rgb="FFBFBFBF"/>
      <rgbColor rgb="FF808080"/>
      <rgbColor rgb="FF8EB4E3"/>
      <rgbColor rgb="FFCCC1DA"/>
      <rgbColor rgb="FFEBF1DE"/>
      <rgbColor rgb="FFDBEEF4"/>
      <rgbColor rgb="FF660066"/>
      <rgbColor rgb="FFD99694"/>
      <rgbColor rgb="FFF2F2F2"/>
      <rgbColor rgb="FFC6D9F1"/>
      <rgbColor rgb="FF000080"/>
      <rgbColor rgb="FFFF00FF"/>
      <rgbColor rgb="FFC3D69B"/>
      <rgbColor rgb="FFB9CDE5"/>
      <rgbColor rgb="FF800080"/>
      <rgbColor rgb="FF800000"/>
      <rgbColor rgb="FFE6E0EC"/>
      <rgbColor rgb="FF0000FF"/>
      <rgbColor rgb="FF95B3D7"/>
      <rgbColor rgb="FFDCE6F2"/>
      <rgbColor rgb="FFD7E4BD"/>
      <rgbColor rgb="FFFDEADA"/>
      <rgbColor rgb="FF93CDDD"/>
      <rgbColor rgb="FFE6B9B8"/>
      <rgbColor rgb="FFB3A2C7"/>
      <rgbColor rgb="FFFAC090"/>
      <rgbColor rgb="FF558ED5"/>
      <rgbColor rgb="FF4BACC6"/>
      <rgbColor rgb="FFC4BD97"/>
      <rgbColor rgb="FFFCD5B5"/>
      <rgbColor rgb="FFFFC7CE"/>
      <rgbColor rgb="FFBCBCBC"/>
      <rgbColor rgb="FF525252"/>
      <rgbColor rgb="FFA6A6A6"/>
      <rgbColor rgb="FF003366"/>
      <rgbColor rgb="FF00B050"/>
      <rgbColor rgb="FF003300"/>
      <rgbColor rgb="FF333300"/>
      <rgbColor rgb="FFF2DCDB"/>
      <rgbColor rgb="FFDDD9C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97"/>
  <sheetViews>
    <sheetView showFormulas="false" showGridLines="true" showRowColHeaders="true" showZeros="true" rightToLeft="false" tabSelected="false" showOutlineSymbols="true" defaultGridColor="true" view="normal" topLeftCell="C271" colorId="64" zoomScale="85" zoomScaleNormal="85" zoomScalePageLayoutView="100" workbookViewId="0">
      <selection pane="topLeft" activeCell="I300" activeCellId="0" sqref="I300"/>
    </sheetView>
  </sheetViews>
  <sheetFormatPr defaultColWidth="8.58203125" defaultRowHeight="13.8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21"/>
    <col collapsed="false" customWidth="true" hidden="false" outlineLevel="0" max="3" min="3" style="0" width="4.57"/>
    <col collapsed="false" customWidth="true" hidden="false" outlineLevel="0" max="4" min="4" style="0" width="23.15"/>
    <col collapsed="false" customWidth="true" hidden="false" outlineLevel="0" max="5" min="5" style="0" width="6"/>
    <col collapsed="false" customWidth="true" hidden="false" outlineLevel="0" max="6" min="6" style="0" width="8"/>
    <col collapsed="false" customWidth="true" hidden="false" outlineLevel="0" max="7" min="7" style="0" width="5.28"/>
    <col collapsed="false" customWidth="true" hidden="false" outlineLevel="0" max="8" min="8" style="0" width="3.28"/>
    <col collapsed="false" customWidth="true" hidden="false" outlineLevel="0" max="9" min="9" style="0" width="10.57"/>
    <col collapsed="false" customWidth="true" hidden="false" outlineLevel="0" max="10" min="10" style="0" width="14.14"/>
    <col collapsed="false" customWidth="true" hidden="false" outlineLevel="0" max="11" min="11" style="0" width="7.43"/>
    <col collapsed="false" customWidth="true" hidden="false" outlineLevel="0" max="12" min="12" style="0" width="6.57"/>
    <col collapsed="false" customWidth="true" hidden="false" outlineLevel="0" max="1015" min="1002" style="0" width="9.14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3.8" hidden="false" customHeight="false" outlineLevel="0" collapsed="false">
      <c r="A2" s="0" t="n">
        <v>2013</v>
      </c>
      <c r="B2" s="1" t="s">
        <v>12</v>
      </c>
      <c r="C2" s="0" t="s">
        <v>13</v>
      </c>
      <c r="D2" s="0" t="s">
        <v>14</v>
      </c>
      <c r="E2" s="3" t="n">
        <v>73.25</v>
      </c>
      <c r="F2" s="3" t="n">
        <v>250</v>
      </c>
      <c r="G2" s="3" t="n">
        <v>4.66</v>
      </c>
      <c r="H2" s="3" t="n">
        <v>20</v>
      </c>
      <c r="I2" s="3"/>
      <c r="J2" s="3" t="n">
        <v>113</v>
      </c>
      <c r="K2" s="3"/>
      <c r="L2" s="3"/>
    </row>
    <row r="3" customFormat="false" ht="13.8" hidden="false" customHeight="false" outlineLevel="0" collapsed="false">
      <c r="A3" s="0" t="n">
        <v>2013</v>
      </c>
      <c r="B3" s="1" t="s">
        <v>15</v>
      </c>
      <c r="C3" s="0" t="s">
        <v>16</v>
      </c>
      <c r="D3" s="0" t="s">
        <v>17</v>
      </c>
      <c r="E3" s="3" t="n">
        <v>73.63</v>
      </c>
      <c r="F3" s="3" t="n">
        <v>198</v>
      </c>
      <c r="G3" s="3" t="n">
        <v>4.62</v>
      </c>
      <c r="H3" s="3"/>
      <c r="I3" s="3" t="n">
        <v>29</v>
      </c>
      <c r="J3" s="3" t="n">
        <v>112</v>
      </c>
      <c r="K3" s="3" t="n">
        <v>4.33</v>
      </c>
      <c r="L3" s="3" t="n">
        <v>7.26</v>
      </c>
    </row>
    <row r="4" customFormat="false" ht="13.8" hidden="false" customHeight="false" outlineLevel="0" collapsed="false">
      <c r="A4" s="0" t="n">
        <v>2013</v>
      </c>
      <c r="B4" s="1" t="s">
        <v>18</v>
      </c>
      <c r="C4" s="0" t="s">
        <v>19</v>
      </c>
      <c r="D4" s="0" t="s">
        <v>20</v>
      </c>
      <c r="E4" s="3" t="n">
        <v>74.38</v>
      </c>
      <c r="F4" s="3" t="n">
        <v>217</v>
      </c>
      <c r="G4" s="3" t="n">
        <v>4.54</v>
      </c>
      <c r="H4" s="3" t="n">
        <v>9</v>
      </c>
      <c r="I4" s="3" t="n">
        <v>33.5</v>
      </c>
      <c r="J4" s="3" t="n">
        <v>123</v>
      </c>
      <c r="K4" s="3" t="n">
        <v>4.41</v>
      </c>
      <c r="L4" s="3" t="n">
        <v>7.11</v>
      </c>
    </row>
    <row r="5" customFormat="false" ht="13.8" hidden="false" customHeight="false" outlineLevel="0" collapsed="false">
      <c r="A5" s="4" t="n">
        <v>2013</v>
      </c>
      <c r="B5" s="5" t="s">
        <v>21</v>
      </c>
      <c r="C5" s="4" t="s">
        <v>22</v>
      </c>
      <c r="D5" s="4" t="s">
        <v>23</v>
      </c>
      <c r="E5" s="6" t="n">
        <v>75.38</v>
      </c>
      <c r="F5" s="6" t="n">
        <v>313</v>
      </c>
      <c r="G5" s="6" t="n">
        <v>5.06</v>
      </c>
      <c r="H5" s="6" t="n">
        <v>30</v>
      </c>
      <c r="I5" s="6" t="n">
        <v>26.5</v>
      </c>
      <c r="J5" s="6" t="n">
        <v>101</v>
      </c>
      <c r="K5" s="6"/>
      <c r="L5" s="6"/>
    </row>
    <row r="6" customFormat="false" ht="13.8" hidden="false" customHeight="false" outlineLevel="0" collapsed="false">
      <c r="A6" s="4" t="n">
        <v>2013</v>
      </c>
      <c r="B6" s="5" t="s">
        <v>24</v>
      </c>
      <c r="C6" s="4" t="s">
        <v>19</v>
      </c>
      <c r="D6" s="4" t="s">
        <v>25</v>
      </c>
      <c r="E6" s="6" t="n">
        <v>67</v>
      </c>
      <c r="F6" s="6" t="n">
        <v>173</v>
      </c>
      <c r="G6" s="6" t="n">
        <v>4.58</v>
      </c>
      <c r="H6" s="6" t="n">
        <v>7</v>
      </c>
      <c r="I6" s="6" t="n">
        <v>32</v>
      </c>
      <c r="J6" s="6" t="n">
        <v>117</v>
      </c>
      <c r="K6" s="6" t="n">
        <v>4.37</v>
      </c>
      <c r="L6" s="6" t="n">
        <v>6.81</v>
      </c>
    </row>
    <row r="7" customFormat="false" ht="13.8" hidden="false" customHeight="false" outlineLevel="0" collapsed="false">
      <c r="A7" s="0" t="n">
        <v>2013</v>
      </c>
      <c r="B7" s="1" t="s">
        <v>26</v>
      </c>
      <c r="C7" s="0" t="s">
        <v>16</v>
      </c>
      <c r="D7" s="0" t="s">
        <v>27</v>
      </c>
      <c r="E7" s="3" t="n">
        <v>69.38</v>
      </c>
      <c r="F7" s="3" t="n">
        <v>186</v>
      </c>
      <c r="G7" s="3" t="n">
        <v>4.58</v>
      </c>
      <c r="H7" s="3" t="n">
        <v>17</v>
      </c>
      <c r="I7" s="3" t="n">
        <v>33</v>
      </c>
      <c r="J7" s="3" t="n">
        <v>116</v>
      </c>
      <c r="K7" s="3" t="n">
        <v>4.25</v>
      </c>
      <c r="L7" s="3" t="n">
        <v>6.92</v>
      </c>
    </row>
    <row r="8" customFormat="false" ht="13.8" hidden="false" customHeight="false" outlineLevel="0" collapsed="false">
      <c r="A8" s="0" t="n">
        <v>2013</v>
      </c>
      <c r="B8" s="1" t="s">
        <v>28</v>
      </c>
      <c r="C8" s="0" t="s">
        <v>22</v>
      </c>
      <c r="D8" s="0" t="s">
        <v>29</v>
      </c>
      <c r="E8" s="3" t="n">
        <v>72.63</v>
      </c>
      <c r="F8" s="3" t="n">
        <v>307</v>
      </c>
      <c r="G8" s="3" t="n">
        <v>5.15</v>
      </c>
      <c r="H8" s="3" t="n">
        <v>37</v>
      </c>
      <c r="I8" s="3" t="n">
        <v>30</v>
      </c>
      <c r="J8" s="3" t="n">
        <v>107</v>
      </c>
      <c r="K8" s="3" t="n">
        <v>4.72</v>
      </c>
      <c r="L8" s="3" t="n">
        <v>7.82</v>
      </c>
    </row>
    <row r="9" customFormat="false" ht="13.8" hidden="false" customHeight="false" outlineLevel="0" collapsed="false">
      <c r="A9" s="0" t="n">
        <v>2013</v>
      </c>
      <c r="B9" s="1" t="s">
        <v>30</v>
      </c>
      <c r="C9" s="0" t="s">
        <v>19</v>
      </c>
      <c r="D9" s="0" t="s">
        <v>31</v>
      </c>
      <c r="E9" s="3" t="n">
        <v>70.25</v>
      </c>
      <c r="F9" s="3" t="n">
        <v>193</v>
      </c>
      <c r="G9" s="3" t="n">
        <v>4.59</v>
      </c>
      <c r="H9" s="3" t="n">
        <v>14</v>
      </c>
      <c r="I9" s="3" t="n">
        <v>33</v>
      </c>
      <c r="J9" s="3" t="n">
        <v>117</v>
      </c>
      <c r="K9" s="3" t="n">
        <v>4.15</v>
      </c>
      <c r="L9" s="3"/>
    </row>
    <row r="10" customFormat="false" ht="13.8" hidden="false" customHeight="false" outlineLevel="0" collapsed="false">
      <c r="A10" s="0" t="n">
        <v>2013</v>
      </c>
      <c r="B10" s="1" t="s">
        <v>32</v>
      </c>
      <c r="C10" s="0" t="s">
        <v>19</v>
      </c>
      <c r="D10" s="0" t="s">
        <v>33</v>
      </c>
      <c r="E10" s="3" t="n">
        <v>73.25</v>
      </c>
      <c r="F10" s="3" t="n">
        <v>202</v>
      </c>
      <c r="G10" s="3" t="n">
        <v>4.59</v>
      </c>
      <c r="H10" s="3" t="n">
        <v>7</v>
      </c>
      <c r="I10" s="3" t="n">
        <v>32</v>
      </c>
      <c r="J10" s="3" t="n">
        <v>112</v>
      </c>
      <c r="K10" s="3" t="n">
        <v>4.29</v>
      </c>
      <c r="L10" s="3" t="n">
        <v>7.04</v>
      </c>
    </row>
    <row r="11" customFormat="false" ht="13.8" hidden="false" customHeight="false" outlineLevel="0" collapsed="false">
      <c r="A11" s="0" t="n">
        <v>2013</v>
      </c>
      <c r="B11" s="1" t="s">
        <v>34</v>
      </c>
      <c r="C11" s="0" t="s">
        <v>35</v>
      </c>
      <c r="D11" s="0" t="s">
        <v>23</v>
      </c>
      <c r="E11" s="3" t="n">
        <v>74.5</v>
      </c>
      <c r="F11" s="3" t="n">
        <v>242</v>
      </c>
      <c r="G11" s="3" t="n">
        <v>4.7</v>
      </c>
      <c r="H11" s="3" t="n">
        <v>20</v>
      </c>
      <c r="I11" s="3" t="n">
        <v>33.5</v>
      </c>
      <c r="J11" s="3" t="n">
        <v>122</v>
      </c>
      <c r="K11" s="3" t="n">
        <v>4.39</v>
      </c>
      <c r="L11" s="3" t="n">
        <v>7.16</v>
      </c>
    </row>
    <row r="12" customFormat="false" ht="13.8" hidden="false" customHeight="false" outlineLevel="0" collapsed="false">
      <c r="A12" s="0" t="n">
        <v>2013</v>
      </c>
      <c r="B12" s="1" t="s">
        <v>36</v>
      </c>
      <c r="C12" s="0" t="s">
        <v>37</v>
      </c>
      <c r="D12" s="0" t="s">
        <v>38</v>
      </c>
      <c r="E12" s="3" t="n">
        <v>76.5</v>
      </c>
      <c r="F12" s="3" t="n">
        <v>264</v>
      </c>
      <c r="G12" s="3" t="n">
        <v>4.78</v>
      </c>
      <c r="H12" s="3" t="n">
        <v>21</v>
      </c>
      <c r="I12" s="3"/>
      <c r="J12" s="3"/>
      <c r="K12" s="3"/>
      <c r="L12" s="3"/>
    </row>
    <row r="13" customFormat="false" ht="13.8" hidden="false" customHeight="false" outlineLevel="0" collapsed="false">
      <c r="A13" s="0" t="n">
        <v>2013</v>
      </c>
      <c r="B13" s="1" t="s">
        <v>39</v>
      </c>
      <c r="C13" s="0" t="s">
        <v>40</v>
      </c>
      <c r="D13" s="0" t="s">
        <v>41</v>
      </c>
      <c r="E13" s="3" t="n">
        <v>75.13</v>
      </c>
      <c r="F13" s="3" t="n">
        <v>312</v>
      </c>
      <c r="G13" s="3" t="n">
        <v>4.95</v>
      </c>
      <c r="H13" s="3" t="n">
        <v>27</v>
      </c>
      <c r="I13" s="3"/>
      <c r="J13" s="3"/>
      <c r="K13" s="3"/>
      <c r="L13" s="3"/>
    </row>
    <row r="14" customFormat="false" ht="13.8" hidden="false" customHeight="false" outlineLevel="0" collapsed="false">
      <c r="A14" s="0" t="n">
        <v>2013</v>
      </c>
      <c r="B14" s="1" t="s">
        <v>42</v>
      </c>
      <c r="C14" s="0" t="s">
        <v>43</v>
      </c>
      <c r="D14" s="0" t="s">
        <v>44</v>
      </c>
      <c r="E14" s="3" t="n">
        <v>69.25</v>
      </c>
      <c r="F14" s="3" t="n">
        <v>199</v>
      </c>
      <c r="G14" s="3" t="n">
        <v>4.61</v>
      </c>
      <c r="H14" s="3"/>
      <c r="I14" s="3" t="n">
        <v>34</v>
      </c>
      <c r="J14" s="3" t="n">
        <v>122</v>
      </c>
      <c r="K14" s="3"/>
      <c r="L14" s="3"/>
    </row>
    <row r="15" customFormat="false" ht="13.8" hidden="false" customHeight="false" outlineLevel="0" collapsed="false">
      <c r="A15" s="0" t="n">
        <v>2013</v>
      </c>
      <c r="B15" s="1" t="s">
        <v>45</v>
      </c>
      <c r="C15" s="0" t="s">
        <v>37</v>
      </c>
      <c r="D15" s="0" t="s">
        <v>46</v>
      </c>
      <c r="E15" s="3" t="n">
        <v>75.88</v>
      </c>
      <c r="F15" s="3" t="n">
        <v>263</v>
      </c>
      <c r="G15" s="3" t="n">
        <v>4.86</v>
      </c>
      <c r="H15" s="3"/>
      <c r="I15" s="3" t="n">
        <v>31.5</v>
      </c>
      <c r="J15" s="3" t="n">
        <v>118</v>
      </c>
      <c r="K15" s="3" t="n">
        <v>5</v>
      </c>
      <c r="L15" s="3" t="n">
        <v>7.32</v>
      </c>
    </row>
    <row r="16" customFormat="false" ht="13.8" hidden="false" customHeight="false" outlineLevel="0" collapsed="false">
      <c r="A16" s="0" t="n">
        <v>2013</v>
      </c>
      <c r="B16" s="1" t="s">
        <v>47</v>
      </c>
      <c r="C16" s="0" t="s">
        <v>35</v>
      </c>
      <c r="D16" s="0" t="s">
        <v>48</v>
      </c>
      <c r="E16" s="3" t="n">
        <v>72.38</v>
      </c>
      <c r="F16" s="3" t="n">
        <v>241</v>
      </c>
      <c r="G16" s="3" t="n">
        <v>4.62</v>
      </c>
      <c r="H16" s="3"/>
      <c r="I16" s="3"/>
      <c r="J16" s="3" t="n">
        <v>116</v>
      </c>
      <c r="K16" s="3"/>
      <c r="L16" s="3"/>
    </row>
    <row r="17" customFormat="false" ht="13.8" hidden="false" customHeight="false" outlineLevel="0" collapsed="false">
      <c r="A17" s="0" t="n">
        <v>2013</v>
      </c>
      <c r="B17" s="1" t="s">
        <v>49</v>
      </c>
      <c r="C17" s="0" t="s">
        <v>16</v>
      </c>
      <c r="D17" s="0" t="s">
        <v>50</v>
      </c>
      <c r="E17" s="3" t="n">
        <v>70.25</v>
      </c>
      <c r="F17" s="3" t="n">
        <v>184</v>
      </c>
      <c r="G17" s="3" t="n">
        <v>4.51</v>
      </c>
      <c r="H17" s="3" t="n">
        <v>14</v>
      </c>
      <c r="I17" s="3" t="n">
        <v>40.5</v>
      </c>
      <c r="J17" s="3" t="n">
        <v>132</v>
      </c>
      <c r="K17" s="3" t="n">
        <v>3.84</v>
      </c>
      <c r="L17" s="3" t="n">
        <v>6.82</v>
      </c>
    </row>
    <row r="18" customFormat="false" ht="13.8" hidden="false" customHeight="false" outlineLevel="0" collapsed="false">
      <c r="A18" s="0" t="n">
        <v>2013</v>
      </c>
      <c r="B18" s="1" t="s">
        <v>51</v>
      </c>
      <c r="C18" s="0" t="s">
        <v>52</v>
      </c>
      <c r="D18" s="0" t="s">
        <v>23</v>
      </c>
      <c r="E18" s="3" t="n">
        <v>72.5</v>
      </c>
      <c r="F18" s="3" t="n">
        <v>211</v>
      </c>
      <c r="G18" s="3" t="n">
        <v>4.56</v>
      </c>
      <c r="H18" s="3" t="n">
        <v>17</v>
      </c>
      <c r="I18" s="3"/>
      <c r="J18" s="3"/>
      <c r="K18" s="3"/>
      <c r="L18" s="3"/>
    </row>
    <row r="19" customFormat="false" ht="13.8" hidden="false" customHeight="false" outlineLevel="0" collapsed="false">
      <c r="A19" s="0" t="n">
        <v>2013</v>
      </c>
      <c r="B19" s="1" t="s">
        <v>53</v>
      </c>
      <c r="C19" s="0" t="s">
        <v>35</v>
      </c>
      <c r="D19" s="0" t="s">
        <v>54</v>
      </c>
      <c r="E19" s="3" t="n">
        <v>76.25</v>
      </c>
      <c r="F19" s="3" t="n">
        <v>241</v>
      </c>
      <c r="G19" s="3" t="n">
        <v>4.58</v>
      </c>
      <c r="H19" s="3"/>
      <c r="I19" s="3" t="n">
        <v>37</v>
      </c>
      <c r="J19" s="3" t="n">
        <v>128</v>
      </c>
      <c r="K19" s="3" t="n">
        <v>4.39</v>
      </c>
      <c r="L19" s="3" t="n">
        <v>6.84</v>
      </c>
    </row>
    <row r="20" customFormat="false" ht="13.8" hidden="false" customHeight="false" outlineLevel="0" collapsed="false">
      <c r="A20" s="0" t="n">
        <v>2013</v>
      </c>
      <c r="B20" s="1" t="s">
        <v>55</v>
      </c>
      <c r="C20" s="0" t="s">
        <v>22</v>
      </c>
      <c r="D20" s="0" t="s">
        <v>54</v>
      </c>
      <c r="E20" s="3" t="n">
        <v>73.88</v>
      </c>
      <c r="F20" s="3" t="n">
        <v>309</v>
      </c>
      <c r="G20" s="3" t="n">
        <v>5.08</v>
      </c>
      <c r="H20" s="3" t="n">
        <v>30</v>
      </c>
      <c r="I20" s="3" t="n">
        <v>25</v>
      </c>
      <c r="J20" s="3" t="n">
        <v>104</v>
      </c>
      <c r="K20" s="3" t="n">
        <v>4.67</v>
      </c>
      <c r="L20" s="3" t="n">
        <v>7.53</v>
      </c>
    </row>
    <row r="21" customFormat="false" ht="13.8" hidden="false" customHeight="false" outlineLevel="0" collapsed="false">
      <c r="A21" s="0" t="n">
        <v>2013</v>
      </c>
      <c r="B21" s="1" t="s">
        <v>56</v>
      </c>
      <c r="C21" s="0" t="s">
        <v>37</v>
      </c>
      <c r="D21" s="0" t="s">
        <v>57</v>
      </c>
      <c r="E21" s="3" t="n">
        <v>75.25</v>
      </c>
      <c r="F21" s="3" t="n">
        <v>266</v>
      </c>
      <c r="G21" s="3" t="n">
        <v>4.83</v>
      </c>
      <c r="H21" s="3" t="n">
        <v>25</v>
      </c>
      <c r="I21" s="3" t="n">
        <v>31</v>
      </c>
      <c r="J21" s="3" t="n">
        <v>111</v>
      </c>
      <c r="K21" s="3" t="n">
        <v>4.4</v>
      </c>
      <c r="L21" s="3" t="n">
        <v>7.3</v>
      </c>
    </row>
    <row r="22" customFormat="false" ht="13.8" hidden="false" customHeight="false" outlineLevel="0" collapsed="false">
      <c r="A22" s="0" t="n">
        <v>2013</v>
      </c>
      <c r="B22" s="1" t="s">
        <v>58</v>
      </c>
      <c r="C22" s="0" t="s">
        <v>16</v>
      </c>
      <c r="D22" s="0" t="s">
        <v>59</v>
      </c>
      <c r="E22" s="3" t="n">
        <v>73</v>
      </c>
      <c r="F22" s="3" t="n">
        <v>195</v>
      </c>
      <c r="G22" s="3" t="n">
        <v>4.53</v>
      </c>
      <c r="H22" s="3" t="n">
        <v>14</v>
      </c>
      <c r="I22" s="3" t="n">
        <v>36</v>
      </c>
      <c r="J22" s="3" t="n">
        <v>128</v>
      </c>
      <c r="K22" s="3" t="n">
        <v>4.12</v>
      </c>
      <c r="L22" s="3" t="n">
        <v>6.97</v>
      </c>
    </row>
    <row r="23" customFormat="false" ht="13.8" hidden="false" customHeight="false" outlineLevel="0" collapsed="false">
      <c r="A23" s="0" t="n">
        <v>2013</v>
      </c>
      <c r="B23" s="1" t="s">
        <v>60</v>
      </c>
      <c r="C23" s="0" t="s">
        <v>61</v>
      </c>
      <c r="D23" s="0" t="s">
        <v>62</v>
      </c>
      <c r="E23" s="3" t="n">
        <v>76.5</v>
      </c>
      <c r="F23" s="3" t="n">
        <v>229</v>
      </c>
      <c r="G23" s="3" t="n">
        <v>4.97</v>
      </c>
      <c r="H23" s="3"/>
      <c r="I23" s="3" t="n">
        <v>29</v>
      </c>
      <c r="J23" s="3" t="n">
        <v>112</v>
      </c>
      <c r="K23" s="3" t="n">
        <v>4.55</v>
      </c>
      <c r="L23" s="3" t="n">
        <v>7.17</v>
      </c>
    </row>
    <row r="24" customFormat="false" ht="13.8" hidden="false" customHeight="false" outlineLevel="0" collapsed="false">
      <c r="A24" s="0" t="n">
        <v>2013</v>
      </c>
      <c r="B24" s="1" t="s">
        <v>63</v>
      </c>
      <c r="C24" s="0" t="s">
        <v>64</v>
      </c>
      <c r="D24" s="0" t="s">
        <v>65</v>
      </c>
      <c r="E24" s="3" t="n">
        <v>77.38</v>
      </c>
      <c r="F24" s="3" t="n">
        <v>310</v>
      </c>
      <c r="G24" s="3" t="n">
        <v>5.2</v>
      </c>
      <c r="H24" s="3" t="n">
        <v>26</v>
      </c>
      <c r="I24" s="3" t="n">
        <v>28</v>
      </c>
      <c r="J24" s="3" t="n">
        <v>100</v>
      </c>
      <c r="K24" s="3" t="n">
        <v>4.7</v>
      </c>
      <c r="L24" s="3" t="n">
        <v>7.43</v>
      </c>
    </row>
    <row r="25" customFormat="false" ht="13.8" hidden="false" customHeight="false" outlineLevel="0" collapsed="false">
      <c r="A25" s="0" t="n">
        <v>2013</v>
      </c>
      <c r="B25" s="1" t="s">
        <v>66</v>
      </c>
      <c r="C25" s="0" t="s">
        <v>67</v>
      </c>
      <c r="D25" s="0" t="s">
        <v>48</v>
      </c>
      <c r="E25" s="3" t="n">
        <v>76</v>
      </c>
      <c r="F25" s="3" t="n">
        <v>251</v>
      </c>
      <c r="G25" s="3" t="n">
        <v>4.81</v>
      </c>
      <c r="H25" s="3" t="n">
        <v>22</v>
      </c>
      <c r="I25" s="3"/>
      <c r="J25" s="3"/>
      <c r="K25" s="3"/>
      <c r="L25" s="3"/>
    </row>
    <row r="26" customFormat="false" ht="13.8" hidden="false" customHeight="false" outlineLevel="0" collapsed="false">
      <c r="A26" s="0" t="n">
        <v>2013</v>
      </c>
      <c r="B26" s="1" t="s">
        <v>68</v>
      </c>
      <c r="C26" s="0" t="s">
        <v>52</v>
      </c>
      <c r="D26" s="0" t="s">
        <v>69</v>
      </c>
      <c r="E26" s="3" t="n">
        <v>72.25</v>
      </c>
      <c r="F26" s="3" t="n">
        <v>215</v>
      </c>
      <c r="G26" s="3" t="n">
        <v>4.74</v>
      </c>
      <c r="H26" s="3" t="n">
        <v>19</v>
      </c>
      <c r="I26" s="3" t="n">
        <v>34.5</v>
      </c>
      <c r="J26" s="3" t="n">
        <v>122</v>
      </c>
      <c r="K26" s="3" t="n">
        <v>4.44</v>
      </c>
      <c r="L26" s="3" t="n">
        <v>7.07</v>
      </c>
    </row>
    <row r="27" customFormat="false" ht="13.8" hidden="false" customHeight="false" outlineLevel="0" collapsed="false">
      <c r="A27" s="0" t="n">
        <v>2013</v>
      </c>
      <c r="B27" s="1" t="s">
        <v>70</v>
      </c>
      <c r="C27" s="0" t="s">
        <v>13</v>
      </c>
      <c r="D27" s="0" t="s">
        <v>71</v>
      </c>
      <c r="E27" s="3" t="n">
        <v>74.5</v>
      </c>
      <c r="F27" s="3" t="n">
        <v>240</v>
      </c>
      <c r="G27" s="3" t="n">
        <v>4.68</v>
      </c>
      <c r="H27" s="3" t="n">
        <v>21</v>
      </c>
      <c r="I27" s="3" t="n">
        <v>32</v>
      </c>
      <c r="J27" s="3" t="n">
        <v>124</v>
      </c>
      <c r="K27" s="3" t="n">
        <v>4.55</v>
      </c>
      <c r="L27" s="3" t="n">
        <v>7.4</v>
      </c>
    </row>
    <row r="28" customFormat="false" ht="13.8" hidden="false" customHeight="false" outlineLevel="0" collapsed="false">
      <c r="A28" s="0" t="n">
        <v>2013</v>
      </c>
      <c r="B28" s="1" t="s">
        <v>72</v>
      </c>
      <c r="C28" s="0" t="s">
        <v>35</v>
      </c>
      <c r="D28" s="0" t="s">
        <v>57</v>
      </c>
      <c r="E28" s="3" t="n">
        <v>74.5</v>
      </c>
      <c r="F28" s="3" t="n">
        <v>251</v>
      </c>
      <c r="G28" s="3" t="n">
        <v>4.69</v>
      </c>
      <c r="H28" s="3" t="n">
        <v>18</v>
      </c>
      <c r="I28" s="3"/>
      <c r="J28" s="3"/>
      <c r="K28" s="3"/>
      <c r="L28" s="3"/>
    </row>
    <row r="29" customFormat="false" ht="13.8" hidden="false" customHeight="false" outlineLevel="0" collapsed="false">
      <c r="A29" s="0" t="n">
        <v>2013</v>
      </c>
      <c r="B29" s="1" t="s">
        <v>73</v>
      </c>
      <c r="C29" s="0" t="s">
        <v>19</v>
      </c>
      <c r="D29" s="0" t="s">
        <v>74</v>
      </c>
      <c r="E29" s="3" t="n">
        <v>77</v>
      </c>
      <c r="F29" s="3" t="n">
        <v>216</v>
      </c>
      <c r="G29" s="3" t="n">
        <v>4.67</v>
      </c>
      <c r="H29" s="3" t="n">
        <v>9</v>
      </c>
      <c r="I29" s="3" t="n">
        <v>33.5</v>
      </c>
      <c r="J29" s="3" t="n">
        <v>115</v>
      </c>
      <c r="K29" s="3" t="n">
        <v>4.44</v>
      </c>
      <c r="L29" s="3" t="n">
        <v>7.11</v>
      </c>
    </row>
    <row r="30" customFormat="false" ht="13.8" hidden="false" customHeight="false" outlineLevel="0" collapsed="false">
      <c r="A30" s="0" t="n">
        <v>2013</v>
      </c>
      <c r="B30" s="1" t="s">
        <v>75</v>
      </c>
      <c r="C30" s="0" t="s">
        <v>35</v>
      </c>
      <c r="D30" s="0" t="s">
        <v>76</v>
      </c>
      <c r="E30" s="3" t="n">
        <v>71</v>
      </c>
      <c r="F30" s="3" t="n">
        <v>223</v>
      </c>
      <c r="G30" s="3" t="n">
        <v>4.74</v>
      </c>
      <c r="H30" s="3"/>
      <c r="I30" s="3"/>
      <c r="J30" s="3" t="n">
        <v>114</v>
      </c>
      <c r="K30" s="3"/>
      <c r="L30" s="3"/>
    </row>
    <row r="31" customFormat="false" ht="13.8" hidden="false" customHeight="false" outlineLevel="0" collapsed="false">
      <c r="A31" s="0" t="n">
        <v>2013</v>
      </c>
      <c r="B31" s="1" t="s">
        <v>77</v>
      </c>
      <c r="C31" s="0" t="s">
        <v>16</v>
      </c>
      <c r="D31" s="0" t="s">
        <v>78</v>
      </c>
      <c r="E31" s="3" t="n">
        <v>71</v>
      </c>
      <c r="F31" s="3" t="n">
        <v>193</v>
      </c>
      <c r="G31" s="3" t="n">
        <v>4.4</v>
      </c>
      <c r="H31" s="3" t="n">
        <v>14</v>
      </c>
      <c r="I31" s="3" t="n">
        <v>33.5</v>
      </c>
      <c r="J31" s="3" t="n">
        <v>119</v>
      </c>
      <c r="K31" s="3" t="n">
        <v>4.18</v>
      </c>
      <c r="L31" s="3" t="n">
        <v>6.71</v>
      </c>
    </row>
    <row r="32" customFormat="false" ht="13.8" hidden="false" customHeight="false" outlineLevel="0" collapsed="false">
      <c r="A32" s="0" t="n">
        <v>2013</v>
      </c>
      <c r="B32" s="1" t="s">
        <v>79</v>
      </c>
      <c r="C32" s="0" t="s">
        <v>22</v>
      </c>
      <c r="D32" s="0" t="s">
        <v>80</v>
      </c>
      <c r="E32" s="3" t="n">
        <v>73</v>
      </c>
      <c r="F32" s="3" t="n">
        <v>335</v>
      </c>
      <c r="G32" s="3" t="n">
        <v>5.37</v>
      </c>
      <c r="H32" s="3" t="n">
        <v>38</v>
      </c>
      <c r="I32" s="3" t="n">
        <v>29.5</v>
      </c>
      <c r="J32" s="3" t="n">
        <v>102</v>
      </c>
      <c r="K32" s="3" t="n">
        <v>4.91</v>
      </c>
      <c r="L32" s="3" t="n">
        <v>8.09</v>
      </c>
    </row>
    <row r="33" customFormat="false" ht="13.8" hidden="false" customHeight="false" outlineLevel="0" collapsed="false">
      <c r="A33" s="0" t="n">
        <v>2013</v>
      </c>
      <c r="B33" s="1" t="s">
        <v>81</v>
      </c>
      <c r="C33" s="0" t="s">
        <v>82</v>
      </c>
      <c r="D33" s="0" t="s">
        <v>83</v>
      </c>
      <c r="E33" s="3" t="n">
        <v>75.25</v>
      </c>
      <c r="F33" s="3" t="n">
        <v>303</v>
      </c>
      <c r="G33" s="3" t="n">
        <v>5.33</v>
      </c>
      <c r="H33" s="3"/>
      <c r="I33" s="3" t="n">
        <v>25.5</v>
      </c>
      <c r="J33" s="3" t="n">
        <v>98</v>
      </c>
      <c r="K33" s="3" t="n">
        <v>4.71</v>
      </c>
      <c r="L33" s="3" t="n">
        <v>7.81</v>
      </c>
    </row>
    <row r="34" customFormat="false" ht="13.8" hidden="false" customHeight="false" outlineLevel="0" collapsed="false">
      <c r="A34" s="0" t="n">
        <v>2013</v>
      </c>
      <c r="B34" s="1" t="s">
        <v>84</v>
      </c>
      <c r="C34" s="0" t="s">
        <v>82</v>
      </c>
      <c r="D34" s="0" t="s">
        <v>85</v>
      </c>
      <c r="E34" s="3" t="n">
        <v>75</v>
      </c>
      <c r="F34" s="3" t="n">
        <v>314</v>
      </c>
      <c r="G34" s="3" t="n">
        <v>4.99</v>
      </c>
      <c r="H34" s="3" t="n">
        <v>31</v>
      </c>
      <c r="I34" s="3" t="n">
        <v>26.5</v>
      </c>
      <c r="J34" s="3" t="n">
        <v>108</v>
      </c>
      <c r="K34" s="3" t="n">
        <v>4.74</v>
      </c>
      <c r="L34" s="3" t="n">
        <v>7.31</v>
      </c>
    </row>
    <row r="35" customFormat="false" ht="13.8" hidden="false" customHeight="false" outlineLevel="0" collapsed="false">
      <c r="A35" s="0" t="n">
        <v>2013</v>
      </c>
      <c r="B35" s="1" t="s">
        <v>86</v>
      </c>
      <c r="C35" s="0" t="s">
        <v>13</v>
      </c>
      <c r="D35" s="0" t="s">
        <v>87</v>
      </c>
      <c r="E35" s="3" t="n">
        <v>73.38</v>
      </c>
      <c r="F35" s="3" t="n">
        <v>234</v>
      </c>
      <c r="G35" s="3" t="n">
        <v>5.01</v>
      </c>
      <c r="H35" s="3" t="n">
        <v>19</v>
      </c>
      <c r="I35" s="3" t="n">
        <v>30.5</v>
      </c>
      <c r="J35" s="3" t="n">
        <v>115</v>
      </c>
      <c r="K35" s="3" t="n">
        <v>4.39</v>
      </c>
      <c r="L35" s="3" t="n">
        <v>7.21</v>
      </c>
    </row>
    <row r="36" customFormat="false" ht="13.8" hidden="false" customHeight="false" outlineLevel="0" collapsed="false">
      <c r="A36" s="0" t="n">
        <v>2013</v>
      </c>
      <c r="B36" s="1" t="s">
        <v>88</v>
      </c>
      <c r="C36" s="0" t="s">
        <v>43</v>
      </c>
      <c r="D36" s="0" t="s">
        <v>85</v>
      </c>
      <c r="E36" s="3" t="n">
        <v>68.13</v>
      </c>
      <c r="F36" s="3" t="n">
        <v>224</v>
      </c>
      <c r="G36" s="3" t="n">
        <v>4.6</v>
      </c>
      <c r="H36" s="3" t="n">
        <v>17</v>
      </c>
      <c r="I36" s="3" t="n">
        <v>32</v>
      </c>
      <c r="J36" s="3" t="n">
        <v>119</v>
      </c>
      <c r="K36" s="3" t="n">
        <v>4.12</v>
      </c>
      <c r="L36" s="3" t="n">
        <v>7.15</v>
      </c>
    </row>
    <row r="37" customFormat="false" ht="13.8" hidden="false" customHeight="false" outlineLevel="0" collapsed="false">
      <c r="A37" s="0" t="n">
        <v>2013</v>
      </c>
      <c r="B37" s="1" t="s">
        <v>89</v>
      </c>
      <c r="C37" s="0" t="s">
        <v>40</v>
      </c>
      <c r="D37" s="0" t="s">
        <v>90</v>
      </c>
      <c r="E37" s="3" t="n">
        <v>74</v>
      </c>
      <c r="F37" s="3" t="n">
        <v>317</v>
      </c>
      <c r="G37" s="3" t="n">
        <v>5.49</v>
      </c>
      <c r="H37" s="3"/>
      <c r="I37" s="3"/>
      <c r="J37" s="3" t="n">
        <v>110</v>
      </c>
      <c r="K37" s="3"/>
      <c r="L37" s="3"/>
    </row>
    <row r="38" customFormat="false" ht="13.8" hidden="false" customHeight="false" outlineLevel="0" collapsed="false">
      <c r="A38" s="0" t="n">
        <v>2013</v>
      </c>
      <c r="B38" s="1" t="s">
        <v>91</v>
      </c>
      <c r="C38" s="0" t="s">
        <v>35</v>
      </c>
      <c r="D38" s="0" t="s">
        <v>92</v>
      </c>
      <c r="E38" s="3" t="n">
        <v>75.25</v>
      </c>
      <c r="F38" s="3" t="n">
        <v>244</v>
      </c>
      <c r="G38" s="3" t="n">
        <v>4.91</v>
      </c>
      <c r="H38" s="3" t="n">
        <v>18</v>
      </c>
      <c r="I38" s="3" t="n">
        <v>32</v>
      </c>
      <c r="J38" s="3" t="n">
        <v>113</v>
      </c>
      <c r="K38" s="3" t="n">
        <v>4.31</v>
      </c>
      <c r="L38" s="3" t="n">
        <v>7.17</v>
      </c>
    </row>
    <row r="39" customFormat="false" ht="13.8" hidden="false" customHeight="false" outlineLevel="0" collapsed="false">
      <c r="A39" s="0" t="n">
        <v>2013</v>
      </c>
      <c r="B39" s="1" t="s">
        <v>93</v>
      </c>
      <c r="C39" s="0" t="s">
        <v>40</v>
      </c>
      <c r="D39" s="0" t="s">
        <v>94</v>
      </c>
      <c r="E39" s="3" t="n">
        <v>74.63</v>
      </c>
      <c r="F39" s="3" t="n">
        <v>305</v>
      </c>
      <c r="G39" s="3" t="n">
        <v>5.25</v>
      </c>
      <c r="H39" s="3" t="n">
        <v>29</v>
      </c>
      <c r="I39" s="3" t="n">
        <v>27.5</v>
      </c>
      <c r="J39" s="3" t="n">
        <v>99</v>
      </c>
      <c r="K39" s="3" t="n">
        <v>4.77</v>
      </c>
      <c r="L39" s="3" t="n">
        <v>8.09</v>
      </c>
    </row>
    <row r="40" customFormat="false" ht="13.8" hidden="false" customHeight="false" outlineLevel="0" collapsed="false">
      <c r="A40" s="0" t="n">
        <v>2013</v>
      </c>
      <c r="B40" s="1" t="s">
        <v>95</v>
      </c>
      <c r="C40" s="0" t="s">
        <v>64</v>
      </c>
      <c r="D40" s="0" t="s">
        <v>54</v>
      </c>
      <c r="E40" s="3" t="n">
        <v>77.5</v>
      </c>
      <c r="F40" s="3" t="n">
        <v>331</v>
      </c>
      <c r="G40" s="3" t="n">
        <v>5.08</v>
      </c>
      <c r="H40" s="3" t="n">
        <v>25</v>
      </c>
      <c r="I40" s="3"/>
      <c r="J40" s="3"/>
      <c r="K40" s="3"/>
      <c r="L40" s="3"/>
    </row>
    <row r="41" customFormat="false" ht="13.8" hidden="false" customHeight="false" outlineLevel="0" collapsed="false">
      <c r="A41" s="0" t="n">
        <v>2013</v>
      </c>
      <c r="B41" s="1" t="s">
        <v>96</v>
      </c>
      <c r="C41" s="0" t="s">
        <v>97</v>
      </c>
      <c r="D41" s="0" t="s">
        <v>41</v>
      </c>
      <c r="E41" s="3" t="n">
        <v>74.75</v>
      </c>
      <c r="F41" s="3" t="n">
        <v>244</v>
      </c>
      <c r="G41" s="3" t="n">
        <v>4.5</v>
      </c>
      <c r="H41" s="3" t="n">
        <v>18</v>
      </c>
      <c r="I41" s="3" t="n">
        <v>37.5</v>
      </c>
      <c r="J41" s="3" t="n">
        <v>125</v>
      </c>
      <c r="K41" s="3" t="n">
        <v>4.51</v>
      </c>
      <c r="L41" s="3" t="n">
        <v>7.08</v>
      </c>
    </row>
    <row r="42" customFormat="false" ht="13.8" hidden="false" customHeight="false" outlineLevel="0" collapsed="false">
      <c r="A42" s="0" t="n">
        <v>2013</v>
      </c>
      <c r="B42" s="1" t="s">
        <v>98</v>
      </c>
      <c r="C42" s="0" t="s">
        <v>19</v>
      </c>
      <c r="D42" s="0" t="s">
        <v>48</v>
      </c>
      <c r="E42" s="3" t="n">
        <v>72.75</v>
      </c>
      <c r="F42" s="3" t="n">
        <v>229</v>
      </c>
      <c r="G42" s="3" t="n">
        <v>4.55</v>
      </c>
      <c r="H42" s="3" t="n">
        <v>20</v>
      </c>
      <c r="I42" s="3" t="n">
        <v>35.5</v>
      </c>
      <c r="J42" s="3" t="n">
        <v>116</v>
      </c>
      <c r="K42" s="3" t="n">
        <v>4.39</v>
      </c>
      <c r="L42" s="3" t="n">
        <v>6.89</v>
      </c>
    </row>
    <row r="43" customFormat="false" ht="13.8" hidden="false" customHeight="false" outlineLevel="0" collapsed="false">
      <c r="A43" s="0" t="n">
        <v>2013</v>
      </c>
      <c r="B43" s="1" t="s">
        <v>99</v>
      </c>
      <c r="C43" s="0" t="s">
        <v>22</v>
      </c>
      <c r="D43" s="0" t="s">
        <v>100</v>
      </c>
      <c r="E43" s="3" t="n">
        <v>73.63</v>
      </c>
      <c r="F43" s="3" t="n">
        <v>302</v>
      </c>
      <c r="G43" s="3" t="n">
        <v>5.33</v>
      </c>
      <c r="H43" s="3" t="n">
        <v>30</v>
      </c>
      <c r="I43" s="3" t="n">
        <v>24.5</v>
      </c>
      <c r="J43" s="3" t="n">
        <v>106</v>
      </c>
      <c r="K43" s="3" t="n">
        <v>4.44</v>
      </c>
      <c r="L43" s="3" t="n">
        <v>7.44</v>
      </c>
    </row>
    <row r="44" customFormat="false" ht="13.8" hidden="false" customHeight="false" outlineLevel="0" collapsed="false">
      <c r="A44" s="0" t="n">
        <v>2013</v>
      </c>
      <c r="B44" s="1" t="s">
        <v>101</v>
      </c>
      <c r="C44" s="0" t="s">
        <v>97</v>
      </c>
      <c r="D44" s="0" t="s">
        <v>102</v>
      </c>
      <c r="E44" s="3" t="n">
        <v>77.13</v>
      </c>
      <c r="F44" s="3" t="n">
        <v>254</v>
      </c>
      <c r="G44" s="3" t="n">
        <v>4.99</v>
      </c>
      <c r="H44" s="3" t="n">
        <v>17</v>
      </c>
      <c r="I44" s="3" t="n">
        <v>33.5</v>
      </c>
      <c r="J44" s="3" t="n">
        <v>110</v>
      </c>
      <c r="K44" s="3" t="n">
        <v>4.5</v>
      </c>
      <c r="L44" s="3" t="n">
        <v>7.48</v>
      </c>
    </row>
    <row r="45" customFormat="false" ht="13.8" hidden="false" customHeight="false" outlineLevel="0" collapsed="false">
      <c r="A45" s="0" t="n">
        <v>2013</v>
      </c>
      <c r="B45" s="1" t="s">
        <v>103</v>
      </c>
      <c r="C45" s="0" t="s">
        <v>43</v>
      </c>
      <c r="D45" s="0" t="s">
        <v>57</v>
      </c>
      <c r="E45" s="3" t="n">
        <v>67.13</v>
      </c>
      <c r="F45" s="3" t="n">
        <v>192</v>
      </c>
      <c r="G45" s="3" t="n">
        <v>4.42</v>
      </c>
      <c r="H45" s="3" t="n">
        <v>21</v>
      </c>
      <c r="I45" s="3"/>
      <c r="J45" s="3"/>
      <c r="K45" s="3"/>
      <c r="L45" s="3"/>
    </row>
    <row r="46" customFormat="false" ht="13.8" hidden="false" customHeight="false" outlineLevel="0" collapsed="false">
      <c r="A46" s="0" t="n">
        <v>2013</v>
      </c>
      <c r="B46" s="1" t="s">
        <v>104</v>
      </c>
      <c r="C46" s="0" t="s">
        <v>43</v>
      </c>
      <c r="D46" s="0" t="s">
        <v>105</v>
      </c>
      <c r="E46" s="3" t="n">
        <v>70</v>
      </c>
      <c r="F46" s="3" t="n">
        <v>220</v>
      </c>
      <c r="G46" s="3" t="n">
        <v>4.54</v>
      </c>
      <c r="H46" s="3" t="n">
        <v>27</v>
      </c>
      <c r="I46" s="3" t="n">
        <v>43</v>
      </c>
      <c r="J46" s="3" t="n">
        <v>125</v>
      </c>
      <c r="K46" s="3" t="n">
        <v>4.02</v>
      </c>
      <c r="L46" s="3" t="n">
        <v>6.69</v>
      </c>
    </row>
    <row r="47" customFormat="false" ht="13.8" hidden="false" customHeight="false" outlineLevel="0" collapsed="false">
      <c r="A47" s="0" t="n">
        <v>2013</v>
      </c>
      <c r="B47" s="1" t="s">
        <v>106</v>
      </c>
      <c r="C47" s="0" t="s">
        <v>43</v>
      </c>
      <c r="D47" s="0" t="s">
        <v>83</v>
      </c>
      <c r="E47" s="3" t="n">
        <v>71</v>
      </c>
      <c r="F47" s="3" t="n">
        <v>213</v>
      </c>
      <c r="G47" s="3" t="n">
        <v>4.56</v>
      </c>
      <c r="H47" s="3" t="n">
        <v>16</v>
      </c>
      <c r="I47" s="3" t="n">
        <v>37.5</v>
      </c>
      <c r="J47" s="3" t="n">
        <v>124</v>
      </c>
      <c r="K47" s="3"/>
      <c r="L47" s="3"/>
    </row>
    <row r="48" customFormat="false" ht="13.8" hidden="false" customHeight="false" outlineLevel="0" collapsed="false">
      <c r="A48" s="0" t="n">
        <v>2013</v>
      </c>
      <c r="B48" s="1" t="s">
        <v>107</v>
      </c>
      <c r="C48" s="0" t="s">
        <v>19</v>
      </c>
      <c r="D48" s="0" t="s">
        <v>41</v>
      </c>
      <c r="E48" s="3" t="n">
        <v>73.75</v>
      </c>
      <c r="F48" s="3" t="n">
        <v>212</v>
      </c>
      <c r="G48" s="3" t="n">
        <v>4.56</v>
      </c>
      <c r="H48" s="3" t="n">
        <v>11</v>
      </c>
      <c r="I48" s="3" t="n">
        <v>29.5</v>
      </c>
      <c r="J48" s="3" t="n">
        <v>107</v>
      </c>
      <c r="K48" s="3" t="n">
        <v>4.31</v>
      </c>
      <c r="L48" s="3"/>
    </row>
    <row r="49" customFormat="false" ht="13.8" hidden="false" customHeight="false" outlineLevel="0" collapsed="false">
      <c r="A49" s="0" t="n">
        <v>2013</v>
      </c>
      <c r="B49" s="1" t="s">
        <v>108</v>
      </c>
      <c r="C49" s="0" t="s">
        <v>61</v>
      </c>
      <c r="D49" s="0" t="s">
        <v>109</v>
      </c>
      <c r="E49" s="3" t="n">
        <v>74.13</v>
      </c>
      <c r="F49" s="3" t="n">
        <v>212</v>
      </c>
      <c r="G49" s="3" t="n">
        <v>4.78</v>
      </c>
      <c r="H49" s="3"/>
      <c r="I49" s="3" t="n">
        <v>30.5</v>
      </c>
      <c r="J49" s="3" t="n">
        <v>112</v>
      </c>
      <c r="K49" s="3" t="n">
        <v>4.28</v>
      </c>
      <c r="L49" s="3" t="n">
        <v>6.98</v>
      </c>
    </row>
    <row r="50" customFormat="false" ht="13.8" hidden="false" customHeight="false" outlineLevel="0" collapsed="false">
      <c r="A50" s="0" t="n">
        <v>2013</v>
      </c>
      <c r="B50" s="1" t="s">
        <v>110</v>
      </c>
      <c r="C50" s="0" t="s">
        <v>61</v>
      </c>
      <c r="D50" s="0" t="s">
        <v>48</v>
      </c>
      <c r="E50" s="3" t="n">
        <v>76.88</v>
      </c>
      <c r="F50" s="3" t="n">
        <v>226</v>
      </c>
      <c r="G50" s="3" t="n">
        <v>4.78</v>
      </c>
      <c r="H50" s="3"/>
      <c r="I50" s="3" t="n">
        <v>29</v>
      </c>
      <c r="J50" s="3" t="n">
        <v>111</v>
      </c>
      <c r="K50" s="3" t="n">
        <v>4.4</v>
      </c>
      <c r="L50" s="3" t="n">
        <v>7.17</v>
      </c>
    </row>
    <row r="51" customFormat="false" ht="13.8" hidden="false" customHeight="false" outlineLevel="0" collapsed="false">
      <c r="A51" s="0" t="n">
        <v>2013</v>
      </c>
      <c r="B51" s="1" t="s">
        <v>111</v>
      </c>
      <c r="C51" s="0" t="s">
        <v>19</v>
      </c>
      <c r="D51" s="0" t="s">
        <v>112</v>
      </c>
      <c r="E51" s="3" t="n">
        <v>72.25</v>
      </c>
      <c r="F51" s="3" t="n">
        <v>196</v>
      </c>
      <c r="G51" s="3" t="n">
        <v>4.68</v>
      </c>
      <c r="H51" s="3"/>
      <c r="I51" s="3" t="n">
        <v>32.5</v>
      </c>
      <c r="J51" s="3" t="n">
        <v>125</v>
      </c>
      <c r="K51" s="3" t="n">
        <v>4.22</v>
      </c>
      <c r="L51" s="3" t="n">
        <v>6.93</v>
      </c>
    </row>
    <row r="52" customFormat="false" ht="13.8" hidden="false" customHeight="false" outlineLevel="0" collapsed="false">
      <c r="A52" s="0" t="n">
        <v>2013</v>
      </c>
      <c r="B52" s="1" t="s">
        <v>113</v>
      </c>
      <c r="C52" s="0" t="s">
        <v>19</v>
      </c>
      <c r="D52" s="0" t="s">
        <v>114</v>
      </c>
      <c r="E52" s="3" t="n">
        <v>73.88</v>
      </c>
      <c r="F52" s="3" t="n">
        <v>216</v>
      </c>
      <c r="G52" s="3" t="n">
        <v>4.42</v>
      </c>
      <c r="H52" s="3"/>
      <c r="I52" s="3" t="n">
        <v>37</v>
      </c>
      <c r="J52" s="3" t="n">
        <v>128</v>
      </c>
      <c r="K52" s="3"/>
      <c r="L52" s="3"/>
    </row>
    <row r="53" customFormat="false" ht="13.8" hidden="false" customHeight="false" outlineLevel="0" collapsed="false">
      <c r="A53" s="0" t="n">
        <v>2013</v>
      </c>
      <c r="B53" s="1" t="s">
        <v>115</v>
      </c>
      <c r="C53" s="0" t="s">
        <v>19</v>
      </c>
      <c r="D53" s="0" t="s">
        <v>87</v>
      </c>
      <c r="E53" s="3" t="n">
        <v>74.25</v>
      </c>
      <c r="F53" s="3" t="n">
        <v>204</v>
      </c>
      <c r="G53" s="3" t="n">
        <v>4.43</v>
      </c>
      <c r="H53" s="3" t="n">
        <v>12</v>
      </c>
      <c r="I53" s="3" t="n">
        <v>31.5</v>
      </c>
      <c r="J53" s="3" t="n">
        <v>120</v>
      </c>
      <c r="K53" s="3"/>
      <c r="L53" s="3"/>
    </row>
    <row r="54" customFormat="false" ht="13.8" hidden="false" customHeight="false" outlineLevel="0" collapsed="false">
      <c r="A54" s="0" t="n">
        <v>2013</v>
      </c>
      <c r="B54" s="1" t="s">
        <v>116</v>
      </c>
      <c r="C54" s="0" t="s">
        <v>37</v>
      </c>
      <c r="D54" s="0" t="s">
        <v>117</v>
      </c>
      <c r="E54" s="3" t="n">
        <v>75.38</v>
      </c>
      <c r="F54" s="3" t="n">
        <v>255</v>
      </c>
      <c r="G54" s="3" t="n">
        <v>4.6</v>
      </c>
      <c r="H54" s="3" t="n">
        <v>27</v>
      </c>
      <c r="I54" s="3" t="n">
        <v>33</v>
      </c>
      <c r="J54" s="3" t="n">
        <v>119</v>
      </c>
      <c r="K54" s="3" t="n">
        <v>4.4</v>
      </c>
      <c r="L54" s="3" t="n">
        <v>7.14</v>
      </c>
    </row>
    <row r="55" customFormat="false" ht="13.8" hidden="false" customHeight="false" outlineLevel="0" collapsed="false">
      <c r="A55" s="0" t="n">
        <v>2013</v>
      </c>
      <c r="B55" s="1" t="s">
        <v>118</v>
      </c>
      <c r="C55" s="0" t="s">
        <v>37</v>
      </c>
      <c r="D55" s="0" t="s">
        <v>23</v>
      </c>
      <c r="E55" s="3" t="n">
        <v>76</v>
      </c>
      <c r="F55" s="3" t="n">
        <v>265</v>
      </c>
      <c r="G55" s="3" t="n">
        <v>4.55</v>
      </c>
      <c r="H55" s="3" t="n">
        <v>36</v>
      </c>
      <c r="I55" s="3" t="n">
        <v>39</v>
      </c>
      <c r="J55" s="3" t="n">
        <v>128</v>
      </c>
      <c r="K55" s="3"/>
      <c r="L55" s="3"/>
    </row>
    <row r="56" customFormat="false" ht="13.8" hidden="false" customHeight="false" outlineLevel="0" collapsed="false">
      <c r="A56" s="0" t="n">
        <v>2013</v>
      </c>
      <c r="B56" s="1" t="s">
        <v>119</v>
      </c>
      <c r="C56" s="0" t="s">
        <v>37</v>
      </c>
      <c r="D56" s="0" t="s">
        <v>57</v>
      </c>
      <c r="E56" s="3" t="n">
        <v>76.13</v>
      </c>
      <c r="F56" s="3" t="n">
        <v>276</v>
      </c>
      <c r="G56" s="3" t="n">
        <v>4.75</v>
      </c>
      <c r="H56" s="3" t="n">
        <v>28</v>
      </c>
      <c r="I56" s="3"/>
      <c r="J56" s="3"/>
      <c r="K56" s="3"/>
      <c r="L56" s="3"/>
    </row>
    <row r="57" customFormat="false" ht="13.8" hidden="false" customHeight="false" outlineLevel="0" collapsed="false">
      <c r="A57" s="0" t="n">
        <v>2013</v>
      </c>
      <c r="B57" s="1" t="s">
        <v>120</v>
      </c>
      <c r="C57" s="0" t="s">
        <v>22</v>
      </c>
      <c r="D57" s="0" t="s">
        <v>121</v>
      </c>
      <c r="E57" s="3" t="n">
        <v>73.38</v>
      </c>
      <c r="F57" s="3" t="n">
        <v>306</v>
      </c>
      <c r="G57" s="3" t="n">
        <v>5.31</v>
      </c>
      <c r="H57" s="3" t="n">
        <v>22</v>
      </c>
      <c r="I57" s="3" t="n">
        <v>27.5</v>
      </c>
      <c r="J57" s="3" t="n">
        <v>97</v>
      </c>
      <c r="K57" s="3" t="n">
        <v>4.81</v>
      </c>
      <c r="L57" s="3" t="n">
        <v>7.79</v>
      </c>
    </row>
    <row r="58" customFormat="false" ht="13.8" hidden="false" customHeight="false" outlineLevel="0" collapsed="false">
      <c r="A58" s="0" t="n">
        <v>2013</v>
      </c>
      <c r="B58" s="1" t="s">
        <v>122</v>
      </c>
      <c r="C58" s="0" t="s">
        <v>64</v>
      </c>
      <c r="D58" s="0" t="s">
        <v>90</v>
      </c>
      <c r="E58" s="3" t="n">
        <v>76.63</v>
      </c>
      <c r="F58" s="3" t="n">
        <v>339</v>
      </c>
      <c r="G58" s="3" t="n">
        <v>5.31</v>
      </c>
      <c r="H58" s="3" t="n">
        <v>21</v>
      </c>
      <c r="I58" s="3"/>
      <c r="J58" s="3"/>
      <c r="K58" s="3"/>
      <c r="L58" s="3"/>
    </row>
    <row r="59" customFormat="false" ht="13.8" hidden="false" customHeight="false" outlineLevel="0" collapsed="false">
      <c r="A59" s="0" t="n">
        <v>2013</v>
      </c>
      <c r="B59" s="1" t="s">
        <v>123</v>
      </c>
      <c r="C59" s="0" t="s">
        <v>43</v>
      </c>
      <c r="D59" s="0" t="s">
        <v>124</v>
      </c>
      <c r="E59" s="3" t="n">
        <v>69.13</v>
      </c>
      <c r="F59" s="3" t="n">
        <v>211</v>
      </c>
      <c r="G59" s="3" t="n">
        <v>4.52</v>
      </c>
      <c r="H59" s="3" t="n">
        <v>23</v>
      </c>
      <c r="I59" s="3" t="n">
        <v>33.5</v>
      </c>
      <c r="J59" s="3" t="n">
        <v>120</v>
      </c>
      <c r="K59" s="3" t="n">
        <v>4.35</v>
      </c>
      <c r="L59" s="3" t="n">
        <v>7.07</v>
      </c>
    </row>
    <row r="60" customFormat="false" ht="13.8" hidden="false" customHeight="false" outlineLevel="0" collapsed="false">
      <c r="A60" s="0" t="n">
        <v>2013</v>
      </c>
      <c r="B60" s="1" t="s">
        <v>125</v>
      </c>
      <c r="C60" s="0" t="s">
        <v>52</v>
      </c>
      <c r="D60" s="0" t="s">
        <v>25</v>
      </c>
      <c r="E60" s="3" t="n">
        <v>70.5</v>
      </c>
      <c r="F60" s="3" t="n">
        <v>208</v>
      </c>
      <c r="G60" s="3" t="n">
        <v>4.67</v>
      </c>
      <c r="H60" s="3" t="n">
        <v>17</v>
      </c>
      <c r="I60" s="3" t="n">
        <v>37</v>
      </c>
      <c r="J60" s="3" t="n">
        <v>124</v>
      </c>
      <c r="K60" s="3" t="n">
        <v>4.11</v>
      </c>
      <c r="L60" s="3" t="n">
        <v>6.7</v>
      </c>
    </row>
    <row r="61" customFormat="false" ht="13.8" hidden="false" customHeight="false" outlineLevel="0" collapsed="false">
      <c r="A61" s="0" t="n">
        <v>2013</v>
      </c>
      <c r="B61" s="1" t="s">
        <v>126</v>
      </c>
      <c r="C61" s="0" t="s">
        <v>52</v>
      </c>
      <c r="D61" s="0" t="s">
        <v>127</v>
      </c>
      <c r="E61" s="3" t="n">
        <v>71.63</v>
      </c>
      <c r="F61" s="3" t="n">
        <v>221</v>
      </c>
      <c r="G61" s="3" t="n">
        <v>4.69</v>
      </c>
      <c r="H61" s="3" t="n">
        <v>21</v>
      </c>
      <c r="I61" s="3" t="n">
        <v>30.5</v>
      </c>
      <c r="J61" s="3" t="n">
        <v>111</v>
      </c>
      <c r="K61" s="3"/>
      <c r="L61" s="3" t="n">
        <v>7.06</v>
      </c>
    </row>
    <row r="62" customFormat="false" ht="13.8" hidden="false" customHeight="false" outlineLevel="0" collapsed="false">
      <c r="A62" s="0" t="n">
        <v>2013</v>
      </c>
      <c r="B62" s="1" t="s">
        <v>128</v>
      </c>
      <c r="C62" s="0" t="s">
        <v>37</v>
      </c>
      <c r="D62" s="0" t="s">
        <v>105</v>
      </c>
      <c r="E62" s="3" t="n">
        <v>76.5</v>
      </c>
      <c r="F62" s="3" t="n">
        <v>250</v>
      </c>
      <c r="G62" s="3" t="n">
        <v>4.95</v>
      </c>
      <c r="H62" s="3" t="n">
        <v>12</v>
      </c>
      <c r="I62" s="3" t="n">
        <v>35.5</v>
      </c>
      <c r="J62" s="3" t="n">
        <v>122</v>
      </c>
      <c r="K62" s="3"/>
      <c r="L62" s="3"/>
    </row>
    <row r="63" customFormat="false" ht="13.8" hidden="false" customHeight="false" outlineLevel="0" collapsed="false">
      <c r="A63" s="0" t="n">
        <v>2013</v>
      </c>
      <c r="B63" s="1" t="s">
        <v>129</v>
      </c>
      <c r="C63" s="0" t="s">
        <v>19</v>
      </c>
      <c r="D63" s="0" t="s">
        <v>130</v>
      </c>
      <c r="E63" s="3" t="n">
        <v>74.5</v>
      </c>
      <c r="F63" s="3" t="n">
        <v>217</v>
      </c>
      <c r="G63" s="3" t="n">
        <v>4.52</v>
      </c>
      <c r="H63" s="3" t="n">
        <v>10</v>
      </c>
      <c r="I63" s="3" t="n">
        <v>39.5</v>
      </c>
      <c r="J63" s="3" t="n">
        <v>132</v>
      </c>
      <c r="K63" s="3" t="n">
        <v>4.06</v>
      </c>
      <c r="L63" s="3" t="n">
        <v>6.71</v>
      </c>
    </row>
    <row r="64" customFormat="false" ht="13.8" hidden="false" customHeight="false" outlineLevel="0" collapsed="false">
      <c r="A64" s="0" t="n">
        <v>2013</v>
      </c>
      <c r="B64" s="1" t="s">
        <v>131</v>
      </c>
      <c r="C64" s="0" t="s">
        <v>19</v>
      </c>
      <c r="D64" s="0" t="s">
        <v>132</v>
      </c>
      <c r="E64" s="3" t="n">
        <v>69</v>
      </c>
      <c r="F64" s="3" t="n">
        <v>179</v>
      </c>
      <c r="G64" s="3" t="n">
        <v>4.6</v>
      </c>
      <c r="H64" s="3" t="n">
        <v>6</v>
      </c>
      <c r="I64" s="3" t="n">
        <v>32</v>
      </c>
      <c r="J64" s="3" t="n">
        <v>109</v>
      </c>
      <c r="K64" s="3" t="n">
        <v>4.53</v>
      </c>
      <c r="L64" s="3"/>
    </row>
    <row r="65" s="4" customFormat="true" ht="13.8" hidden="false" customHeight="false" outlineLevel="0" collapsed="false">
      <c r="A65" s="4" t="n">
        <v>2013</v>
      </c>
      <c r="B65" s="1" t="s">
        <v>133</v>
      </c>
      <c r="C65" s="4" t="s">
        <v>16</v>
      </c>
      <c r="D65" s="4" t="s">
        <v>134</v>
      </c>
      <c r="E65" s="3" t="n">
        <v>71.88</v>
      </c>
      <c r="F65" s="3" t="n">
        <v>192</v>
      </c>
      <c r="G65" s="3" t="n">
        <v>4.36</v>
      </c>
      <c r="H65" s="3" t="n">
        <v>14</v>
      </c>
      <c r="I65" s="3" t="n">
        <v>35.5</v>
      </c>
      <c r="J65" s="3" t="n">
        <v>124</v>
      </c>
      <c r="K65" s="3" t="n">
        <v>4.21</v>
      </c>
      <c r="L65" s="3" t="n">
        <v>6.9</v>
      </c>
      <c r="AMJ65" s="0"/>
    </row>
    <row r="66" customFormat="false" ht="13.8" hidden="false" customHeight="false" outlineLevel="0" collapsed="false">
      <c r="A66" s="0" t="n">
        <v>2013</v>
      </c>
      <c r="B66" s="1" t="s">
        <v>135</v>
      </c>
      <c r="C66" s="0" t="s">
        <v>37</v>
      </c>
      <c r="D66" s="0" t="s">
        <v>17</v>
      </c>
      <c r="E66" s="3" t="n">
        <v>75.88</v>
      </c>
      <c r="F66" s="3" t="n">
        <v>283</v>
      </c>
      <c r="G66" s="3" t="n">
        <v>4.8</v>
      </c>
      <c r="H66" s="3" t="n">
        <v>29</v>
      </c>
      <c r="I66" s="3" t="n">
        <v>31.5</v>
      </c>
      <c r="J66" s="3" t="n">
        <v>112</v>
      </c>
      <c r="K66" s="3" t="n">
        <v>4.32</v>
      </c>
      <c r="L66" s="3" t="n">
        <v>7.32</v>
      </c>
    </row>
    <row r="67" customFormat="false" ht="13.8" hidden="false" customHeight="false" outlineLevel="0" collapsed="false">
      <c r="A67" s="0" t="n">
        <v>2013</v>
      </c>
      <c r="B67" s="1" t="s">
        <v>136</v>
      </c>
      <c r="C67" s="0" t="s">
        <v>16</v>
      </c>
      <c r="D67" s="0" t="s">
        <v>137</v>
      </c>
      <c r="E67" s="3" t="n">
        <v>73</v>
      </c>
      <c r="F67" s="3" t="n">
        <v>205</v>
      </c>
      <c r="G67" s="3" t="n">
        <v>4.44</v>
      </c>
      <c r="H67" s="3" t="n">
        <v>15</v>
      </c>
      <c r="I67" s="3" t="n">
        <v>35.5</v>
      </c>
      <c r="J67" s="3" t="n">
        <v>127</v>
      </c>
      <c r="K67" s="3"/>
      <c r="L67" s="3"/>
    </row>
    <row r="68" customFormat="false" ht="13.8" hidden="false" customHeight="false" outlineLevel="0" collapsed="false">
      <c r="A68" s="0" t="n">
        <v>2013</v>
      </c>
      <c r="B68" s="1" t="s">
        <v>138</v>
      </c>
      <c r="C68" s="0" t="s">
        <v>64</v>
      </c>
      <c r="D68" s="0" t="s">
        <v>139</v>
      </c>
      <c r="E68" s="3" t="n">
        <v>76.25</v>
      </c>
      <c r="F68" s="3" t="n">
        <v>299</v>
      </c>
      <c r="G68" s="3" t="n">
        <v>5.18</v>
      </c>
      <c r="H68" s="3" t="n">
        <v>28</v>
      </c>
      <c r="I68" s="3" t="n">
        <v>25.5</v>
      </c>
      <c r="J68" s="3" t="n">
        <v>101</v>
      </c>
      <c r="K68" s="3" t="n">
        <v>4.74</v>
      </c>
      <c r="L68" s="3" t="n">
        <v>7.7</v>
      </c>
    </row>
    <row r="69" customFormat="false" ht="13.8" hidden="false" customHeight="false" outlineLevel="0" collapsed="false">
      <c r="A69" s="0" t="n">
        <v>2013</v>
      </c>
      <c r="B69" s="1" t="s">
        <v>140</v>
      </c>
      <c r="C69" s="0" t="s">
        <v>37</v>
      </c>
      <c r="D69" s="0" t="s">
        <v>141</v>
      </c>
      <c r="E69" s="3" t="n">
        <v>75.88</v>
      </c>
      <c r="F69" s="3" t="n">
        <v>262</v>
      </c>
      <c r="G69" s="3" t="n">
        <v>4.84</v>
      </c>
      <c r="H69" s="3" t="n">
        <v>20</v>
      </c>
      <c r="I69" s="3" t="n">
        <v>30.5</v>
      </c>
      <c r="J69" s="3" t="n">
        <v>111</v>
      </c>
      <c r="K69" s="3" t="n">
        <v>4.33</v>
      </c>
      <c r="L69" s="3" t="n">
        <v>7.07</v>
      </c>
    </row>
    <row r="70" customFormat="false" ht="13.8" hidden="false" customHeight="false" outlineLevel="0" collapsed="false">
      <c r="A70" s="0" t="n">
        <v>2013</v>
      </c>
      <c r="B70" s="1" t="s">
        <v>142</v>
      </c>
      <c r="C70" s="0" t="s">
        <v>64</v>
      </c>
      <c r="D70" s="0" t="s">
        <v>143</v>
      </c>
      <c r="E70" s="3" t="n">
        <v>76.88</v>
      </c>
      <c r="F70" s="3" t="n">
        <v>302</v>
      </c>
      <c r="G70" s="3" t="n">
        <v>5.08</v>
      </c>
      <c r="H70" s="3" t="n">
        <v>25</v>
      </c>
      <c r="I70" s="3" t="n">
        <v>29.5</v>
      </c>
      <c r="J70" s="3" t="n">
        <v>112</v>
      </c>
      <c r="K70" s="3" t="n">
        <v>4.45</v>
      </c>
      <c r="L70" s="3" t="n">
        <v>7.49</v>
      </c>
    </row>
    <row r="71" customFormat="false" ht="13.8" hidden="false" customHeight="false" outlineLevel="0" collapsed="false">
      <c r="A71" s="0" t="n">
        <v>2013</v>
      </c>
      <c r="B71" s="1" t="s">
        <v>144</v>
      </c>
      <c r="C71" s="0" t="s">
        <v>16</v>
      </c>
      <c r="D71" s="0" t="s">
        <v>145</v>
      </c>
      <c r="E71" s="3" t="n">
        <v>70</v>
      </c>
      <c r="F71" s="3" t="n">
        <v>186</v>
      </c>
      <c r="G71" s="3" t="n">
        <v>4.56</v>
      </c>
      <c r="H71" s="3" t="n">
        <v>15</v>
      </c>
      <c r="I71" s="3" t="n">
        <v>33</v>
      </c>
      <c r="J71" s="3" t="n">
        <v>122</v>
      </c>
      <c r="K71" s="3"/>
      <c r="L71" s="3"/>
    </row>
    <row r="72" customFormat="false" ht="13.8" hidden="false" customHeight="false" outlineLevel="0" collapsed="false">
      <c r="A72" s="0" t="n">
        <v>2013</v>
      </c>
      <c r="B72" s="1" t="s">
        <v>146</v>
      </c>
      <c r="C72" s="0" t="s">
        <v>19</v>
      </c>
      <c r="D72" s="0" t="s">
        <v>44</v>
      </c>
      <c r="E72" s="3" t="n">
        <v>73</v>
      </c>
      <c r="F72" s="3" t="n">
        <v>214</v>
      </c>
      <c r="G72" s="3" t="n">
        <v>4.57</v>
      </c>
      <c r="H72" s="3" t="n">
        <v>15</v>
      </c>
      <c r="I72" s="3" t="n">
        <v>36</v>
      </c>
      <c r="J72" s="3" t="n">
        <v>115</v>
      </c>
      <c r="K72" s="3" t="n">
        <v>4.5</v>
      </c>
      <c r="L72" s="3"/>
    </row>
    <row r="73" customFormat="false" ht="13.8" hidden="false" customHeight="false" outlineLevel="0" collapsed="false">
      <c r="A73" s="0" t="n">
        <v>2013</v>
      </c>
      <c r="B73" s="1" t="s">
        <v>147</v>
      </c>
      <c r="C73" s="0" t="s">
        <v>16</v>
      </c>
      <c r="D73" s="0" t="s">
        <v>90</v>
      </c>
      <c r="E73" s="3" t="n">
        <v>71.88</v>
      </c>
      <c r="F73" s="3" t="n">
        <v>201</v>
      </c>
      <c r="G73" s="3" t="n">
        <v>4.37</v>
      </c>
      <c r="H73" s="3"/>
      <c r="I73" s="3" t="n">
        <v>36</v>
      </c>
      <c r="J73" s="3" t="n">
        <v>122</v>
      </c>
      <c r="K73" s="3" t="n">
        <v>4.32</v>
      </c>
      <c r="L73" s="3" t="n">
        <v>6.95</v>
      </c>
    </row>
    <row r="74" customFormat="false" ht="13.8" hidden="false" customHeight="false" outlineLevel="0" collapsed="false">
      <c r="A74" s="0" t="n">
        <v>2013</v>
      </c>
      <c r="B74" s="1" t="s">
        <v>148</v>
      </c>
      <c r="C74" s="0" t="s">
        <v>16</v>
      </c>
      <c r="D74" s="0" t="s">
        <v>149</v>
      </c>
      <c r="E74" s="3" t="n">
        <v>72.88</v>
      </c>
      <c r="F74" s="3" t="n">
        <v>187</v>
      </c>
      <c r="G74" s="3" t="n">
        <v>4.54</v>
      </c>
      <c r="H74" s="3" t="n">
        <v>4</v>
      </c>
      <c r="I74" s="3" t="n">
        <v>36</v>
      </c>
      <c r="J74" s="3" t="n">
        <v>126</v>
      </c>
      <c r="K74" s="3" t="n">
        <v>4.32</v>
      </c>
      <c r="L74" s="3" t="n">
        <v>7.17</v>
      </c>
    </row>
    <row r="75" customFormat="false" ht="13.8" hidden="false" customHeight="false" outlineLevel="0" collapsed="false">
      <c r="A75" s="0" t="n">
        <v>2013</v>
      </c>
      <c r="B75" s="1" t="s">
        <v>150</v>
      </c>
      <c r="C75" s="0" t="s">
        <v>19</v>
      </c>
      <c r="D75" s="0" t="s">
        <v>151</v>
      </c>
      <c r="E75" s="3" t="n">
        <v>70.5</v>
      </c>
      <c r="F75" s="3" t="n">
        <v>199</v>
      </c>
      <c r="G75" s="3" t="n">
        <v>4.43</v>
      </c>
      <c r="H75" s="3"/>
      <c r="I75" s="3" t="n">
        <v>36.5</v>
      </c>
      <c r="J75" s="3" t="n">
        <v>123</v>
      </c>
      <c r="K75" s="3" t="n">
        <v>4.22</v>
      </c>
      <c r="L75" s="3" t="n">
        <v>7.09</v>
      </c>
    </row>
    <row r="76" customFormat="false" ht="13.8" hidden="false" customHeight="false" outlineLevel="0" collapsed="false">
      <c r="A76" s="0" t="n">
        <v>2013</v>
      </c>
      <c r="B76" s="1" t="s">
        <v>152</v>
      </c>
      <c r="C76" s="0" t="s">
        <v>16</v>
      </c>
      <c r="D76" s="0" t="s">
        <v>153</v>
      </c>
      <c r="E76" s="3" t="n">
        <v>71.63</v>
      </c>
      <c r="F76" s="3" t="n">
        <v>190</v>
      </c>
      <c r="G76" s="3" t="n">
        <v>4.38</v>
      </c>
      <c r="H76" s="3" t="n">
        <v>16</v>
      </c>
      <c r="I76" s="3" t="n">
        <v>37.5</v>
      </c>
      <c r="J76" s="3" t="n">
        <v>125</v>
      </c>
      <c r="K76" s="3" t="n">
        <v>3.85</v>
      </c>
      <c r="L76" s="3"/>
    </row>
    <row r="77" customFormat="false" ht="13.8" hidden="false" customHeight="false" outlineLevel="0" collapsed="false">
      <c r="A77" s="0" t="n">
        <v>2013</v>
      </c>
      <c r="B77" s="1" t="s">
        <v>154</v>
      </c>
      <c r="C77" s="0" t="s">
        <v>37</v>
      </c>
      <c r="D77" s="0" t="s">
        <v>25</v>
      </c>
      <c r="E77" s="3" t="n">
        <v>79</v>
      </c>
      <c r="F77" s="3" t="n">
        <v>266</v>
      </c>
      <c r="G77" s="3" t="n">
        <v>4.72</v>
      </c>
      <c r="H77" s="3" t="n">
        <v>14</v>
      </c>
      <c r="I77" s="3" t="n">
        <v>35</v>
      </c>
      <c r="J77" s="3" t="n">
        <v>128</v>
      </c>
      <c r="K77" s="3" t="n">
        <v>4.3</v>
      </c>
      <c r="L77" s="3" t="n">
        <v>6.89</v>
      </c>
    </row>
    <row r="78" customFormat="false" ht="13.8" hidden="false" customHeight="false" outlineLevel="0" collapsed="false">
      <c r="A78" s="0" t="n">
        <v>2013</v>
      </c>
      <c r="B78" s="1" t="s">
        <v>155</v>
      </c>
      <c r="C78" s="0" t="s">
        <v>35</v>
      </c>
      <c r="D78" s="0" t="s">
        <v>25</v>
      </c>
      <c r="E78" s="3" t="n">
        <v>73.38</v>
      </c>
      <c r="F78" s="3" t="n">
        <v>243</v>
      </c>
      <c r="G78" s="3" t="n">
        <v>4.76</v>
      </c>
      <c r="H78" s="3" t="n">
        <v>15</v>
      </c>
      <c r="I78" s="3" t="n">
        <v>33</v>
      </c>
      <c r="J78" s="3" t="n">
        <v>113</v>
      </c>
      <c r="K78" s="3" t="n">
        <v>4.26</v>
      </c>
      <c r="L78" s="3" t="n">
        <v>7.3</v>
      </c>
    </row>
    <row r="79" customFormat="false" ht="13.8" hidden="false" customHeight="false" outlineLevel="0" collapsed="false">
      <c r="A79" s="0" t="n">
        <v>2013</v>
      </c>
      <c r="B79" s="1" t="s">
        <v>156</v>
      </c>
      <c r="C79" s="0" t="s">
        <v>37</v>
      </c>
      <c r="D79" s="0" t="s">
        <v>157</v>
      </c>
      <c r="E79" s="3" t="n">
        <v>78.25</v>
      </c>
      <c r="F79" s="3" t="n">
        <v>248</v>
      </c>
      <c r="G79" s="3" t="n">
        <v>4.6</v>
      </c>
      <c r="H79" s="3"/>
      <c r="I79" s="3" t="n">
        <v>32.5</v>
      </c>
      <c r="J79" s="3" t="n">
        <v>122</v>
      </c>
      <c r="K79" s="3" t="n">
        <v>4.35</v>
      </c>
      <c r="L79" s="3" t="n">
        <v>7.02</v>
      </c>
    </row>
    <row r="80" customFormat="false" ht="13.8" hidden="false" customHeight="false" outlineLevel="0" collapsed="false">
      <c r="A80" s="0" t="n">
        <v>2013</v>
      </c>
      <c r="B80" s="1" t="s">
        <v>158</v>
      </c>
      <c r="C80" s="0" t="s">
        <v>97</v>
      </c>
      <c r="D80" s="0" t="s">
        <v>159</v>
      </c>
      <c r="E80" s="3" t="n">
        <v>76.88</v>
      </c>
      <c r="F80" s="3" t="n">
        <v>262</v>
      </c>
      <c r="G80" s="3" t="n">
        <v>4.75</v>
      </c>
      <c r="H80" s="3" t="n">
        <v>22</v>
      </c>
      <c r="I80" s="3" t="n">
        <v>35</v>
      </c>
      <c r="J80" s="3" t="n">
        <v>112</v>
      </c>
      <c r="K80" s="3" t="n">
        <v>4.52</v>
      </c>
      <c r="L80" s="3" t="n">
        <v>7.36</v>
      </c>
    </row>
    <row r="81" customFormat="false" ht="13.8" hidden="false" customHeight="false" outlineLevel="0" collapsed="false">
      <c r="A81" s="0" t="n">
        <v>2013</v>
      </c>
      <c r="B81" s="1" t="s">
        <v>160</v>
      </c>
      <c r="C81" s="0" t="s">
        <v>161</v>
      </c>
      <c r="D81" s="0" t="s">
        <v>57</v>
      </c>
      <c r="E81" s="3" t="n">
        <v>74</v>
      </c>
      <c r="F81" s="3" t="n">
        <v>193</v>
      </c>
      <c r="G81" s="3" t="n">
        <v>4.74</v>
      </c>
      <c r="H81" s="3"/>
      <c r="I81" s="3" t="n">
        <v>33.5</v>
      </c>
      <c r="J81" s="3" t="n">
        <v>116</v>
      </c>
      <c r="K81" s="3"/>
      <c r="L81" s="3"/>
    </row>
    <row r="82" customFormat="false" ht="13.8" hidden="false" customHeight="false" outlineLevel="0" collapsed="false">
      <c r="A82" s="0" t="n">
        <v>2013</v>
      </c>
      <c r="B82" s="1" t="s">
        <v>162</v>
      </c>
      <c r="C82" s="0" t="s">
        <v>16</v>
      </c>
      <c r="D82" s="0" t="s">
        <v>59</v>
      </c>
      <c r="E82" s="3" t="n">
        <v>71.13</v>
      </c>
      <c r="F82" s="3" t="n">
        <v>201</v>
      </c>
      <c r="G82" s="3" t="n">
        <v>4.47</v>
      </c>
      <c r="H82" s="3" t="n">
        <v>22</v>
      </c>
      <c r="I82" s="3" t="n">
        <v>38</v>
      </c>
      <c r="J82" s="3" t="n">
        <v>125</v>
      </c>
      <c r="K82" s="3" t="n">
        <v>4.15</v>
      </c>
      <c r="L82" s="3" t="n">
        <v>6.7</v>
      </c>
    </row>
    <row r="83" customFormat="false" ht="13.8" hidden="false" customHeight="false" outlineLevel="0" collapsed="false">
      <c r="A83" s="0" t="n">
        <v>2013</v>
      </c>
      <c r="B83" s="1" t="s">
        <v>163</v>
      </c>
      <c r="C83" s="0" t="s">
        <v>164</v>
      </c>
      <c r="D83" s="0" t="s">
        <v>41</v>
      </c>
      <c r="E83" s="3" t="n">
        <v>73.25</v>
      </c>
      <c r="F83" s="3" t="n">
        <v>213</v>
      </c>
      <c r="G83" s="3" t="n">
        <v>4.74</v>
      </c>
      <c r="H83" s="3" t="n">
        <v>11</v>
      </c>
      <c r="I83" s="3" t="n">
        <v>29</v>
      </c>
      <c r="J83" s="3" t="n">
        <v>110</v>
      </c>
      <c r="K83" s="3"/>
      <c r="L83" s="3"/>
    </row>
    <row r="84" customFormat="false" ht="13.8" hidden="false" customHeight="false" outlineLevel="0" collapsed="false">
      <c r="A84" s="0" t="n">
        <v>2013</v>
      </c>
      <c r="B84" s="1" t="s">
        <v>165</v>
      </c>
      <c r="C84" s="0" t="s">
        <v>61</v>
      </c>
      <c r="D84" s="0" t="s">
        <v>57</v>
      </c>
      <c r="E84" s="3" t="n">
        <v>76.63</v>
      </c>
      <c r="F84" s="3" t="n">
        <v>237</v>
      </c>
      <c r="G84" s="3" t="n">
        <v>4.65</v>
      </c>
      <c r="H84" s="3"/>
      <c r="I84" s="3" t="n">
        <v>34</v>
      </c>
      <c r="J84" s="3" t="n">
        <v>118</v>
      </c>
      <c r="K84" s="3" t="n">
        <v>4.21</v>
      </c>
      <c r="L84" s="3" t="n">
        <v>7.08</v>
      </c>
    </row>
    <row r="85" customFormat="false" ht="13.8" hidden="false" customHeight="false" outlineLevel="0" collapsed="false">
      <c r="A85" s="0" t="n">
        <v>2013</v>
      </c>
      <c r="B85" s="1" t="s">
        <v>166</v>
      </c>
      <c r="C85" s="0" t="s">
        <v>40</v>
      </c>
      <c r="D85" s="0" t="s">
        <v>167</v>
      </c>
      <c r="E85" s="3" t="n">
        <v>75.38</v>
      </c>
      <c r="F85" s="3" t="n">
        <v>300</v>
      </c>
      <c r="G85" s="3" t="n">
        <v>5.06</v>
      </c>
      <c r="H85" s="3" t="n">
        <v>24</v>
      </c>
      <c r="I85" s="3" t="n">
        <v>30</v>
      </c>
      <c r="J85" s="3" t="n">
        <v>107</v>
      </c>
      <c r="K85" s="3" t="n">
        <v>5</v>
      </c>
      <c r="L85" s="3" t="n">
        <v>7.77</v>
      </c>
    </row>
    <row r="86" customFormat="false" ht="13.8" hidden="false" customHeight="false" outlineLevel="0" collapsed="false">
      <c r="A86" s="0" t="n">
        <v>2013</v>
      </c>
      <c r="B86" s="1" t="s">
        <v>168</v>
      </c>
      <c r="C86" s="0" t="s">
        <v>169</v>
      </c>
      <c r="D86" s="0" t="s">
        <v>137</v>
      </c>
      <c r="E86" s="3" t="n">
        <v>71</v>
      </c>
      <c r="F86" s="3" t="n">
        <v>209</v>
      </c>
      <c r="G86" s="3" t="n">
        <v>4.44</v>
      </c>
      <c r="H86" s="3"/>
      <c r="I86" s="3" t="n">
        <v>39</v>
      </c>
      <c r="J86" s="3" t="n">
        <v>134</v>
      </c>
      <c r="K86" s="3" t="n">
        <v>4.07</v>
      </c>
      <c r="L86" s="3"/>
    </row>
    <row r="87" customFormat="false" ht="13.8" hidden="false" customHeight="false" outlineLevel="0" collapsed="false">
      <c r="A87" s="0" t="n">
        <v>2013</v>
      </c>
      <c r="B87" s="1" t="s">
        <v>170</v>
      </c>
      <c r="C87" s="0" t="s">
        <v>43</v>
      </c>
      <c r="D87" s="0" t="s">
        <v>90</v>
      </c>
      <c r="E87" s="3" t="n">
        <v>73</v>
      </c>
      <c r="F87" s="3" t="n">
        <v>220</v>
      </c>
      <c r="G87" s="3" t="n">
        <v>4.55</v>
      </c>
      <c r="H87" s="3"/>
      <c r="I87" s="3"/>
      <c r="J87" s="3"/>
      <c r="K87" s="3"/>
      <c r="L87" s="3"/>
    </row>
    <row r="88" customFormat="false" ht="13.8" hidden="false" customHeight="false" outlineLevel="0" collapsed="false">
      <c r="A88" s="0" t="n">
        <v>2013</v>
      </c>
      <c r="B88" s="1" t="s">
        <v>171</v>
      </c>
      <c r="C88" s="0" t="s">
        <v>40</v>
      </c>
      <c r="D88" s="0" t="s">
        <v>172</v>
      </c>
      <c r="E88" s="3" t="n">
        <v>76.13</v>
      </c>
      <c r="F88" s="3" t="n">
        <v>317</v>
      </c>
      <c r="G88" s="3" t="n">
        <v>5.31</v>
      </c>
      <c r="H88" s="3" t="n">
        <v>23</v>
      </c>
      <c r="I88" s="3" t="n">
        <v>22.2</v>
      </c>
      <c r="J88" s="3" t="n">
        <v>105</v>
      </c>
      <c r="K88" s="3" t="n">
        <v>4.65</v>
      </c>
      <c r="L88" s="3" t="n">
        <v>7.72</v>
      </c>
    </row>
    <row r="89" customFormat="false" ht="13.8" hidden="false" customHeight="false" outlineLevel="0" collapsed="false">
      <c r="A89" s="0" t="n">
        <v>2013</v>
      </c>
      <c r="B89" s="1" t="s">
        <v>173</v>
      </c>
      <c r="C89" s="0" t="s">
        <v>64</v>
      </c>
      <c r="D89" s="0" t="s">
        <v>102</v>
      </c>
      <c r="E89" s="3" t="n">
        <v>78.88</v>
      </c>
      <c r="F89" s="3" t="n">
        <v>316</v>
      </c>
      <c r="G89" s="3" t="n">
        <v>5.21</v>
      </c>
      <c r="H89" s="3" t="n">
        <v>24</v>
      </c>
      <c r="I89" s="3" t="n">
        <v>28.5</v>
      </c>
      <c r="J89" s="3" t="n">
        <v>108</v>
      </c>
      <c r="K89" s="3" t="n">
        <v>4.7</v>
      </c>
      <c r="L89" s="3" t="n">
        <v>7.81</v>
      </c>
    </row>
    <row r="90" customFormat="false" ht="13.8" hidden="false" customHeight="false" outlineLevel="0" collapsed="false">
      <c r="A90" s="0" t="n">
        <v>2013</v>
      </c>
      <c r="B90" s="1" t="s">
        <v>174</v>
      </c>
      <c r="C90" s="0" t="s">
        <v>64</v>
      </c>
      <c r="D90" s="0" t="s">
        <v>175</v>
      </c>
      <c r="E90" s="3" t="n">
        <v>79.25</v>
      </c>
      <c r="F90" s="3" t="n">
        <v>306</v>
      </c>
      <c r="G90" s="3" t="n">
        <v>5.05</v>
      </c>
      <c r="H90" s="3" t="n">
        <v>27</v>
      </c>
      <c r="I90" s="3" t="n">
        <v>28.5</v>
      </c>
      <c r="J90" s="3" t="n">
        <v>116</v>
      </c>
      <c r="K90" s="3" t="n">
        <v>4.44</v>
      </c>
      <c r="L90" s="3" t="n">
        <v>7.59</v>
      </c>
    </row>
    <row r="91" customFormat="false" ht="13.8" hidden="false" customHeight="false" outlineLevel="0" collapsed="false">
      <c r="A91" s="0" t="n">
        <v>2013</v>
      </c>
      <c r="B91" s="1" t="s">
        <v>176</v>
      </c>
      <c r="C91" s="0" t="s">
        <v>40</v>
      </c>
      <c r="D91" s="0" t="s">
        <v>177</v>
      </c>
      <c r="E91" s="3" t="n">
        <v>76.13</v>
      </c>
      <c r="F91" s="3" t="n">
        <v>320</v>
      </c>
      <c r="G91" s="3" t="n">
        <v>5.25</v>
      </c>
      <c r="H91" s="3" t="n">
        <v>36</v>
      </c>
      <c r="I91" s="3" t="n">
        <v>28</v>
      </c>
      <c r="J91" s="3" t="n">
        <v>95</v>
      </c>
      <c r="K91" s="3" t="n">
        <v>5.09</v>
      </c>
      <c r="L91" s="3" t="n">
        <v>7.99</v>
      </c>
    </row>
    <row r="92" customFormat="false" ht="13.8" hidden="false" customHeight="false" outlineLevel="0" collapsed="false">
      <c r="A92" s="0" t="n">
        <v>2013</v>
      </c>
      <c r="B92" s="1" t="s">
        <v>178</v>
      </c>
      <c r="C92" s="0" t="s">
        <v>52</v>
      </c>
      <c r="D92" s="0" t="s">
        <v>54</v>
      </c>
      <c r="E92" s="3" t="n">
        <v>73.25</v>
      </c>
      <c r="F92" s="3" t="n">
        <v>213</v>
      </c>
      <c r="G92" s="3" t="n">
        <v>4.53</v>
      </c>
      <c r="H92" s="3" t="n">
        <v>17</v>
      </c>
      <c r="I92" s="3" t="n">
        <v>40.5</v>
      </c>
      <c r="J92" s="3" t="n">
        <v>134</v>
      </c>
      <c r="K92" s="3" t="n">
        <v>4.22</v>
      </c>
      <c r="L92" s="3" t="n">
        <v>6.99</v>
      </c>
    </row>
    <row r="93" customFormat="false" ht="13.8" hidden="false" customHeight="false" outlineLevel="0" collapsed="false">
      <c r="A93" s="0" t="n">
        <v>2013</v>
      </c>
      <c r="B93" s="1" t="s">
        <v>179</v>
      </c>
      <c r="C93" s="0" t="s">
        <v>35</v>
      </c>
      <c r="D93" s="0" t="s">
        <v>180</v>
      </c>
      <c r="E93" s="3" t="n">
        <v>74</v>
      </c>
      <c r="F93" s="3" t="n">
        <v>247</v>
      </c>
      <c r="G93" s="3" t="n">
        <v>4.75</v>
      </c>
      <c r="H93" s="3" t="n">
        <v>24</v>
      </c>
      <c r="I93" s="3"/>
      <c r="J93" s="3" t="n">
        <v>114</v>
      </c>
      <c r="K93" s="3"/>
      <c r="L93" s="3"/>
    </row>
    <row r="94" customFormat="false" ht="13.8" hidden="false" customHeight="false" outlineLevel="0" collapsed="false">
      <c r="A94" s="0" t="n">
        <v>2013</v>
      </c>
      <c r="B94" s="1" t="s">
        <v>181</v>
      </c>
      <c r="C94" s="0" t="s">
        <v>22</v>
      </c>
      <c r="D94" s="0" t="s">
        <v>57</v>
      </c>
      <c r="E94" s="3" t="n">
        <v>74.13</v>
      </c>
      <c r="F94" s="3" t="n">
        <v>292</v>
      </c>
      <c r="G94" s="3" t="n">
        <v>5.06</v>
      </c>
      <c r="H94" s="3" t="n">
        <v>23</v>
      </c>
      <c r="I94" s="3" t="n">
        <v>30</v>
      </c>
      <c r="J94" s="3" t="n">
        <v>103</v>
      </c>
      <c r="K94" s="3" t="n">
        <v>4.88</v>
      </c>
      <c r="L94" s="3" t="n">
        <v>7.61</v>
      </c>
    </row>
    <row r="95" customFormat="false" ht="13.8" hidden="false" customHeight="false" outlineLevel="0" collapsed="false">
      <c r="A95" s="0" t="n">
        <v>2013</v>
      </c>
      <c r="B95" s="1" t="s">
        <v>182</v>
      </c>
      <c r="C95" s="0" t="s">
        <v>37</v>
      </c>
      <c r="D95" s="0" t="s">
        <v>65</v>
      </c>
      <c r="E95" s="3" t="n">
        <v>77.25</v>
      </c>
      <c r="F95" s="3" t="n">
        <v>271</v>
      </c>
      <c r="G95" s="3" t="n">
        <v>4.63</v>
      </c>
      <c r="H95" s="3" t="n">
        <v>21</v>
      </c>
      <c r="I95" s="3" t="n">
        <v>34.5</v>
      </c>
      <c r="J95" s="3" t="n">
        <v>118</v>
      </c>
      <c r="K95" s="3" t="n">
        <v>4.26</v>
      </c>
      <c r="L95" s="3" t="n">
        <v>7.11</v>
      </c>
    </row>
    <row r="96" customFormat="false" ht="13.8" hidden="false" customHeight="false" outlineLevel="0" collapsed="false">
      <c r="A96" s="0" t="n">
        <v>2013</v>
      </c>
      <c r="B96" s="1" t="s">
        <v>183</v>
      </c>
      <c r="C96" s="0" t="s">
        <v>40</v>
      </c>
      <c r="D96" s="0" t="s">
        <v>184</v>
      </c>
      <c r="E96" s="3" t="n">
        <v>77.88</v>
      </c>
      <c r="F96" s="3" t="n">
        <v>318</v>
      </c>
      <c r="G96" s="3" t="n">
        <v>5.33</v>
      </c>
      <c r="H96" s="3" t="n">
        <v>28</v>
      </c>
      <c r="I96" s="3" t="n">
        <v>30</v>
      </c>
      <c r="J96" s="3" t="n">
        <v>108</v>
      </c>
      <c r="K96" s="3" t="n">
        <v>4.75</v>
      </c>
      <c r="L96" s="3" t="n">
        <v>7.65</v>
      </c>
    </row>
    <row r="97" customFormat="false" ht="13.8" hidden="false" customHeight="false" outlineLevel="0" collapsed="false">
      <c r="A97" s="0" t="n">
        <v>2013</v>
      </c>
      <c r="B97" s="1" t="s">
        <v>185</v>
      </c>
      <c r="C97" s="0" t="s">
        <v>97</v>
      </c>
      <c r="D97" s="0" t="s">
        <v>186</v>
      </c>
      <c r="E97" s="3" t="n">
        <v>77.88</v>
      </c>
      <c r="F97" s="3" t="n">
        <v>254</v>
      </c>
      <c r="G97" s="3" t="n">
        <v>4.84</v>
      </c>
      <c r="H97" s="3"/>
      <c r="I97" s="3" t="n">
        <v>32</v>
      </c>
      <c r="J97" s="3" t="n">
        <v>114</v>
      </c>
      <c r="K97" s="3" t="n">
        <v>4.31</v>
      </c>
      <c r="L97" s="3" t="n">
        <v>7.07</v>
      </c>
    </row>
    <row r="98" customFormat="false" ht="13.8" hidden="false" customHeight="false" outlineLevel="0" collapsed="false">
      <c r="A98" s="0" t="n">
        <v>2013</v>
      </c>
      <c r="B98" s="1" t="s">
        <v>187</v>
      </c>
      <c r="C98" s="0" t="s">
        <v>61</v>
      </c>
      <c r="D98" s="0" t="s">
        <v>188</v>
      </c>
      <c r="E98" s="3" t="n">
        <v>74.38</v>
      </c>
      <c r="F98" s="3" t="n">
        <v>218</v>
      </c>
      <c r="G98" s="3" t="n">
        <v>4.58</v>
      </c>
      <c r="H98" s="3"/>
      <c r="I98" s="3" t="n">
        <v>33.5</v>
      </c>
      <c r="J98" s="3" t="n">
        <v>124</v>
      </c>
      <c r="K98" s="3"/>
      <c r="L98" s="3"/>
    </row>
    <row r="99" customFormat="false" ht="13.8" hidden="false" customHeight="false" outlineLevel="0" collapsed="false">
      <c r="A99" s="0" t="n">
        <v>2013</v>
      </c>
      <c r="B99" s="1" t="s">
        <v>189</v>
      </c>
      <c r="C99" s="0" t="s">
        <v>43</v>
      </c>
      <c r="D99" s="0" t="s">
        <v>190</v>
      </c>
      <c r="E99" s="3" t="n">
        <v>70.5</v>
      </c>
      <c r="F99" s="3" t="n">
        <v>218</v>
      </c>
      <c r="G99" s="3" t="n">
        <v>4.75</v>
      </c>
      <c r="H99" s="3" t="n">
        <v>22</v>
      </c>
      <c r="I99" s="3" t="n">
        <v>34.5</v>
      </c>
      <c r="J99" s="3" t="n">
        <v>119</v>
      </c>
      <c r="K99" s="3"/>
      <c r="L99" s="3"/>
    </row>
    <row r="100" customFormat="false" ht="13.8" hidden="false" customHeight="false" outlineLevel="0" collapsed="false">
      <c r="A100" s="0" t="n">
        <v>2013</v>
      </c>
      <c r="B100" s="1" t="s">
        <v>191</v>
      </c>
      <c r="C100" s="0" t="s">
        <v>35</v>
      </c>
      <c r="D100" s="0" t="s">
        <v>192</v>
      </c>
      <c r="E100" s="3" t="n">
        <v>73</v>
      </c>
      <c r="F100" s="3" t="n">
        <v>243</v>
      </c>
      <c r="G100" s="3" t="n">
        <v>4.78</v>
      </c>
      <c r="H100" s="3" t="n">
        <v>22</v>
      </c>
      <c r="I100" s="3"/>
      <c r="J100" s="3" t="n">
        <v>119</v>
      </c>
      <c r="K100" s="3"/>
      <c r="L100" s="3"/>
    </row>
    <row r="101" customFormat="false" ht="13.8" hidden="false" customHeight="false" outlineLevel="0" collapsed="false">
      <c r="A101" s="0" t="n">
        <v>2013</v>
      </c>
      <c r="B101" s="1" t="s">
        <v>193</v>
      </c>
      <c r="C101" s="0" t="s">
        <v>43</v>
      </c>
      <c r="D101" s="0" t="s">
        <v>194</v>
      </c>
      <c r="E101" s="3" t="n">
        <v>68.38</v>
      </c>
      <c r="F101" s="3" t="n">
        <v>202</v>
      </c>
      <c r="G101" s="3" t="n">
        <v>4.53</v>
      </c>
      <c r="H101" s="3" t="n">
        <v>19</v>
      </c>
      <c r="I101" s="3" t="n">
        <v>33.5</v>
      </c>
      <c r="J101" s="3" t="n">
        <v>122</v>
      </c>
      <c r="K101" s="3" t="n">
        <v>4.12</v>
      </c>
      <c r="L101" s="3" t="n">
        <v>6.91</v>
      </c>
    </row>
    <row r="102" customFormat="false" ht="13.8" hidden="false" customHeight="false" outlineLevel="0" collapsed="false">
      <c r="A102" s="0" t="n">
        <v>2013</v>
      </c>
      <c r="B102" s="1" t="s">
        <v>195</v>
      </c>
      <c r="C102" s="0" t="s">
        <v>16</v>
      </c>
      <c r="D102" s="0" t="s">
        <v>172</v>
      </c>
      <c r="E102" s="3" t="n">
        <v>68.25</v>
      </c>
      <c r="F102" s="3" t="n">
        <v>190</v>
      </c>
      <c r="G102" s="3" t="n">
        <v>4.46</v>
      </c>
      <c r="H102" s="3" t="n">
        <v>10</v>
      </c>
      <c r="I102" s="3"/>
      <c r="J102" s="3"/>
      <c r="K102" s="3"/>
      <c r="L102" s="3"/>
    </row>
    <row r="103" customFormat="false" ht="13.8" hidden="false" customHeight="false" outlineLevel="0" collapsed="false">
      <c r="A103" s="0" t="n">
        <v>2013</v>
      </c>
      <c r="B103" s="1" t="s">
        <v>196</v>
      </c>
      <c r="C103" s="0" t="s">
        <v>40</v>
      </c>
      <c r="D103" s="0" t="s">
        <v>29</v>
      </c>
      <c r="E103" s="3" t="n">
        <v>75.25</v>
      </c>
      <c r="F103" s="3" t="n">
        <v>320</v>
      </c>
      <c r="G103" s="3" t="n">
        <v>5.11</v>
      </c>
      <c r="H103" s="3" t="n">
        <v>27</v>
      </c>
      <c r="I103" s="3"/>
      <c r="J103" s="3"/>
      <c r="K103" s="3" t="n">
        <v>4.63</v>
      </c>
      <c r="L103" s="3" t="n">
        <v>7.45</v>
      </c>
    </row>
    <row r="104" customFormat="false" ht="13.8" hidden="false" customHeight="false" outlineLevel="0" collapsed="false">
      <c r="A104" s="0" t="n">
        <v>2013</v>
      </c>
      <c r="B104" s="1" t="s">
        <v>197</v>
      </c>
      <c r="C104" s="0" t="s">
        <v>40</v>
      </c>
      <c r="D104" s="0" t="s">
        <v>198</v>
      </c>
      <c r="E104" s="3" t="n">
        <v>75.63</v>
      </c>
      <c r="F104" s="3" t="n">
        <v>307</v>
      </c>
      <c r="G104" s="3" t="n">
        <v>5.09</v>
      </c>
      <c r="H104" s="3" t="n">
        <v>29</v>
      </c>
      <c r="I104" s="3" t="n">
        <v>29.5</v>
      </c>
      <c r="J104" s="3" t="n">
        <v>109</v>
      </c>
      <c r="K104" s="3" t="n">
        <v>4.69</v>
      </c>
      <c r="L104" s="3" t="n">
        <v>7.48</v>
      </c>
    </row>
    <row r="105" customFormat="false" ht="13.8" hidden="false" customHeight="false" outlineLevel="0" collapsed="false">
      <c r="A105" s="0" t="n">
        <v>2013</v>
      </c>
      <c r="B105" s="1" t="s">
        <v>199</v>
      </c>
      <c r="C105" s="0" t="s">
        <v>169</v>
      </c>
      <c r="D105" s="0" t="s">
        <v>200</v>
      </c>
      <c r="E105" s="3" t="n">
        <v>72</v>
      </c>
      <c r="F105" s="3" t="n">
        <v>213</v>
      </c>
      <c r="G105" s="3" t="n">
        <v>4.57</v>
      </c>
      <c r="H105" s="3" t="n">
        <v>17</v>
      </c>
      <c r="I105" s="3" t="n">
        <v>35</v>
      </c>
      <c r="J105" s="3" t="n">
        <v>124</v>
      </c>
      <c r="K105" s="3" t="n">
        <v>4.09</v>
      </c>
      <c r="L105" s="3" t="n">
        <v>7.02</v>
      </c>
    </row>
    <row r="106" customFormat="false" ht="13.8" hidden="false" customHeight="false" outlineLevel="0" collapsed="false">
      <c r="A106" s="0" t="n">
        <v>2013</v>
      </c>
      <c r="B106" s="1" t="s">
        <v>201</v>
      </c>
      <c r="C106" s="0" t="s">
        <v>97</v>
      </c>
      <c r="D106" s="0" t="s">
        <v>180</v>
      </c>
      <c r="E106" s="3" t="n">
        <v>75.38</v>
      </c>
      <c r="F106" s="3" t="n">
        <v>252</v>
      </c>
      <c r="G106" s="3" t="n">
        <v>4.65</v>
      </c>
      <c r="H106" s="3" t="n">
        <v>18</v>
      </c>
      <c r="I106" s="3" t="n">
        <v>34.5</v>
      </c>
      <c r="J106" s="3" t="n">
        <v>116</v>
      </c>
      <c r="K106" s="3" t="n">
        <v>4.27</v>
      </c>
      <c r="L106" s="3" t="n">
        <v>7.12</v>
      </c>
    </row>
    <row r="107" customFormat="false" ht="13.8" hidden="false" customHeight="false" outlineLevel="0" collapsed="false">
      <c r="A107" s="0" t="n">
        <v>2013</v>
      </c>
      <c r="B107" s="1" t="s">
        <v>202</v>
      </c>
      <c r="C107" s="0" t="s">
        <v>40</v>
      </c>
      <c r="D107" s="0" t="s">
        <v>203</v>
      </c>
      <c r="E107" s="3" t="n">
        <v>77</v>
      </c>
      <c r="F107" s="3" t="n">
        <v>313</v>
      </c>
      <c r="G107" s="3" t="n">
        <v>5.37</v>
      </c>
      <c r="H107" s="3" t="n">
        <v>17</v>
      </c>
      <c r="I107" s="3" t="n">
        <v>23</v>
      </c>
      <c r="J107" s="3" t="n">
        <v>92</v>
      </c>
      <c r="K107" s="3" t="n">
        <v>4.74</v>
      </c>
      <c r="L107" s="3" t="n">
        <v>8.12</v>
      </c>
    </row>
    <row r="108" customFormat="false" ht="13.8" hidden="false" customHeight="false" outlineLevel="0" collapsed="false">
      <c r="A108" s="0" t="n">
        <v>2013</v>
      </c>
      <c r="B108" s="1" t="s">
        <v>204</v>
      </c>
      <c r="C108" s="0" t="s">
        <v>16</v>
      </c>
      <c r="D108" s="0" t="s">
        <v>124</v>
      </c>
      <c r="E108" s="3" t="n">
        <v>70.63</v>
      </c>
      <c r="F108" s="3" t="n">
        <v>192</v>
      </c>
      <c r="G108" s="3" t="n">
        <v>4.39</v>
      </c>
      <c r="H108" s="3" t="n">
        <v>22</v>
      </c>
      <c r="I108" s="3" t="n">
        <v>35</v>
      </c>
      <c r="J108" s="3" t="n">
        <v>127</v>
      </c>
      <c r="K108" s="3" t="n">
        <v>4.06</v>
      </c>
      <c r="L108" s="3" t="n">
        <v>6.82</v>
      </c>
    </row>
    <row r="109" customFormat="false" ht="13.8" hidden="false" customHeight="false" outlineLevel="0" collapsed="false">
      <c r="A109" s="0" t="n">
        <v>2013</v>
      </c>
      <c r="B109" s="1" t="s">
        <v>205</v>
      </c>
      <c r="C109" s="0" t="s">
        <v>61</v>
      </c>
      <c r="D109" s="0" t="s">
        <v>206</v>
      </c>
      <c r="E109" s="3" t="n">
        <v>74.75</v>
      </c>
      <c r="F109" s="3" t="n">
        <v>226</v>
      </c>
      <c r="G109" s="3" t="n">
        <v>4.92</v>
      </c>
      <c r="H109" s="3"/>
      <c r="I109" s="3" t="n">
        <v>32</v>
      </c>
      <c r="J109" s="3" t="n">
        <v>116</v>
      </c>
      <c r="K109" s="3" t="n">
        <v>4.52</v>
      </c>
      <c r="L109" s="3" t="n">
        <v>6.95</v>
      </c>
    </row>
    <row r="110" customFormat="false" ht="13.8" hidden="false" customHeight="false" outlineLevel="0" collapsed="false">
      <c r="A110" s="0" t="n">
        <v>2013</v>
      </c>
      <c r="B110" s="1" t="s">
        <v>207</v>
      </c>
      <c r="C110" s="0" t="s">
        <v>35</v>
      </c>
      <c r="D110" s="0" t="s">
        <v>208</v>
      </c>
      <c r="E110" s="3" t="n">
        <v>75.5</v>
      </c>
      <c r="F110" s="3" t="n">
        <v>250</v>
      </c>
      <c r="G110" s="3" t="n">
        <v>4.64</v>
      </c>
      <c r="H110" s="3" t="n">
        <v>19</v>
      </c>
      <c r="I110" s="3" t="n">
        <v>41.5</v>
      </c>
      <c r="J110" s="3" t="n">
        <v>139</v>
      </c>
      <c r="K110" s="3" t="n">
        <v>4.32</v>
      </c>
      <c r="L110" s="3" t="n">
        <v>7.1</v>
      </c>
    </row>
    <row r="111" customFormat="false" ht="13.8" hidden="false" customHeight="false" outlineLevel="0" collapsed="false">
      <c r="A111" s="0" t="n">
        <v>2013</v>
      </c>
      <c r="B111" s="1" t="s">
        <v>209</v>
      </c>
      <c r="C111" s="0" t="s">
        <v>22</v>
      </c>
      <c r="D111" s="0" t="s">
        <v>210</v>
      </c>
      <c r="E111" s="3" t="n">
        <v>75.38</v>
      </c>
      <c r="F111" s="3" t="n">
        <v>302</v>
      </c>
      <c r="G111" s="3" t="n">
        <v>5.08</v>
      </c>
      <c r="H111" s="3" t="n">
        <v>28</v>
      </c>
      <c r="I111" s="3" t="n">
        <v>32.5</v>
      </c>
      <c r="J111" s="3" t="n">
        <v>115</v>
      </c>
      <c r="K111" s="3" t="n">
        <v>4.39</v>
      </c>
      <c r="L111" s="3" t="n">
        <v>7.2</v>
      </c>
    </row>
    <row r="112" customFormat="false" ht="13.8" hidden="false" customHeight="false" outlineLevel="0" collapsed="false">
      <c r="A112" s="0" t="n">
        <v>2013</v>
      </c>
      <c r="B112" s="1" t="s">
        <v>211</v>
      </c>
      <c r="C112" s="0" t="s">
        <v>35</v>
      </c>
      <c r="D112" s="0" t="s">
        <v>23</v>
      </c>
      <c r="E112" s="3" t="n">
        <v>75</v>
      </c>
      <c r="F112" s="3" t="n">
        <v>241</v>
      </c>
      <c r="G112" s="3" t="n">
        <v>4.74</v>
      </c>
      <c r="H112" s="3"/>
      <c r="I112" s="3"/>
      <c r="J112" s="3"/>
      <c r="K112" s="3"/>
      <c r="L112" s="3"/>
    </row>
    <row r="113" customFormat="false" ht="13.8" hidden="false" customHeight="false" outlineLevel="0" collapsed="false">
      <c r="A113" s="0" t="n">
        <v>2013</v>
      </c>
      <c r="B113" s="1" t="s">
        <v>212</v>
      </c>
      <c r="C113" s="0" t="s">
        <v>64</v>
      </c>
      <c r="D113" s="0" t="s">
        <v>208</v>
      </c>
      <c r="E113" s="3" t="n">
        <v>76.38</v>
      </c>
      <c r="F113" s="3" t="n">
        <v>313</v>
      </c>
      <c r="G113" s="3" t="n">
        <v>5.44</v>
      </c>
      <c r="H113" s="3" t="n">
        <v>23</v>
      </c>
      <c r="I113" s="3" t="n">
        <v>21</v>
      </c>
      <c r="J113" s="3" t="n">
        <v>94</v>
      </c>
      <c r="K113" s="3" t="n">
        <v>5.07</v>
      </c>
      <c r="L113" s="3" t="n">
        <v>8.23</v>
      </c>
    </row>
    <row r="114" customFormat="false" ht="13.8" hidden="false" customHeight="false" outlineLevel="0" collapsed="false">
      <c r="A114" s="0" t="n">
        <v>2013</v>
      </c>
      <c r="B114" s="1" t="s">
        <v>213</v>
      </c>
      <c r="C114" s="0" t="s">
        <v>43</v>
      </c>
      <c r="D114" s="0" t="s">
        <v>214</v>
      </c>
      <c r="E114" s="3" t="n">
        <v>67.38</v>
      </c>
      <c r="F114" s="3" t="n">
        <v>203</v>
      </c>
      <c r="G114" s="3" t="n">
        <v>4.68</v>
      </c>
      <c r="H114" s="3" t="n">
        <v>20</v>
      </c>
      <c r="I114" s="3" t="n">
        <v>29</v>
      </c>
      <c r="J114" s="3" t="n">
        <v>110</v>
      </c>
      <c r="K114" s="3"/>
      <c r="L114" s="3"/>
    </row>
    <row r="115" customFormat="false" ht="13.8" hidden="false" customHeight="false" outlineLevel="0" collapsed="false">
      <c r="A115" s="0" t="n">
        <v>2013</v>
      </c>
      <c r="B115" s="1" t="s">
        <v>215</v>
      </c>
      <c r="C115" s="0" t="s">
        <v>169</v>
      </c>
      <c r="D115" s="0" t="s">
        <v>216</v>
      </c>
      <c r="E115" s="3" t="n">
        <v>72.75</v>
      </c>
      <c r="F115" s="3" t="n">
        <v>202</v>
      </c>
      <c r="G115" s="3" t="n">
        <v>4.64</v>
      </c>
      <c r="H115" s="3" t="n">
        <v>17</v>
      </c>
      <c r="I115" s="3" t="n">
        <v>36</v>
      </c>
      <c r="J115" s="3" t="n">
        <v>122</v>
      </c>
      <c r="K115" s="3" t="n">
        <v>4.34</v>
      </c>
      <c r="L115" s="3" t="n">
        <v>6.68</v>
      </c>
    </row>
    <row r="116" customFormat="false" ht="13.8" hidden="false" customHeight="false" outlineLevel="0" collapsed="false">
      <c r="A116" s="0" t="n">
        <v>2013</v>
      </c>
      <c r="B116" s="1" t="s">
        <v>217</v>
      </c>
      <c r="C116" s="0" t="s">
        <v>40</v>
      </c>
      <c r="D116" s="0" t="s">
        <v>17</v>
      </c>
      <c r="E116" s="3" t="n">
        <v>75.38</v>
      </c>
      <c r="F116" s="3" t="n">
        <v>302</v>
      </c>
      <c r="G116" s="3" t="n">
        <v>5.03</v>
      </c>
      <c r="H116" s="3"/>
      <c r="I116" s="3" t="n">
        <v>26.5</v>
      </c>
      <c r="J116" s="3"/>
      <c r="K116" s="3" t="n">
        <v>4.44</v>
      </c>
      <c r="L116" s="3" t="n">
        <v>7.26</v>
      </c>
    </row>
    <row r="117" customFormat="false" ht="13.8" hidden="false" customHeight="false" outlineLevel="0" collapsed="false">
      <c r="A117" s="0" t="n">
        <v>2013</v>
      </c>
      <c r="B117" s="1" t="s">
        <v>218</v>
      </c>
      <c r="C117" s="0" t="s">
        <v>35</v>
      </c>
      <c r="D117" s="0" t="s">
        <v>219</v>
      </c>
      <c r="E117" s="3" t="n">
        <v>72.5</v>
      </c>
      <c r="F117" s="3" t="n">
        <v>243</v>
      </c>
      <c r="G117" s="3" t="n">
        <v>4.54</v>
      </c>
      <c r="H117" s="3" t="n">
        <v>27</v>
      </c>
      <c r="I117" s="3"/>
      <c r="J117" s="3"/>
      <c r="K117" s="3"/>
      <c r="L117" s="3"/>
    </row>
    <row r="118" customFormat="false" ht="13.8" hidden="false" customHeight="false" outlineLevel="0" collapsed="false">
      <c r="A118" s="0" t="n">
        <v>2013</v>
      </c>
      <c r="B118" s="1" t="s">
        <v>220</v>
      </c>
      <c r="C118" s="0" t="s">
        <v>22</v>
      </c>
      <c r="D118" s="0" t="s">
        <v>90</v>
      </c>
      <c r="E118" s="3" t="n">
        <v>75.38</v>
      </c>
      <c r="F118" s="3" t="n">
        <v>323</v>
      </c>
      <c r="G118" s="3" t="n">
        <v>4.94</v>
      </c>
      <c r="H118" s="3" t="n">
        <v>30</v>
      </c>
      <c r="I118" s="3"/>
      <c r="J118" s="3"/>
      <c r="K118" s="3"/>
      <c r="L118" s="3"/>
    </row>
    <row r="119" customFormat="false" ht="13.8" hidden="false" customHeight="false" outlineLevel="0" collapsed="false">
      <c r="A119" s="0" t="n">
        <v>2013</v>
      </c>
      <c r="B119" s="1" t="s">
        <v>221</v>
      </c>
      <c r="C119" s="0" t="s">
        <v>37</v>
      </c>
      <c r="D119" s="0" t="s">
        <v>222</v>
      </c>
      <c r="E119" s="3" t="n">
        <v>78.25</v>
      </c>
      <c r="F119" s="3" t="n">
        <v>269</v>
      </c>
      <c r="G119" s="3" t="n">
        <v>4.83</v>
      </c>
      <c r="H119" s="3" t="n">
        <v>24</v>
      </c>
      <c r="I119" s="3" t="n">
        <v>34</v>
      </c>
      <c r="J119" s="3" t="n">
        <v>117</v>
      </c>
      <c r="K119" s="3" t="n">
        <v>4.46</v>
      </c>
      <c r="L119" s="3" t="n">
        <v>7.17</v>
      </c>
    </row>
    <row r="120" customFormat="false" ht="13.8" hidden="false" customHeight="false" outlineLevel="0" collapsed="false">
      <c r="A120" s="0" t="n">
        <v>2013</v>
      </c>
      <c r="B120" s="1" t="s">
        <v>223</v>
      </c>
      <c r="C120" s="0" t="s">
        <v>82</v>
      </c>
      <c r="D120" s="0" t="s">
        <v>188</v>
      </c>
      <c r="E120" s="3" t="n">
        <v>75.38</v>
      </c>
      <c r="F120" s="3" t="n">
        <v>310</v>
      </c>
      <c r="G120" s="3" t="n">
        <v>5.2</v>
      </c>
      <c r="H120" s="3" t="n">
        <v>25</v>
      </c>
      <c r="I120" s="3" t="n">
        <v>25</v>
      </c>
      <c r="J120" s="3" t="n">
        <v>98</v>
      </c>
      <c r="K120" s="3" t="n">
        <v>4.83</v>
      </c>
      <c r="L120" s="3" t="n">
        <v>7.6</v>
      </c>
    </row>
    <row r="121" customFormat="false" ht="13.8" hidden="false" customHeight="false" outlineLevel="0" collapsed="false">
      <c r="A121" s="0" t="n">
        <v>2013</v>
      </c>
      <c r="B121" s="1" t="s">
        <v>224</v>
      </c>
      <c r="C121" s="0" t="s">
        <v>52</v>
      </c>
      <c r="D121" s="0" t="s">
        <v>157</v>
      </c>
      <c r="E121" s="3" t="n">
        <v>69.88</v>
      </c>
      <c r="F121" s="3" t="n">
        <v>204</v>
      </c>
      <c r="G121" s="3" t="n">
        <v>4.64</v>
      </c>
      <c r="H121" s="3" t="n">
        <v>27</v>
      </c>
      <c r="I121" s="3"/>
      <c r="J121" s="3"/>
      <c r="K121" s="3"/>
      <c r="L121" s="3"/>
    </row>
    <row r="122" customFormat="false" ht="13.8" hidden="false" customHeight="false" outlineLevel="0" collapsed="false">
      <c r="A122" s="0" t="n">
        <v>2013</v>
      </c>
      <c r="B122" s="1" t="s">
        <v>225</v>
      </c>
      <c r="C122" s="0" t="s">
        <v>22</v>
      </c>
      <c r="D122" s="0" t="s">
        <v>23</v>
      </c>
      <c r="E122" s="3" t="n">
        <v>75.63</v>
      </c>
      <c r="F122" s="3" t="n">
        <v>346</v>
      </c>
      <c r="G122" s="3" t="n">
        <v>5.21</v>
      </c>
      <c r="H122" s="3" t="n">
        <v>30</v>
      </c>
      <c r="I122" s="3"/>
      <c r="J122" s="3"/>
      <c r="K122" s="3"/>
      <c r="L122" s="3"/>
    </row>
    <row r="123" customFormat="false" ht="13.8" hidden="false" customHeight="false" outlineLevel="0" collapsed="false">
      <c r="A123" s="0" t="n">
        <v>2013</v>
      </c>
      <c r="B123" s="1" t="s">
        <v>226</v>
      </c>
      <c r="C123" s="0" t="s">
        <v>35</v>
      </c>
      <c r="D123" s="0" t="s">
        <v>227</v>
      </c>
      <c r="E123" s="3" t="n">
        <v>71.38</v>
      </c>
      <c r="F123" s="3" t="n">
        <v>233</v>
      </c>
      <c r="G123" s="3" t="n">
        <v>4.84</v>
      </c>
      <c r="H123" s="3" t="n">
        <v>25</v>
      </c>
      <c r="I123" s="3" t="n">
        <v>35.5</v>
      </c>
      <c r="J123" s="3" t="n">
        <v>117</v>
      </c>
      <c r="K123" s="3" t="n">
        <v>4.3</v>
      </c>
      <c r="L123" s="3" t="n">
        <v>6.91</v>
      </c>
    </row>
    <row r="124" customFormat="false" ht="13.8" hidden="false" customHeight="false" outlineLevel="0" collapsed="false">
      <c r="A124" s="0" t="n">
        <v>2013</v>
      </c>
      <c r="B124" s="1" t="s">
        <v>228</v>
      </c>
      <c r="C124" s="0" t="s">
        <v>64</v>
      </c>
      <c r="D124" s="0" t="s">
        <v>102</v>
      </c>
      <c r="E124" s="3" t="n">
        <v>79</v>
      </c>
      <c r="F124" s="3" t="n">
        <v>315</v>
      </c>
      <c r="G124" s="3" t="n">
        <v>5.46</v>
      </c>
      <c r="H124" s="3" t="n">
        <v>22</v>
      </c>
      <c r="I124" s="3" t="n">
        <v>25</v>
      </c>
      <c r="J124" s="3" t="n">
        <v>105</v>
      </c>
      <c r="K124" s="3" t="n">
        <v>4.81</v>
      </c>
      <c r="L124" s="3" t="n">
        <v>7.9</v>
      </c>
    </row>
    <row r="125" customFormat="false" ht="13.8" hidden="false" customHeight="false" outlineLevel="0" collapsed="false">
      <c r="A125" s="0" t="n">
        <v>2013</v>
      </c>
      <c r="B125" s="1" t="s">
        <v>229</v>
      </c>
      <c r="C125" s="0" t="s">
        <v>169</v>
      </c>
      <c r="D125" s="0" t="s">
        <v>230</v>
      </c>
      <c r="E125" s="3" t="n">
        <v>72.25</v>
      </c>
      <c r="F125" s="3" t="n">
        <v>217</v>
      </c>
      <c r="G125" s="3" t="n">
        <v>4.56</v>
      </c>
      <c r="H125" s="3"/>
      <c r="I125" s="3" t="n">
        <v>38.5</v>
      </c>
      <c r="J125" s="3"/>
      <c r="K125" s="3"/>
      <c r="L125" s="3"/>
    </row>
    <row r="126" customFormat="false" ht="13.8" hidden="false" customHeight="false" outlineLevel="0" collapsed="false">
      <c r="A126" s="0" t="n">
        <v>2013</v>
      </c>
      <c r="B126" s="1" t="s">
        <v>231</v>
      </c>
      <c r="C126" s="0" t="s">
        <v>43</v>
      </c>
      <c r="D126" s="0" t="s">
        <v>17</v>
      </c>
      <c r="E126" s="3" t="n">
        <v>70</v>
      </c>
      <c r="F126" s="3" t="n">
        <v>205</v>
      </c>
      <c r="G126" s="3" t="n">
        <v>4.49</v>
      </c>
      <c r="H126" s="3" t="n">
        <v>18</v>
      </c>
      <c r="I126" s="3" t="n">
        <v>31.5</v>
      </c>
      <c r="J126" s="3" t="n">
        <v>115</v>
      </c>
      <c r="K126" s="3" t="n">
        <v>4.31</v>
      </c>
      <c r="L126" s="3" t="n">
        <v>6.89</v>
      </c>
    </row>
    <row r="127" customFormat="false" ht="13.8" hidden="false" customHeight="false" outlineLevel="0" collapsed="false">
      <c r="A127" s="0" t="n">
        <v>2013</v>
      </c>
      <c r="B127" s="1" t="s">
        <v>232</v>
      </c>
      <c r="C127" s="0" t="s">
        <v>22</v>
      </c>
      <c r="D127" s="0" t="s">
        <v>180</v>
      </c>
      <c r="E127" s="3" t="n">
        <v>74.88</v>
      </c>
      <c r="F127" s="3" t="n">
        <v>320</v>
      </c>
      <c r="G127" s="3" t="n">
        <v>5.31</v>
      </c>
      <c r="H127" s="3"/>
      <c r="I127" s="3" t="n">
        <v>26</v>
      </c>
      <c r="J127" s="3" t="n">
        <v>104</v>
      </c>
      <c r="K127" s="3" t="n">
        <v>4.61</v>
      </c>
      <c r="L127" s="3" t="n">
        <v>7.59</v>
      </c>
    </row>
    <row r="128" customFormat="false" ht="13.8" hidden="false" customHeight="false" outlineLevel="0" collapsed="false">
      <c r="A128" s="0" t="n">
        <v>2013</v>
      </c>
      <c r="B128" s="1" t="s">
        <v>233</v>
      </c>
      <c r="C128" s="0" t="s">
        <v>16</v>
      </c>
      <c r="D128" s="0" t="s">
        <v>159</v>
      </c>
      <c r="E128" s="3" t="n">
        <v>70.25</v>
      </c>
      <c r="F128" s="3" t="n">
        <v>185</v>
      </c>
      <c r="G128" s="3" t="n">
        <v>4.48</v>
      </c>
      <c r="H128" s="3" t="n">
        <v>16</v>
      </c>
      <c r="I128" s="3"/>
      <c r="J128" s="3"/>
      <c r="K128" s="3"/>
      <c r="L128" s="3"/>
    </row>
    <row r="129" customFormat="false" ht="13.8" hidden="false" customHeight="false" outlineLevel="0" collapsed="false">
      <c r="A129" s="0" t="n">
        <v>2013</v>
      </c>
      <c r="B129" s="1" t="s">
        <v>234</v>
      </c>
      <c r="C129" s="0" t="s">
        <v>16</v>
      </c>
      <c r="D129" s="0" t="s">
        <v>134</v>
      </c>
      <c r="E129" s="3" t="n">
        <v>74</v>
      </c>
      <c r="F129" s="3" t="n">
        <v>185</v>
      </c>
      <c r="G129" s="3" t="n">
        <v>4.61</v>
      </c>
      <c r="H129" s="3" t="n">
        <v>10</v>
      </c>
      <c r="I129" s="3" t="n">
        <v>34</v>
      </c>
      <c r="J129" s="3" t="n">
        <v>125</v>
      </c>
      <c r="K129" s="3" t="n">
        <v>4.27</v>
      </c>
      <c r="L129" s="3" t="n">
        <v>6.97</v>
      </c>
    </row>
    <row r="130" customFormat="false" ht="13.8" hidden="false" customHeight="false" outlineLevel="0" collapsed="false">
      <c r="A130" s="0" t="n">
        <v>2013</v>
      </c>
      <c r="B130" s="1" t="s">
        <v>235</v>
      </c>
      <c r="C130" s="0" t="s">
        <v>13</v>
      </c>
      <c r="D130" s="0" t="s">
        <v>219</v>
      </c>
      <c r="E130" s="3" t="n">
        <v>72.88</v>
      </c>
      <c r="F130" s="3" t="n">
        <v>245</v>
      </c>
      <c r="G130" s="3" t="n">
        <v>4.61</v>
      </c>
      <c r="H130" s="3" t="n">
        <v>22</v>
      </c>
      <c r="I130" s="3" t="n">
        <v>32.5</v>
      </c>
      <c r="J130" s="3" t="n">
        <v>118</v>
      </c>
      <c r="K130" s="3" t="n">
        <v>4.24</v>
      </c>
      <c r="L130" s="3" t="n">
        <v>6.99</v>
      </c>
    </row>
    <row r="131" customFormat="false" ht="13.8" hidden="false" customHeight="false" outlineLevel="0" collapsed="false">
      <c r="A131" s="0" t="n">
        <v>2013</v>
      </c>
      <c r="B131" s="1" t="s">
        <v>236</v>
      </c>
      <c r="C131" s="0" t="s">
        <v>40</v>
      </c>
      <c r="D131" s="0" t="s">
        <v>194</v>
      </c>
      <c r="E131" s="3" t="n">
        <v>74.13</v>
      </c>
      <c r="F131" s="3" t="n">
        <v>311</v>
      </c>
      <c r="G131" s="3" t="n">
        <v>5.07</v>
      </c>
      <c r="H131" s="3" t="n">
        <v>35</v>
      </c>
      <c r="I131" s="3" t="n">
        <v>27</v>
      </c>
      <c r="J131" s="3" t="n">
        <v>108</v>
      </c>
      <c r="K131" s="3" t="n">
        <v>4.84</v>
      </c>
      <c r="L131" s="3" t="n">
        <v>7.78</v>
      </c>
    </row>
    <row r="132" customFormat="false" ht="13.8" hidden="false" customHeight="false" outlineLevel="0" collapsed="false">
      <c r="A132" s="0" t="n">
        <v>2013</v>
      </c>
      <c r="B132" s="1" t="s">
        <v>237</v>
      </c>
      <c r="C132" s="0" t="s">
        <v>13</v>
      </c>
      <c r="D132" s="0" t="s">
        <v>105</v>
      </c>
      <c r="E132" s="3" t="n">
        <v>75.75</v>
      </c>
      <c r="F132" s="3" t="n">
        <v>242</v>
      </c>
      <c r="G132" s="3" t="n">
        <v>4.68</v>
      </c>
      <c r="H132" s="3" t="n">
        <v>19</v>
      </c>
      <c r="I132" s="3" t="n">
        <v>31</v>
      </c>
      <c r="J132" s="3" t="n">
        <v>118</v>
      </c>
      <c r="K132" s="3" t="n">
        <v>4.53</v>
      </c>
      <c r="L132" s="3" t="n">
        <v>7.44</v>
      </c>
    </row>
    <row r="133" customFormat="false" ht="13.8" hidden="false" customHeight="false" outlineLevel="0" collapsed="false">
      <c r="A133" s="0" t="n">
        <v>2013</v>
      </c>
      <c r="B133" s="1" t="s">
        <v>238</v>
      </c>
      <c r="C133" s="0" t="s">
        <v>64</v>
      </c>
      <c r="D133" s="0" t="s">
        <v>239</v>
      </c>
      <c r="E133" s="3" t="n">
        <v>78.63</v>
      </c>
      <c r="F133" s="3" t="n">
        <v>317</v>
      </c>
      <c r="G133" s="3" t="n">
        <v>5.25</v>
      </c>
      <c r="H133" s="3" t="n">
        <v>21</v>
      </c>
      <c r="I133" s="3" t="n">
        <v>24</v>
      </c>
      <c r="J133" s="3" t="n">
        <v>98</v>
      </c>
      <c r="K133" s="3" t="n">
        <v>4.77</v>
      </c>
      <c r="L133" s="3" t="n">
        <v>7.91</v>
      </c>
    </row>
    <row r="134" customFormat="false" ht="13.8" hidden="false" customHeight="false" outlineLevel="0" collapsed="false">
      <c r="A134" s="0" t="n">
        <v>2013</v>
      </c>
      <c r="B134" s="1" t="s">
        <v>240</v>
      </c>
      <c r="C134" s="0" t="s">
        <v>22</v>
      </c>
      <c r="D134" s="0" t="s">
        <v>192</v>
      </c>
      <c r="E134" s="3" t="n">
        <v>73.25</v>
      </c>
      <c r="F134" s="3" t="n">
        <v>303</v>
      </c>
      <c r="G134" s="3" t="n">
        <v>5.23</v>
      </c>
      <c r="H134" s="3" t="n">
        <v>28</v>
      </c>
      <c r="I134" s="3" t="n">
        <v>22.5</v>
      </c>
      <c r="J134" s="3" t="n">
        <v>103</v>
      </c>
      <c r="K134" s="3" t="n">
        <v>4.51</v>
      </c>
      <c r="L134" s="3" t="n">
        <v>7.49</v>
      </c>
    </row>
    <row r="135" customFormat="false" ht="13.8" hidden="false" customHeight="false" outlineLevel="0" collapsed="false">
      <c r="A135" s="0" t="n">
        <v>2013</v>
      </c>
      <c r="B135" s="1" t="s">
        <v>241</v>
      </c>
      <c r="C135" s="0" t="s">
        <v>64</v>
      </c>
      <c r="D135" s="0" t="s">
        <v>109</v>
      </c>
      <c r="E135" s="3" t="n">
        <v>77</v>
      </c>
      <c r="F135" s="3" t="n">
        <v>316</v>
      </c>
      <c r="G135" s="3" t="n">
        <v>5.37</v>
      </c>
      <c r="H135" s="3" t="n">
        <v>20</v>
      </c>
      <c r="I135" s="3" t="n">
        <v>28.5</v>
      </c>
      <c r="J135" s="3" t="n">
        <v>101</v>
      </c>
      <c r="K135" s="3" t="n">
        <v>4.88</v>
      </c>
      <c r="L135" s="3" t="n">
        <v>8.1</v>
      </c>
    </row>
    <row r="136" customFormat="false" ht="13.8" hidden="false" customHeight="false" outlineLevel="0" collapsed="false">
      <c r="A136" s="0" t="n">
        <v>2013</v>
      </c>
      <c r="B136" s="1" t="s">
        <v>242</v>
      </c>
      <c r="C136" s="0" t="s">
        <v>16</v>
      </c>
      <c r="D136" s="0" t="s">
        <v>243</v>
      </c>
      <c r="E136" s="3" t="n">
        <v>71.88</v>
      </c>
      <c r="F136" s="3" t="n">
        <v>191</v>
      </c>
      <c r="G136" s="3" t="n">
        <v>4.54</v>
      </c>
      <c r="H136" s="3" t="n">
        <v>8</v>
      </c>
      <c r="I136" s="3" t="n">
        <v>30.5</v>
      </c>
      <c r="J136" s="3" t="n">
        <v>118</v>
      </c>
      <c r="K136" s="3" t="n">
        <v>4.18</v>
      </c>
      <c r="L136" s="3" t="n">
        <v>6.87</v>
      </c>
    </row>
    <row r="137" customFormat="false" ht="13.8" hidden="false" customHeight="false" outlineLevel="0" collapsed="false">
      <c r="A137" s="0" t="n">
        <v>2013</v>
      </c>
      <c r="B137" s="1" t="s">
        <v>244</v>
      </c>
      <c r="C137" s="0" t="s">
        <v>97</v>
      </c>
      <c r="D137" s="0" t="s">
        <v>219</v>
      </c>
      <c r="E137" s="3" t="n">
        <v>74.5</v>
      </c>
      <c r="F137" s="3" t="n">
        <v>236</v>
      </c>
      <c r="G137" s="3" t="n">
        <v>4.72</v>
      </c>
      <c r="H137" s="3" t="n">
        <v>16</v>
      </c>
      <c r="I137" s="3"/>
      <c r="J137" s="3"/>
      <c r="K137" s="3"/>
      <c r="L137" s="3"/>
    </row>
    <row r="138" customFormat="false" ht="13.8" hidden="false" customHeight="false" outlineLevel="0" collapsed="false">
      <c r="A138" s="0" t="n">
        <v>2013</v>
      </c>
      <c r="B138" s="1" t="s">
        <v>245</v>
      </c>
      <c r="C138" s="0" t="s">
        <v>97</v>
      </c>
      <c r="D138" s="0" t="s">
        <v>17</v>
      </c>
      <c r="E138" s="3" t="n">
        <v>79.38</v>
      </c>
      <c r="F138" s="3" t="n">
        <v>259</v>
      </c>
      <c r="G138" s="3" t="n">
        <v>4.82</v>
      </c>
      <c r="H138" s="3" t="n">
        <v>17</v>
      </c>
      <c r="I138" s="3"/>
      <c r="J138" s="3"/>
      <c r="K138" s="3"/>
      <c r="L138" s="3"/>
    </row>
    <row r="139" customFormat="false" ht="13.8" hidden="false" customHeight="false" outlineLevel="0" collapsed="false">
      <c r="A139" s="0" t="n">
        <v>2013</v>
      </c>
      <c r="B139" s="1" t="s">
        <v>246</v>
      </c>
      <c r="C139" s="0" t="s">
        <v>43</v>
      </c>
      <c r="D139" s="0" t="s">
        <v>247</v>
      </c>
      <c r="E139" s="3" t="n">
        <v>72</v>
      </c>
      <c r="F139" s="3" t="n">
        <v>204</v>
      </c>
      <c r="G139" s="3" t="n">
        <v>4.63</v>
      </c>
      <c r="H139" s="3"/>
      <c r="I139" s="3" t="n">
        <v>35</v>
      </c>
      <c r="J139" s="3" t="n">
        <v>123</v>
      </c>
      <c r="K139" s="3"/>
      <c r="L139" s="3"/>
    </row>
    <row r="140" customFormat="false" ht="13.8" hidden="false" customHeight="false" outlineLevel="0" collapsed="false">
      <c r="A140" s="0" t="n">
        <v>2013</v>
      </c>
      <c r="B140" s="1" t="s">
        <v>248</v>
      </c>
      <c r="C140" s="0" t="s">
        <v>19</v>
      </c>
      <c r="D140" s="0" t="s">
        <v>249</v>
      </c>
      <c r="E140" s="3" t="n">
        <v>71.13</v>
      </c>
      <c r="F140" s="3" t="n">
        <v>206</v>
      </c>
      <c r="G140" s="3" t="n">
        <v>4.38</v>
      </c>
      <c r="H140" s="3" t="n">
        <v>22</v>
      </c>
      <c r="I140" s="3" t="n">
        <v>34</v>
      </c>
      <c r="J140" s="3" t="n">
        <v>131</v>
      </c>
      <c r="K140" s="3" t="n">
        <v>4.1</v>
      </c>
      <c r="L140" s="3" t="n">
        <v>6.68</v>
      </c>
    </row>
    <row r="141" customFormat="false" ht="13.8" hidden="false" customHeight="false" outlineLevel="0" collapsed="false">
      <c r="A141" s="0" t="n">
        <v>2013</v>
      </c>
      <c r="B141" s="1" t="s">
        <v>250</v>
      </c>
      <c r="C141" s="0" t="s">
        <v>22</v>
      </c>
      <c r="D141" s="0" t="s">
        <v>134</v>
      </c>
      <c r="E141" s="3" t="n">
        <v>74.63</v>
      </c>
      <c r="F141" s="3" t="n">
        <v>310</v>
      </c>
      <c r="G141" s="3" t="n">
        <v>5.14</v>
      </c>
      <c r="H141" s="3" t="n">
        <v>32</v>
      </c>
      <c r="I141" s="3" t="n">
        <v>26.5</v>
      </c>
      <c r="J141" s="3" t="n">
        <v>104</v>
      </c>
      <c r="K141" s="3" t="n">
        <v>4.64</v>
      </c>
      <c r="L141" s="3" t="n">
        <v>7.16</v>
      </c>
    </row>
    <row r="142" customFormat="false" ht="13.8" hidden="false" customHeight="false" outlineLevel="0" collapsed="false">
      <c r="A142" s="0" t="n">
        <v>2013</v>
      </c>
      <c r="B142" s="1" t="s">
        <v>251</v>
      </c>
      <c r="C142" s="0" t="s">
        <v>52</v>
      </c>
      <c r="D142" s="0" t="s">
        <v>219</v>
      </c>
      <c r="E142" s="3" t="n">
        <v>73.13</v>
      </c>
      <c r="F142" s="3" t="n">
        <v>207</v>
      </c>
      <c r="G142" s="3" t="n">
        <v>4.58</v>
      </c>
      <c r="H142" s="3"/>
      <c r="I142" s="3" t="n">
        <v>34.5</v>
      </c>
      <c r="J142" s="3" t="n">
        <v>123</v>
      </c>
      <c r="K142" s="3" t="n">
        <v>4.1</v>
      </c>
      <c r="L142" s="3" t="n">
        <v>6.64</v>
      </c>
    </row>
    <row r="143" customFormat="false" ht="13.8" hidden="false" customHeight="false" outlineLevel="0" collapsed="false">
      <c r="A143" s="0" t="n">
        <v>2013</v>
      </c>
      <c r="B143" s="1" t="s">
        <v>252</v>
      </c>
      <c r="C143" s="0" t="s">
        <v>164</v>
      </c>
      <c r="D143" s="0" t="s">
        <v>76</v>
      </c>
      <c r="E143" s="3" t="n">
        <v>75.63</v>
      </c>
      <c r="F143" s="3" t="n">
        <v>232</v>
      </c>
      <c r="G143" s="3" t="n">
        <v>5.06</v>
      </c>
      <c r="H143" s="3" t="n">
        <v>13</v>
      </c>
      <c r="I143" s="3"/>
      <c r="J143" s="3"/>
      <c r="K143" s="3"/>
      <c r="L143" s="3"/>
    </row>
    <row r="144" customFormat="false" ht="13.8" hidden="false" customHeight="false" outlineLevel="0" collapsed="false">
      <c r="A144" s="0" t="n">
        <v>2013</v>
      </c>
      <c r="B144" s="1" t="s">
        <v>253</v>
      </c>
      <c r="C144" s="0" t="s">
        <v>16</v>
      </c>
      <c r="D144" s="0" t="s">
        <v>254</v>
      </c>
      <c r="E144" s="3" t="n">
        <v>69.38</v>
      </c>
      <c r="F144" s="3" t="n">
        <v>199</v>
      </c>
      <c r="G144" s="3" t="n">
        <v>4.65</v>
      </c>
      <c r="H144" s="3" t="n">
        <v>16</v>
      </c>
      <c r="I144" s="3" t="n">
        <v>35</v>
      </c>
      <c r="J144" s="3" t="n">
        <v>114</v>
      </c>
      <c r="K144" s="3" t="n">
        <v>4.25</v>
      </c>
      <c r="L144" s="3" t="n">
        <v>6.99</v>
      </c>
    </row>
    <row r="145" customFormat="false" ht="13.8" hidden="false" customHeight="false" outlineLevel="0" collapsed="false">
      <c r="A145" s="0" t="n">
        <v>2013</v>
      </c>
      <c r="B145" s="1" t="s">
        <v>255</v>
      </c>
      <c r="C145" s="0" t="s">
        <v>97</v>
      </c>
      <c r="D145" s="0" t="s">
        <v>25</v>
      </c>
      <c r="E145" s="3" t="n">
        <v>74.63</v>
      </c>
      <c r="F145" s="3" t="n">
        <v>258</v>
      </c>
      <c r="G145" s="3" t="n">
        <v>4.94</v>
      </c>
      <c r="H145" s="3"/>
      <c r="I145" s="3" t="n">
        <v>31.5</v>
      </c>
      <c r="J145" s="3" t="n">
        <v>116</v>
      </c>
      <c r="K145" s="3" t="n">
        <v>4.45</v>
      </c>
      <c r="L145" s="3" t="n">
        <v>7.12</v>
      </c>
    </row>
    <row r="146" customFormat="false" ht="13.8" hidden="false" customHeight="false" outlineLevel="0" collapsed="false">
      <c r="A146" s="0" t="n">
        <v>2013</v>
      </c>
      <c r="B146" s="1" t="s">
        <v>256</v>
      </c>
      <c r="C146" s="0" t="s">
        <v>19</v>
      </c>
      <c r="D146" s="0" t="s">
        <v>114</v>
      </c>
      <c r="E146" s="3" t="n">
        <v>76</v>
      </c>
      <c r="F146" s="3" t="n">
        <v>196</v>
      </c>
      <c r="G146" s="3" t="n">
        <v>4.44</v>
      </c>
      <c r="H146" s="3"/>
      <c r="I146" s="3" t="n">
        <v>39.5</v>
      </c>
      <c r="J146" s="3" t="n">
        <v>136</v>
      </c>
      <c r="K146" s="3" t="n">
        <v>4.33</v>
      </c>
      <c r="L146" s="3"/>
    </row>
    <row r="147" customFormat="false" ht="13.8" hidden="false" customHeight="false" outlineLevel="0" collapsed="false">
      <c r="A147" s="0" t="n">
        <v>2013</v>
      </c>
      <c r="B147" s="1" t="s">
        <v>257</v>
      </c>
      <c r="C147" s="0" t="s">
        <v>40</v>
      </c>
      <c r="D147" s="0" t="s">
        <v>33</v>
      </c>
      <c r="E147" s="3" t="n">
        <v>76.5</v>
      </c>
      <c r="F147" s="3" t="n">
        <v>307</v>
      </c>
      <c r="G147" s="3" t="n">
        <v>5.14</v>
      </c>
      <c r="H147" s="3"/>
      <c r="I147" s="3" t="n">
        <v>28.5</v>
      </c>
      <c r="J147" s="3" t="n">
        <v>103</v>
      </c>
      <c r="K147" s="3" t="n">
        <v>4.63</v>
      </c>
      <c r="L147" s="3" t="n">
        <v>7.45</v>
      </c>
    </row>
    <row r="148" customFormat="false" ht="13.8" hidden="false" customHeight="false" outlineLevel="0" collapsed="false">
      <c r="A148" s="0" t="n">
        <v>2013</v>
      </c>
      <c r="B148" s="1" t="s">
        <v>258</v>
      </c>
      <c r="C148" s="0" t="s">
        <v>16</v>
      </c>
      <c r="D148" s="0" t="s">
        <v>121</v>
      </c>
      <c r="E148" s="3" t="n">
        <v>70.5</v>
      </c>
      <c r="F148" s="3" t="n">
        <v>195</v>
      </c>
      <c r="G148" s="3" t="n">
        <v>4.41</v>
      </c>
      <c r="H148" s="3" t="n">
        <v>14</v>
      </c>
      <c r="I148" s="3" t="n">
        <v>35</v>
      </c>
      <c r="J148" s="3" t="n">
        <v>125</v>
      </c>
      <c r="K148" s="3"/>
      <c r="L148" s="3"/>
    </row>
    <row r="149" customFormat="false" ht="13.8" hidden="false" customHeight="false" outlineLevel="0" collapsed="false">
      <c r="A149" s="0" t="n">
        <v>2013</v>
      </c>
      <c r="B149" s="1" t="s">
        <v>259</v>
      </c>
      <c r="C149" s="0" t="s">
        <v>169</v>
      </c>
      <c r="D149" s="0" t="s">
        <v>76</v>
      </c>
      <c r="E149" s="3" t="n">
        <v>71.63</v>
      </c>
      <c r="F149" s="3" t="n">
        <v>209</v>
      </c>
      <c r="G149" s="3" t="n">
        <v>4.54</v>
      </c>
      <c r="H149" s="3" t="n">
        <v>12</v>
      </c>
      <c r="I149" s="3" t="n">
        <v>36.5</v>
      </c>
      <c r="J149" s="3" t="n">
        <v>125</v>
      </c>
      <c r="K149" s="3" t="n">
        <v>4.07</v>
      </c>
      <c r="L149" s="3" t="n">
        <v>6.77</v>
      </c>
    </row>
    <row r="150" customFormat="false" ht="13.8" hidden="false" customHeight="false" outlineLevel="0" collapsed="false">
      <c r="A150" s="0" t="n">
        <v>2013</v>
      </c>
      <c r="B150" s="1" t="s">
        <v>260</v>
      </c>
      <c r="C150" s="0" t="s">
        <v>35</v>
      </c>
      <c r="D150" s="0" t="s">
        <v>261</v>
      </c>
      <c r="E150" s="3" t="n">
        <v>73.75</v>
      </c>
      <c r="F150" s="3" t="n">
        <v>239</v>
      </c>
      <c r="G150" s="3" t="n">
        <v>4.9</v>
      </c>
      <c r="H150" s="3" t="n">
        <v>17</v>
      </c>
      <c r="I150" s="3" t="n">
        <v>33</v>
      </c>
      <c r="J150" s="3" t="n">
        <v>118</v>
      </c>
      <c r="K150" s="3" t="n">
        <v>4.47</v>
      </c>
      <c r="L150" s="3" t="n">
        <v>7.28</v>
      </c>
    </row>
    <row r="151" customFormat="false" ht="13.8" hidden="false" customHeight="false" outlineLevel="0" collapsed="false">
      <c r="A151" s="0" t="n">
        <v>2013</v>
      </c>
      <c r="B151" s="1" t="s">
        <v>262</v>
      </c>
      <c r="C151" s="0" t="s">
        <v>19</v>
      </c>
      <c r="D151" s="0" t="s">
        <v>190</v>
      </c>
      <c r="E151" s="3" t="n">
        <v>72.63</v>
      </c>
      <c r="F151" s="3" t="n">
        <v>193</v>
      </c>
      <c r="G151" s="3" t="n">
        <v>4.54</v>
      </c>
      <c r="H151" s="3" t="n">
        <v>8</v>
      </c>
      <c r="I151" s="3" t="n">
        <v>33.5</v>
      </c>
      <c r="J151" s="3" t="n">
        <v>121</v>
      </c>
      <c r="K151" s="3" t="n">
        <v>4.21</v>
      </c>
      <c r="L151" s="3" t="n">
        <v>6.88</v>
      </c>
    </row>
    <row r="152" customFormat="false" ht="13.8" hidden="false" customHeight="false" outlineLevel="0" collapsed="false">
      <c r="A152" s="0" t="n">
        <v>2013</v>
      </c>
      <c r="B152" s="1" t="s">
        <v>263</v>
      </c>
      <c r="C152" s="0" t="s">
        <v>43</v>
      </c>
      <c r="D152" s="0" t="s">
        <v>157</v>
      </c>
      <c r="E152" s="3" t="n">
        <v>69.25</v>
      </c>
      <c r="F152" s="3" t="n">
        <v>196</v>
      </c>
      <c r="G152" s="3" t="n">
        <v>4.52</v>
      </c>
      <c r="H152" s="3" t="n">
        <v>20</v>
      </c>
      <c r="I152" s="3" t="n">
        <v>35.5</v>
      </c>
      <c r="J152" s="3" t="n">
        <v>122</v>
      </c>
      <c r="K152" s="3" t="n">
        <v>4.2</v>
      </c>
      <c r="L152" s="3" t="n">
        <v>6.87</v>
      </c>
    </row>
    <row r="153" customFormat="false" ht="13.8" hidden="false" customHeight="false" outlineLevel="0" collapsed="false">
      <c r="A153" s="0" t="n">
        <v>2013</v>
      </c>
      <c r="B153" s="1" t="s">
        <v>264</v>
      </c>
      <c r="C153" s="0" t="s">
        <v>19</v>
      </c>
      <c r="D153" s="0" t="s">
        <v>265</v>
      </c>
      <c r="E153" s="3" t="n">
        <v>72.5</v>
      </c>
      <c r="F153" s="3" t="n">
        <v>194</v>
      </c>
      <c r="G153" s="3" t="n">
        <v>4.38</v>
      </c>
      <c r="H153" s="3" t="n">
        <v>16</v>
      </c>
      <c r="I153" s="3" t="n">
        <v>33.5</v>
      </c>
      <c r="J153" s="3" t="n">
        <v>124</v>
      </c>
      <c r="K153" s="3" t="n">
        <v>4.35</v>
      </c>
      <c r="L153" s="3"/>
    </row>
    <row r="154" customFormat="false" ht="13.8" hidden="false" customHeight="false" outlineLevel="0" collapsed="false">
      <c r="A154" s="0" t="n">
        <v>2013</v>
      </c>
      <c r="B154" s="1" t="s">
        <v>266</v>
      </c>
      <c r="C154" s="0" t="s">
        <v>52</v>
      </c>
      <c r="D154" s="0" t="s">
        <v>38</v>
      </c>
      <c r="E154" s="3" t="n">
        <v>73</v>
      </c>
      <c r="F154" s="3" t="n">
        <v>214</v>
      </c>
      <c r="G154" s="3" t="n">
        <v>4.63</v>
      </c>
      <c r="H154" s="3" t="n">
        <v>15</v>
      </c>
      <c r="I154" s="3" t="n">
        <v>38</v>
      </c>
      <c r="J154" s="3" t="n">
        <v>121</v>
      </c>
      <c r="K154" s="3" t="n">
        <v>4.06</v>
      </c>
      <c r="L154" s="3" t="n">
        <v>6.78</v>
      </c>
    </row>
    <row r="155" customFormat="false" ht="13.8" hidden="false" customHeight="false" outlineLevel="0" collapsed="false">
      <c r="A155" s="0" t="n">
        <v>2013</v>
      </c>
      <c r="B155" s="1" t="s">
        <v>267</v>
      </c>
      <c r="C155" s="0" t="s">
        <v>43</v>
      </c>
      <c r="D155" s="0" t="s">
        <v>268</v>
      </c>
      <c r="E155" s="3" t="n">
        <v>68.13</v>
      </c>
      <c r="F155" s="3" t="n">
        <v>196</v>
      </c>
      <c r="G155" s="3" t="n">
        <v>4.48</v>
      </c>
      <c r="H155" s="3" t="n">
        <v>17</v>
      </c>
      <c r="I155" s="3" t="n">
        <v>35</v>
      </c>
      <c r="J155" s="3" t="n">
        <v>118</v>
      </c>
      <c r="K155" s="3" t="n">
        <v>4.15</v>
      </c>
      <c r="L155" s="3" t="n">
        <v>7.15</v>
      </c>
    </row>
    <row r="156" customFormat="false" ht="13.8" hidden="false" customHeight="false" outlineLevel="0" collapsed="false">
      <c r="A156" s="0" t="n">
        <v>2013</v>
      </c>
      <c r="B156" s="1" t="s">
        <v>269</v>
      </c>
      <c r="C156" s="0" t="s">
        <v>13</v>
      </c>
      <c r="D156" s="0" t="s">
        <v>54</v>
      </c>
      <c r="E156" s="3" t="n">
        <v>71.75</v>
      </c>
      <c r="F156" s="3" t="n">
        <v>246</v>
      </c>
      <c r="G156" s="3" t="n">
        <v>4.81</v>
      </c>
      <c r="H156" s="3" t="n">
        <v>25</v>
      </c>
      <c r="I156" s="3" t="n">
        <v>33</v>
      </c>
      <c r="J156" s="3" t="n">
        <v>119</v>
      </c>
      <c r="K156" s="3"/>
      <c r="L156" s="3"/>
    </row>
    <row r="157" customFormat="false" ht="13.8" hidden="false" customHeight="false" outlineLevel="0" collapsed="false">
      <c r="A157" s="0" t="n">
        <v>2013</v>
      </c>
      <c r="B157" s="1" t="s">
        <v>270</v>
      </c>
      <c r="C157" s="0" t="s">
        <v>13</v>
      </c>
      <c r="D157" s="0" t="s">
        <v>194</v>
      </c>
      <c r="E157" s="3" t="n">
        <v>73.38</v>
      </c>
      <c r="F157" s="3" t="n">
        <v>243</v>
      </c>
      <c r="G157" s="3" t="n">
        <v>4.72</v>
      </c>
      <c r="H157" s="3" t="n">
        <v>23</v>
      </c>
      <c r="I157" s="3"/>
      <c r="J157" s="3" t="n">
        <v>113</v>
      </c>
      <c r="K157" s="3"/>
      <c r="L157" s="3"/>
    </row>
    <row r="158" customFormat="false" ht="13.8" hidden="false" customHeight="false" outlineLevel="0" collapsed="false">
      <c r="A158" s="0" t="n">
        <v>2013</v>
      </c>
      <c r="B158" s="1" t="s">
        <v>271</v>
      </c>
      <c r="C158" s="0" t="s">
        <v>16</v>
      </c>
      <c r="D158" s="0" t="s">
        <v>94</v>
      </c>
      <c r="E158" s="3" t="n">
        <v>71</v>
      </c>
      <c r="F158" s="3" t="n">
        <v>210</v>
      </c>
      <c r="G158" s="3" t="n">
        <v>4.53</v>
      </c>
      <c r="H158" s="3" t="n">
        <v>17</v>
      </c>
      <c r="I158" s="3" t="n">
        <v>33.5</v>
      </c>
      <c r="J158" s="3" t="n">
        <v>117</v>
      </c>
      <c r="K158" s="3" t="n">
        <v>4.18</v>
      </c>
      <c r="L158" s="3" t="n">
        <v>6.95</v>
      </c>
    </row>
    <row r="159" customFormat="false" ht="13.8" hidden="false" customHeight="false" outlineLevel="0" collapsed="false">
      <c r="A159" s="0" t="n">
        <v>2013</v>
      </c>
      <c r="B159" s="1" t="s">
        <v>272</v>
      </c>
      <c r="C159" s="0" t="s">
        <v>35</v>
      </c>
      <c r="D159" s="0" t="s">
        <v>214</v>
      </c>
      <c r="E159" s="3" t="n">
        <v>72.75</v>
      </c>
      <c r="F159" s="3" t="n">
        <v>241</v>
      </c>
      <c r="G159" s="3" t="n">
        <v>4.71</v>
      </c>
      <c r="H159" s="3" t="n">
        <v>17</v>
      </c>
      <c r="I159" s="3" t="n">
        <v>30</v>
      </c>
      <c r="J159" s="3" t="n">
        <v>116</v>
      </c>
      <c r="K159" s="3" t="n">
        <v>4.2</v>
      </c>
      <c r="L159" s="3" t="n">
        <v>7.58</v>
      </c>
    </row>
    <row r="160" customFormat="false" ht="13.8" hidden="false" customHeight="false" outlineLevel="0" collapsed="false">
      <c r="A160" s="0" t="n">
        <v>2013</v>
      </c>
      <c r="B160" s="1" t="s">
        <v>273</v>
      </c>
      <c r="C160" s="0" t="s">
        <v>43</v>
      </c>
      <c r="D160" s="0" t="s">
        <v>41</v>
      </c>
      <c r="E160" s="3" t="n">
        <v>71.38</v>
      </c>
      <c r="F160" s="3" t="n">
        <v>227</v>
      </c>
      <c r="G160" s="3" t="n">
        <v>4.37</v>
      </c>
      <c r="H160" s="3" t="n">
        <v>31</v>
      </c>
      <c r="I160" s="3" t="n">
        <v>33.5</v>
      </c>
      <c r="J160" s="3" t="n">
        <v>121</v>
      </c>
      <c r="K160" s="3" t="n">
        <v>4.38</v>
      </c>
      <c r="L160" s="3" t="n">
        <v>6.96</v>
      </c>
    </row>
    <row r="161" customFormat="false" ht="13.8" hidden="false" customHeight="false" outlineLevel="0" collapsed="false">
      <c r="A161" s="0" t="n">
        <v>2013</v>
      </c>
      <c r="B161" s="1" t="s">
        <v>274</v>
      </c>
      <c r="C161" s="0" t="s">
        <v>22</v>
      </c>
      <c r="D161" s="0" t="s">
        <v>23</v>
      </c>
      <c r="E161" s="3" t="n">
        <v>77.38</v>
      </c>
      <c r="F161" s="3" t="n">
        <v>342</v>
      </c>
      <c r="G161" s="3" t="n">
        <v>5.44</v>
      </c>
      <c r="H161" s="3"/>
      <c r="I161" s="3" t="n">
        <v>26.5</v>
      </c>
      <c r="J161" s="3" t="n">
        <v>96</v>
      </c>
      <c r="K161" s="3" t="n">
        <v>5.27</v>
      </c>
      <c r="L161" s="3" t="n">
        <v>8.11</v>
      </c>
    </row>
    <row r="162" customFormat="false" ht="13.8" hidden="false" customHeight="false" outlineLevel="0" collapsed="false">
      <c r="A162" s="0" t="n">
        <v>2013</v>
      </c>
      <c r="B162" s="1" t="s">
        <v>275</v>
      </c>
      <c r="C162" s="0" t="s">
        <v>64</v>
      </c>
      <c r="D162" s="0" t="s">
        <v>157</v>
      </c>
      <c r="E162" s="3" t="n">
        <v>78.13</v>
      </c>
      <c r="F162" s="3" t="n">
        <v>313</v>
      </c>
      <c r="G162" s="3" t="n">
        <v>4.94</v>
      </c>
      <c r="H162" s="3"/>
      <c r="I162" s="3" t="n">
        <v>28</v>
      </c>
      <c r="J162" s="3" t="n">
        <v>107</v>
      </c>
      <c r="K162" s="3" t="n">
        <v>4.63</v>
      </c>
      <c r="L162" s="3" t="n">
        <v>7.83</v>
      </c>
    </row>
    <row r="163" customFormat="false" ht="13.8" hidden="false" customHeight="false" outlineLevel="0" collapsed="false">
      <c r="A163" s="0" t="n">
        <v>2013</v>
      </c>
      <c r="B163" s="1" t="s">
        <v>276</v>
      </c>
      <c r="C163" s="0" t="s">
        <v>40</v>
      </c>
      <c r="D163" s="0" t="s">
        <v>277</v>
      </c>
      <c r="E163" s="3" t="n">
        <v>74</v>
      </c>
      <c r="F163" s="3" t="n">
        <v>317</v>
      </c>
      <c r="G163" s="3" t="n">
        <v>5.48</v>
      </c>
      <c r="H163" s="3" t="n">
        <v>35</v>
      </c>
      <c r="I163" s="3" t="n">
        <v>23</v>
      </c>
      <c r="J163" s="3" t="n">
        <v>95</v>
      </c>
      <c r="K163" s="3" t="n">
        <v>4.82</v>
      </c>
      <c r="L163" s="3" t="n">
        <v>8.07</v>
      </c>
    </row>
    <row r="164" customFormat="false" ht="13.8" hidden="false" customHeight="false" outlineLevel="0" collapsed="false">
      <c r="A164" s="0" t="n">
        <v>2013</v>
      </c>
      <c r="B164" s="1" t="s">
        <v>278</v>
      </c>
      <c r="C164" s="0" t="s">
        <v>61</v>
      </c>
      <c r="D164" s="0" t="s">
        <v>265</v>
      </c>
      <c r="E164" s="3" t="n">
        <v>76.13</v>
      </c>
      <c r="F164" s="3" t="n">
        <v>225</v>
      </c>
      <c r="G164" s="3" t="n">
        <v>5.11</v>
      </c>
      <c r="H164" s="3"/>
      <c r="I164" s="3" t="n">
        <v>31</v>
      </c>
      <c r="J164" s="3" t="n">
        <v>115</v>
      </c>
      <c r="K164" s="3" t="n">
        <v>4.3</v>
      </c>
      <c r="L164" s="3" t="n">
        <v>7.12</v>
      </c>
    </row>
    <row r="165" customFormat="false" ht="13.8" hidden="false" customHeight="false" outlineLevel="0" collapsed="false">
      <c r="A165" s="0" t="n">
        <v>2013</v>
      </c>
      <c r="B165" s="1" t="s">
        <v>279</v>
      </c>
      <c r="C165" s="0" t="s">
        <v>64</v>
      </c>
      <c r="D165" s="0" t="s">
        <v>265</v>
      </c>
      <c r="E165" s="3" t="n">
        <v>78</v>
      </c>
      <c r="F165" s="3" t="n">
        <v>303</v>
      </c>
      <c r="G165" s="3" t="n">
        <v>4.72</v>
      </c>
      <c r="H165" s="3" t="n">
        <v>28</v>
      </c>
      <c r="I165" s="3" t="n">
        <v>34</v>
      </c>
      <c r="J165" s="3" t="n">
        <v>118</v>
      </c>
      <c r="K165" s="3" t="n">
        <v>4.52</v>
      </c>
      <c r="L165" s="3" t="n">
        <v>7.31</v>
      </c>
    </row>
    <row r="166" customFormat="false" ht="13.8" hidden="false" customHeight="false" outlineLevel="0" collapsed="false">
      <c r="A166" s="0" t="n">
        <v>2013</v>
      </c>
      <c r="B166" s="1" t="s">
        <v>280</v>
      </c>
      <c r="C166" s="0" t="s">
        <v>19</v>
      </c>
      <c r="D166" s="0" t="s">
        <v>281</v>
      </c>
      <c r="E166" s="3" t="n">
        <v>71.13</v>
      </c>
      <c r="F166" s="3" t="n">
        <v>204</v>
      </c>
      <c r="G166" s="3" t="n">
        <v>4.46</v>
      </c>
      <c r="H166" s="3" t="n">
        <v>20</v>
      </c>
      <c r="I166" s="3" t="n">
        <v>33.5</v>
      </c>
      <c r="J166" s="3" t="n">
        <v>119</v>
      </c>
      <c r="K166" s="3" t="n">
        <v>4.38</v>
      </c>
      <c r="L166" s="3" t="n">
        <v>7.1</v>
      </c>
    </row>
    <row r="167" customFormat="false" ht="13.8" hidden="false" customHeight="false" outlineLevel="0" collapsed="false">
      <c r="A167" s="0" t="n">
        <v>2013</v>
      </c>
      <c r="B167" s="1" t="s">
        <v>282</v>
      </c>
      <c r="C167" s="0" t="s">
        <v>40</v>
      </c>
      <c r="D167" s="0" t="s">
        <v>283</v>
      </c>
      <c r="E167" s="3" t="n">
        <v>75</v>
      </c>
      <c r="F167" s="3" t="n">
        <v>332</v>
      </c>
      <c r="G167" s="3" t="n">
        <v>5.58</v>
      </c>
      <c r="H167" s="3" t="n">
        <v>28</v>
      </c>
      <c r="I167" s="3" t="n">
        <v>22.5</v>
      </c>
      <c r="J167" s="3" t="n">
        <v>96</v>
      </c>
      <c r="K167" s="3" t="n">
        <v>5.1</v>
      </c>
      <c r="L167" s="3" t="n">
        <v>7.78</v>
      </c>
    </row>
    <row r="168" customFormat="false" ht="13.8" hidden="false" customHeight="false" outlineLevel="0" collapsed="false">
      <c r="A168" s="0" t="n">
        <v>2013</v>
      </c>
      <c r="B168" s="1" t="s">
        <v>284</v>
      </c>
      <c r="C168" s="0" t="s">
        <v>37</v>
      </c>
      <c r="D168" s="0" t="s">
        <v>54</v>
      </c>
      <c r="E168" s="3" t="n">
        <v>76</v>
      </c>
      <c r="F168" s="3" t="n">
        <v>277</v>
      </c>
      <c r="G168" s="3" t="n">
        <v>4.8</v>
      </c>
      <c r="H168" s="3"/>
      <c r="I168" s="3" t="n">
        <v>33</v>
      </c>
      <c r="J168" s="3" t="n">
        <v>119</v>
      </c>
      <c r="K168" s="3" t="n">
        <v>4.51</v>
      </c>
      <c r="L168" s="3" t="n">
        <v>7.03</v>
      </c>
    </row>
    <row r="169" customFormat="false" ht="13.8" hidden="false" customHeight="false" outlineLevel="0" collapsed="false">
      <c r="A169" s="0" t="n">
        <v>2013</v>
      </c>
      <c r="B169" s="1" t="s">
        <v>285</v>
      </c>
      <c r="C169" s="0" t="s">
        <v>16</v>
      </c>
      <c r="D169" s="0" t="s">
        <v>186</v>
      </c>
      <c r="E169" s="3" t="n">
        <v>69.63</v>
      </c>
      <c r="F169" s="3" t="n">
        <v>193</v>
      </c>
      <c r="G169" s="3" t="n">
        <v>4.54</v>
      </c>
      <c r="H169" s="3" t="n">
        <v>10</v>
      </c>
      <c r="I169" s="3" t="n">
        <v>34.5</v>
      </c>
      <c r="J169" s="3" t="n">
        <v>119</v>
      </c>
      <c r="K169" s="3" t="n">
        <v>4.27</v>
      </c>
      <c r="L169" s="3" t="n">
        <v>6.81</v>
      </c>
    </row>
    <row r="170" customFormat="false" ht="13.8" hidden="false" customHeight="false" outlineLevel="0" collapsed="false">
      <c r="A170" s="0" t="n">
        <v>2013</v>
      </c>
      <c r="B170" s="1" t="s">
        <v>286</v>
      </c>
      <c r="C170" s="0" t="s">
        <v>43</v>
      </c>
      <c r="D170" s="0" t="s">
        <v>159</v>
      </c>
      <c r="E170" s="3" t="n">
        <v>73.38</v>
      </c>
      <c r="F170" s="3" t="n">
        <v>230</v>
      </c>
      <c r="G170" s="3" t="n">
        <v>4.6</v>
      </c>
      <c r="H170" s="3" t="n">
        <v>24</v>
      </c>
      <c r="I170" s="3" t="n">
        <v>31.5</v>
      </c>
      <c r="J170" s="3" t="n">
        <v>118</v>
      </c>
      <c r="K170" s="3" t="n">
        <v>4.24</v>
      </c>
      <c r="L170" s="3" t="n">
        <v>6.75</v>
      </c>
    </row>
    <row r="171" customFormat="false" ht="13.8" hidden="false" customHeight="false" outlineLevel="0" collapsed="false">
      <c r="A171" s="0" t="n">
        <v>2013</v>
      </c>
      <c r="B171" s="1" t="s">
        <v>287</v>
      </c>
      <c r="C171" s="0" t="s">
        <v>97</v>
      </c>
      <c r="D171" s="0" t="s">
        <v>92</v>
      </c>
      <c r="E171" s="3" t="n">
        <v>80</v>
      </c>
      <c r="F171" s="3" t="n">
        <v>260</v>
      </c>
      <c r="G171" s="3" t="n">
        <v>4.86</v>
      </c>
      <c r="H171" s="3" t="n">
        <v>17</v>
      </c>
      <c r="I171" s="3" t="n">
        <v>31</v>
      </c>
      <c r="J171" s="3" t="n">
        <v>113</v>
      </c>
      <c r="K171" s="3" t="n">
        <v>4.57</v>
      </c>
      <c r="L171" s="3" t="n">
        <v>7.09</v>
      </c>
    </row>
    <row r="172" customFormat="false" ht="13.8" hidden="false" customHeight="false" outlineLevel="0" collapsed="false">
      <c r="A172" s="0" t="n">
        <v>2013</v>
      </c>
      <c r="B172" s="1" t="s">
        <v>288</v>
      </c>
      <c r="C172" s="0" t="s">
        <v>16</v>
      </c>
      <c r="D172" s="0" t="s">
        <v>214</v>
      </c>
      <c r="E172" s="3" t="n">
        <v>71.13</v>
      </c>
      <c r="F172" s="3" t="n">
        <v>191</v>
      </c>
      <c r="G172" s="3" t="n">
        <v>4.56</v>
      </c>
      <c r="H172" s="3" t="n">
        <v>14</v>
      </c>
      <c r="I172" s="3" t="n">
        <v>32.5</v>
      </c>
      <c r="J172" s="3" t="n">
        <v>116</v>
      </c>
      <c r="K172" s="3" t="n">
        <v>4.06</v>
      </c>
      <c r="L172" s="3" t="n">
        <v>6.69</v>
      </c>
    </row>
    <row r="173" customFormat="false" ht="13.8" hidden="false" customHeight="false" outlineLevel="0" collapsed="false">
      <c r="A173" s="0" t="n">
        <v>2013</v>
      </c>
      <c r="B173" s="1" t="s">
        <v>289</v>
      </c>
      <c r="C173" s="0" t="s">
        <v>67</v>
      </c>
      <c r="D173" s="0" t="s">
        <v>57</v>
      </c>
      <c r="E173" s="3" t="n">
        <v>71.38</v>
      </c>
      <c r="F173" s="3" t="n">
        <v>227</v>
      </c>
      <c r="G173" s="3" t="n">
        <v>4.7</v>
      </c>
      <c r="H173" s="3" t="n">
        <v>17</v>
      </c>
      <c r="I173" s="3" t="n">
        <v>30</v>
      </c>
      <c r="J173" s="3" t="n">
        <v>114</v>
      </c>
      <c r="K173" s="3" t="n">
        <v>4.55</v>
      </c>
      <c r="L173" s="3" t="n">
        <v>7.28</v>
      </c>
    </row>
    <row r="174" customFormat="false" ht="13.8" hidden="false" customHeight="false" outlineLevel="0" collapsed="false">
      <c r="A174" s="0" t="n">
        <v>2013</v>
      </c>
      <c r="B174" s="1" t="s">
        <v>290</v>
      </c>
      <c r="C174" s="0" t="s">
        <v>291</v>
      </c>
      <c r="D174" s="0" t="s">
        <v>292</v>
      </c>
      <c r="E174" s="3" t="n">
        <v>77</v>
      </c>
      <c r="F174" s="3" t="n">
        <v>258</v>
      </c>
      <c r="G174" s="3" t="n">
        <v>5.05</v>
      </c>
      <c r="H174" s="3" t="n">
        <v>24</v>
      </c>
      <c r="I174" s="3"/>
      <c r="J174" s="3" t="n">
        <v>106</v>
      </c>
      <c r="K174" s="3"/>
      <c r="L174" s="3"/>
    </row>
    <row r="175" customFormat="false" ht="13.8" hidden="false" customHeight="false" outlineLevel="0" collapsed="false">
      <c r="A175" s="0" t="n">
        <v>2013</v>
      </c>
      <c r="B175" s="1" t="s">
        <v>293</v>
      </c>
      <c r="C175" s="0" t="s">
        <v>64</v>
      </c>
      <c r="D175" s="0" t="s">
        <v>105</v>
      </c>
      <c r="E175" s="3" t="n">
        <v>78</v>
      </c>
      <c r="F175" s="3" t="n">
        <v>306</v>
      </c>
      <c r="G175" s="3" t="n">
        <v>5.3</v>
      </c>
      <c r="H175" s="3" t="n">
        <v>27</v>
      </c>
      <c r="I175" s="3" t="n">
        <v>28.5</v>
      </c>
      <c r="J175" s="3" t="n">
        <v>106</v>
      </c>
      <c r="K175" s="3" t="n">
        <v>4.68</v>
      </c>
      <c r="L175" s="3" t="n">
        <v>7.4</v>
      </c>
    </row>
    <row r="176" customFormat="false" ht="13.8" hidden="false" customHeight="false" outlineLevel="0" collapsed="false">
      <c r="A176" s="0" t="n">
        <v>2013</v>
      </c>
      <c r="B176" s="1" t="s">
        <v>294</v>
      </c>
      <c r="C176" s="0" t="s">
        <v>64</v>
      </c>
      <c r="D176" s="0" t="s">
        <v>295</v>
      </c>
      <c r="E176" s="3" t="n">
        <v>80.5</v>
      </c>
      <c r="F176" s="3" t="n">
        <v>315</v>
      </c>
      <c r="G176" s="3" t="n">
        <v>5.34</v>
      </c>
      <c r="H176" s="3" t="n">
        <v>31</v>
      </c>
      <c r="I176" s="3"/>
      <c r="J176" s="3"/>
      <c r="K176" s="3"/>
      <c r="L176" s="3"/>
    </row>
    <row r="177" customFormat="false" ht="13.8" hidden="false" customHeight="false" outlineLevel="0" collapsed="false">
      <c r="A177" s="0" t="n">
        <v>2013</v>
      </c>
      <c r="B177" s="1" t="s">
        <v>296</v>
      </c>
      <c r="C177" s="0" t="s">
        <v>37</v>
      </c>
      <c r="D177" s="0" t="s">
        <v>44</v>
      </c>
      <c r="E177" s="3" t="n">
        <v>75.63</v>
      </c>
      <c r="F177" s="3" t="n">
        <v>276</v>
      </c>
      <c r="G177" s="3" t="n">
        <v>4.87</v>
      </c>
      <c r="H177" s="3" t="n">
        <v>26</v>
      </c>
      <c r="I177" s="3" t="n">
        <v>31.5</v>
      </c>
      <c r="J177" s="3" t="n">
        <v>114</v>
      </c>
      <c r="K177" s="3"/>
      <c r="L177" s="3"/>
    </row>
    <row r="178" customFormat="false" ht="13.8" hidden="false" customHeight="false" outlineLevel="0" collapsed="false">
      <c r="A178" s="0" t="n">
        <v>2013</v>
      </c>
      <c r="B178" s="1" t="s">
        <v>297</v>
      </c>
      <c r="C178" s="0" t="s">
        <v>64</v>
      </c>
      <c r="D178" s="0" t="s">
        <v>298</v>
      </c>
      <c r="E178" s="3" t="n">
        <v>76.75</v>
      </c>
      <c r="F178" s="3" t="n">
        <v>318</v>
      </c>
      <c r="G178" s="3" t="n">
        <v>5.3</v>
      </c>
      <c r="H178" s="3" t="n">
        <v>25</v>
      </c>
      <c r="I178" s="3" t="n">
        <v>23.5</v>
      </c>
      <c r="J178" s="3" t="n">
        <v>102</v>
      </c>
      <c r="K178" s="3" t="n">
        <v>5.06</v>
      </c>
      <c r="L178" s="3" t="n">
        <v>8.11</v>
      </c>
    </row>
    <row r="179" customFormat="false" ht="13.8" hidden="false" customHeight="false" outlineLevel="0" collapsed="false">
      <c r="A179" s="0" t="n">
        <v>2013</v>
      </c>
      <c r="B179" s="1" t="s">
        <v>299</v>
      </c>
      <c r="C179" s="0" t="s">
        <v>13</v>
      </c>
      <c r="D179" s="0" t="s">
        <v>83</v>
      </c>
      <c r="E179" s="3" t="n">
        <v>73.25</v>
      </c>
      <c r="F179" s="3" t="n">
        <v>241</v>
      </c>
      <c r="G179" s="3" t="n">
        <v>4.82</v>
      </c>
      <c r="H179" s="3"/>
      <c r="I179" s="3" t="n">
        <v>33</v>
      </c>
      <c r="J179" s="3" t="n">
        <v>113</v>
      </c>
      <c r="K179" s="3" t="n">
        <v>4.27</v>
      </c>
      <c r="L179" s="3" t="n">
        <v>7.13</v>
      </c>
    </row>
    <row r="180" customFormat="false" ht="13.8" hidden="false" customHeight="false" outlineLevel="0" collapsed="false">
      <c r="A180" s="0" t="n">
        <v>2013</v>
      </c>
      <c r="B180" s="1" t="s">
        <v>300</v>
      </c>
      <c r="C180" s="0" t="s">
        <v>16</v>
      </c>
      <c r="D180" s="0" t="s">
        <v>85</v>
      </c>
      <c r="E180" s="3" t="n">
        <v>71.38</v>
      </c>
      <c r="F180" s="3" t="n">
        <v>196</v>
      </c>
      <c r="G180" s="3" t="n">
        <v>4.63</v>
      </c>
      <c r="H180" s="3" t="n">
        <v>12</v>
      </c>
      <c r="I180" s="3" t="n">
        <v>35</v>
      </c>
      <c r="J180" s="3" t="n">
        <v>118</v>
      </c>
      <c r="K180" s="3" t="n">
        <v>4.07</v>
      </c>
      <c r="L180" s="3" t="n">
        <v>6.74</v>
      </c>
    </row>
    <row r="181" customFormat="false" ht="13.8" hidden="false" customHeight="false" outlineLevel="0" collapsed="false">
      <c r="A181" s="0" t="n">
        <v>2013</v>
      </c>
      <c r="B181" s="1" t="s">
        <v>301</v>
      </c>
      <c r="C181" s="0" t="s">
        <v>19</v>
      </c>
      <c r="D181" s="0" t="s">
        <v>87</v>
      </c>
      <c r="E181" s="3" t="n">
        <v>75</v>
      </c>
      <c r="F181" s="3" t="n">
        <v>233</v>
      </c>
      <c r="G181" s="3" t="n">
        <v>4.56</v>
      </c>
      <c r="H181" s="3" t="n">
        <v>19</v>
      </c>
      <c r="I181" s="3" t="n">
        <v>39.5</v>
      </c>
      <c r="J181" s="3" t="n">
        <v>120</v>
      </c>
      <c r="K181" s="3"/>
      <c r="L181" s="3" t="n">
        <v>7.15</v>
      </c>
    </row>
    <row r="182" customFormat="false" ht="13.8" hidden="false" customHeight="false" outlineLevel="0" collapsed="false">
      <c r="A182" s="0" t="n">
        <v>2013</v>
      </c>
      <c r="B182" s="1" t="s">
        <v>302</v>
      </c>
      <c r="C182" s="0" t="s">
        <v>43</v>
      </c>
      <c r="D182" s="0" t="s">
        <v>25</v>
      </c>
      <c r="E182" s="3" t="n">
        <v>71</v>
      </c>
      <c r="F182" s="3" t="n">
        <v>219</v>
      </c>
      <c r="G182" s="3" t="n">
        <v>4.65</v>
      </c>
      <c r="H182" s="3"/>
      <c r="I182" s="3"/>
      <c r="J182" s="3"/>
      <c r="K182" s="3"/>
      <c r="L182" s="3"/>
    </row>
    <row r="183" customFormat="false" ht="13.8" hidden="false" customHeight="false" outlineLevel="0" collapsed="false">
      <c r="A183" s="0" t="n">
        <v>2013</v>
      </c>
      <c r="B183" s="1" t="s">
        <v>303</v>
      </c>
      <c r="C183" s="0" t="s">
        <v>37</v>
      </c>
      <c r="D183" s="0" t="s">
        <v>132</v>
      </c>
      <c r="E183" s="3" t="n">
        <v>80.13</v>
      </c>
      <c r="F183" s="3" t="n">
        <v>277</v>
      </c>
      <c r="G183" s="3" t="n">
        <v>4.62</v>
      </c>
      <c r="H183" s="3" t="n">
        <v>38</v>
      </c>
      <c r="I183" s="3" t="n">
        <v>34.5</v>
      </c>
      <c r="J183" s="3" t="n">
        <v>121</v>
      </c>
      <c r="K183" s="3" t="n">
        <v>4.51</v>
      </c>
      <c r="L183" s="3" t="n">
        <v>7.07</v>
      </c>
    </row>
    <row r="184" customFormat="false" ht="13.8" hidden="false" customHeight="false" outlineLevel="0" collapsed="false">
      <c r="A184" s="0" t="n">
        <v>2013</v>
      </c>
      <c r="B184" s="1" t="s">
        <v>304</v>
      </c>
      <c r="C184" s="0" t="s">
        <v>19</v>
      </c>
      <c r="D184" s="0" t="s">
        <v>214</v>
      </c>
      <c r="E184" s="3" t="n">
        <v>74.88</v>
      </c>
      <c r="F184" s="3" t="n">
        <v>231</v>
      </c>
      <c r="G184" s="3" t="n">
        <v>4.46</v>
      </c>
      <c r="H184" s="3" t="n">
        <v>17</v>
      </c>
      <c r="I184" s="3" t="n">
        <v>38.5</v>
      </c>
      <c r="J184" s="3" t="n">
        <v>129</v>
      </c>
      <c r="K184" s="3" t="n">
        <v>4.33</v>
      </c>
      <c r="L184" s="3" t="n">
        <v>6.99</v>
      </c>
    </row>
    <row r="185" customFormat="false" ht="13.8" hidden="false" customHeight="false" outlineLevel="0" collapsed="false">
      <c r="A185" s="0" t="n">
        <v>2013</v>
      </c>
      <c r="B185" s="1" t="s">
        <v>305</v>
      </c>
      <c r="C185" s="0" t="s">
        <v>40</v>
      </c>
      <c r="D185" s="0" t="s">
        <v>306</v>
      </c>
      <c r="E185" s="3" t="n">
        <v>77.38</v>
      </c>
      <c r="F185" s="3" t="n">
        <v>328</v>
      </c>
      <c r="G185" s="3" t="n">
        <v>5.65</v>
      </c>
      <c r="H185" s="3" t="n">
        <v>20</v>
      </c>
      <c r="I185" s="3" t="n">
        <v>20.5</v>
      </c>
      <c r="J185" s="3" t="n">
        <v>91</v>
      </c>
      <c r="K185" s="3" t="n">
        <v>5.03</v>
      </c>
      <c r="L185" s="3" t="n">
        <v>8.07</v>
      </c>
    </row>
    <row r="186" customFormat="false" ht="13.8" hidden="false" customHeight="false" outlineLevel="0" collapsed="false">
      <c r="A186" s="0" t="n">
        <v>2013</v>
      </c>
      <c r="B186" s="1" t="s">
        <v>307</v>
      </c>
      <c r="C186" s="0" t="s">
        <v>19</v>
      </c>
      <c r="D186" s="0" t="s">
        <v>243</v>
      </c>
      <c r="E186" s="3" t="n">
        <v>71</v>
      </c>
      <c r="F186" s="3" t="n">
        <v>189</v>
      </c>
      <c r="G186" s="3" t="n">
        <v>4.45</v>
      </c>
      <c r="H186" s="3" t="n">
        <v>20</v>
      </c>
      <c r="I186" s="3" t="n">
        <v>37</v>
      </c>
      <c r="J186" s="3" t="n">
        <v>120</v>
      </c>
      <c r="K186" s="3" t="n">
        <v>4.02</v>
      </c>
      <c r="L186" s="3" t="n">
        <v>6.8</v>
      </c>
    </row>
    <row r="187" customFormat="false" ht="13.8" hidden="false" customHeight="false" outlineLevel="0" collapsed="false">
      <c r="A187" s="4" t="n">
        <v>2013</v>
      </c>
      <c r="B187" s="5" t="s">
        <v>308</v>
      </c>
      <c r="C187" s="4" t="s">
        <v>97</v>
      </c>
      <c r="D187" s="4" t="s">
        <v>309</v>
      </c>
      <c r="E187" s="6" t="n">
        <v>75.25</v>
      </c>
      <c r="F187" s="6" t="n">
        <v>240</v>
      </c>
      <c r="G187" s="6" t="n">
        <v>4.73</v>
      </c>
      <c r="H187" s="6" t="n">
        <v>15</v>
      </c>
      <c r="I187" s="6" t="n">
        <v>30</v>
      </c>
      <c r="J187" s="6" t="n">
        <v>111</v>
      </c>
      <c r="K187" s="6" t="n">
        <v>4.3</v>
      </c>
      <c r="L187" s="6" t="n">
        <v>7.25</v>
      </c>
    </row>
    <row r="188" customFormat="false" ht="13.8" hidden="false" customHeight="false" outlineLevel="0" collapsed="false">
      <c r="A188" s="4" t="n">
        <v>2013</v>
      </c>
      <c r="B188" s="5" t="s">
        <v>310</v>
      </c>
      <c r="C188" s="4" t="s">
        <v>19</v>
      </c>
      <c r="D188" s="4" t="s">
        <v>311</v>
      </c>
      <c r="E188" s="6" t="n">
        <v>74.63</v>
      </c>
      <c r="F188" s="6" t="n">
        <v>194</v>
      </c>
      <c r="G188" s="6" t="n">
        <v>4.51</v>
      </c>
      <c r="H188" s="6" t="n">
        <v>7</v>
      </c>
      <c r="I188" s="6" t="n">
        <v>34.5</v>
      </c>
      <c r="J188" s="6" t="n">
        <v>122</v>
      </c>
      <c r="K188" s="6" t="n">
        <v>4.33</v>
      </c>
      <c r="L188" s="6" t="n">
        <v>6.65</v>
      </c>
    </row>
    <row r="189" customFormat="false" ht="13.8" hidden="false" customHeight="false" outlineLevel="0" collapsed="false">
      <c r="A189" s="0" t="n">
        <v>2013</v>
      </c>
      <c r="B189" s="1" t="s">
        <v>312</v>
      </c>
      <c r="C189" s="0" t="s">
        <v>19</v>
      </c>
      <c r="D189" s="0" t="s">
        <v>38</v>
      </c>
      <c r="E189" s="3" t="n">
        <v>68.88</v>
      </c>
      <c r="F189" s="3" t="n">
        <v>183</v>
      </c>
      <c r="G189" s="3" t="n">
        <v>4.27</v>
      </c>
      <c r="H189" s="3" t="n">
        <v>13</v>
      </c>
      <c r="I189" s="3"/>
      <c r="J189" s="3" t="n">
        <v>132</v>
      </c>
      <c r="K189" s="3"/>
      <c r="L189" s="3"/>
    </row>
    <row r="190" customFormat="false" ht="13.8" hidden="false" customHeight="false" outlineLevel="0" collapsed="false">
      <c r="A190" s="0" t="n">
        <v>2013</v>
      </c>
      <c r="B190" s="1" t="s">
        <v>313</v>
      </c>
      <c r="C190" s="0" t="s">
        <v>61</v>
      </c>
      <c r="D190" s="0" t="s">
        <v>216</v>
      </c>
      <c r="E190" s="3" t="n">
        <v>74</v>
      </c>
      <c r="F190" s="3" t="n">
        <v>230</v>
      </c>
      <c r="G190" s="3" t="n">
        <v>4.91</v>
      </c>
      <c r="H190" s="3"/>
      <c r="I190" s="3"/>
      <c r="J190" s="3"/>
      <c r="K190" s="3"/>
      <c r="L190" s="3"/>
    </row>
    <row r="191" customFormat="false" ht="13.8" hidden="false" customHeight="false" outlineLevel="0" collapsed="false">
      <c r="A191" s="0" t="n">
        <v>2013</v>
      </c>
      <c r="B191" s="1" t="s">
        <v>314</v>
      </c>
      <c r="C191" s="0" t="s">
        <v>52</v>
      </c>
      <c r="D191" s="0" t="s">
        <v>219</v>
      </c>
      <c r="E191" s="3" t="n">
        <v>69.88</v>
      </c>
      <c r="F191" s="3" t="n">
        <v>208</v>
      </c>
      <c r="G191" s="3" t="n">
        <v>4.5</v>
      </c>
      <c r="H191" s="3" t="n">
        <v>17</v>
      </c>
      <c r="I191" s="3" t="n">
        <v>35.5</v>
      </c>
      <c r="J191" s="3" t="n">
        <v>118</v>
      </c>
      <c r="K191" s="3"/>
      <c r="L191" s="3"/>
    </row>
    <row r="192" customFormat="false" ht="13.8" hidden="false" customHeight="false" outlineLevel="0" collapsed="false">
      <c r="A192" s="0" t="n">
        <v>2013</v>
      </c>
      <c r="B192" s="1" t="s">
        <v>315</v>
      </c>
      <c r="C192" s="0" t="s">
        <v>97</v>
      </c>
      <c r="D192" s="0" t="s">
        <v>316</v>
      </c>
      <c r="E192" s="3" t="n">
        <v>75.63</v>
      </c>
      <c r="F192" s="3" t="n">
        <v>242</v>
      </c>
      <c r="G192" s="3" t="n">
        <v>4.62</v>
      </c>
      <c r="H192" s="3" t="n">
        <v>18</v>
      </c>
      <c r="I192" s="3" t="n">
        <v>35.5</v>
      </c>
      <c r="J192" s="3" t="n">
        <v>115</v>
      </c>
      <c r="K192" s="3" t="n">
        <v>4.35</v>
      </c>
      <c r="L192" s="3" t="n">
        <v>7.09</v>
      </c>
    </row>
    <row r="193" customFormat="false" ht="13.8" hidden="false" customHeight="false" outlineLevel="0" collapsed="false">
      <c r="A193" s="0" t="n">
        <v>2013</v>
      </c>
      <c r="B193" s="1" t="s">
        <v>317</v>
      </c>
      <c r="C193" s="0" t="s">
        <v>61</v>
      </c>
      <c r="D193" s="0" t="s">
        <v>318</v>
      </c>
      <c r="E193" s="3" t="n">
        <v>74.13</v>
      </c>
      <c r="F193" s="3" t="n">
        <v>213</v>
      </c>
      <c r="G193" s="3" t="n">
        <v>4.69</v>
      </c>
      <c r="H193" s="3"/>
      <c r="I193" s="3" t="n">
        <v>31</v>
      </c>
      <c r="J193" s="3" t="n">
        <v>118</v>
      </c>
      <c r="K193" s="3" t="n">
        <v>3.99</v>
      </c>
      <c r="L193" s="3" t="n">
        <v>6.69</v>
      </c>
    </row>
    <row r="194" customFormat="false" ht="13.8" hidden="false" customHeight="false" outlineLevel="0" collapsed="false">
      <c r="A194" s="0" t="n">
        <v>2013</v>
      </c>
      <c r="B194" s="1" t="s">
        <v>319</v>
      </c>
      <c r="C194" s="0" t="s">
        <v>82</v>
      </c>
      <c r="D194" s="0" t="s">
        <v>192</v>
      </c>
      <c r="E194" s="3" t="n">
        <v>75</v>
      </c>
      <c r="F194" s="3" t="n">
        <v>302</v>
      </c>
      <c r="G194" s="3" t="n">
        <v>5.43</v>
      </c>
      <c r="H194" s="3" t="n">
        <v>27</v>
      </c>
      <c r="I194" s="3" t="n">
        <v>24</v>
      </c>
      <c r="J194" s="3" t="n">
        <v>92</v>
      </c>
      <c r="K194" s="3" t="n">
        <v>4.96</v>
      </c>
      <c r="L194" s="3" t="n">
        <v>7.9</v>
      </c>
    </row>
    <row r="195" customFormat="false" ht="13.8" hidden="false" customHeight="false" outlineLevel="0" collapsed="false">
      <c r="A195" s="0" t="n">
        <v>2013</v>
      </c>
      <c r="B195" s="1" t="s">
        <v>320</v>
      </c>
      <c r="C195" s="0" t="s">
        <v>43</v>
      </c>
      <c r="D195" s="0" t="s">
        <v>249</v>
      </c>
      <c r="E195" s="3" t="n">
        <v>72.38</v>
      </c>
      <c r="F195" s="3" t="n">
        <v>221</v>
      </c>
      <c r="G195" s="3" t="n">
        <v>4.55</v>
      </c>
      <c r="H195" s="3" t="n">
        <v>17</v>
      </c>
      <c r="I195" s="3" t="n">
        <v>35.5</v>
      </c>
      <c r="J195" s="3" t="n">
        <v>118</v>
      </c>
      <c r="K195" s="3"/>
      <c r="L195" s="3"/>
    </row>
    <row r="196" customFormat="false" ht="13.8" hidden="false" customHeight="false" outlineLevel="0" collapsed="false">
      <c r="A196" s="0" t="n">
        <v>2013</v>
      </c>
      <c r="B196" s="1" t="s">
        <v>321</v>
      </c>
      <c r="C196" s="0" t="s">
        <v>64</v>
      </c>
      <c r="D196" s="0" t="s">
        <v>57</v>
      </c>
      <c r="E196" s="3" t="n">
        <v>77.13</v>
      </c>
      <c r="F196" s="3" t="n">
        <v>310</v>
      </c>
      <c r="G196" s="3" t="n">
        <v>5.29</v>
      </c>
      <c r="H196" s="3"/>
      <c r="I196" s="3" t="n">
        <v>24.5</v>
      </c>
      <c r="J196" s="3" t="n">
        <v>103</v>
      </c>
      <c r="K196" s="3" t="n">
        <v>5.01</v>
      </c>
      <c r="L196" s="3" t="n">
        <v>8.31</v>
      </c>
    </row>
    <row r="197" customFormat="false" ht="13.8" hidden="false" customHeight="false" outlineLevel="0" collapsed="false">
      <c r="A197" s="0" t="n">
        <v>2013</v>
      </c>
      <c r="B197" s="1" t="s">
        <v>322</v>
      </c>
      <c r="C197" s="0" t="s">
        <v>16</v>
      </c>
      <c r="D197" s="0" t="s">
        <v>206</v>
      </c>
      <c r="E197" s="3" t="n">
        <v>71.75</v>
      </c>
      <c r="F197" s="3" t="n">
        <v>197</v>
      </c>
      <c r="G197" s="3" t="n">
        <v>4.56</v>
      </c>
      <c r="H197" s="3" t="n">
        <v>12</v>
      </c>
      <c r="I197" s="3" t="n">
        <v>33</v>
      </c>
      <c r="J197" s="3" t="n">
        <v>121</v>
      </c>
      <c r="K197" s="3" t="n">
        <v>4.2</v>
      </c>
      <c r="L197" s="3" t="n">
        <v>6.78</v>
      </c>
    </row>
    <row r="198" customFormat="false" ht="13.8" hidden="false" customHeight="false" outlineLevel="0" collapsed="false">
      <c r="A198" s="0" t="n">
        <v>2013</v>
      </c>
      <c r="B198" s="1" t="s">
        <v>323</v>
      </c>
      <c r="C198" s="0" t="s">
        <v>37</v>
      </c>
      <c r="D198" s="0" t="s">
        <v>29</v>
      </c>
      <c r="E198" s="3" t="n">
        <v>77.38</v>
      </c>
      <c r="F198" s="3" t="n">
        <v>255</v>
      </c>
      <c r="G198" s="3" t="n">
        <v>4.78</v>
      </c>
      <c r="H198" s="3" t="n">
        <v>22</v>
      </c>
      <c r="I198" s="3" t="n">
        <v>33</v>
      </c>
      <c r="J198" s="3" t="n">
        <v>113</v>
      </c>
      <c r="K198" s="3" t="n">
        <v>4.44</v>
      </c>
      <c r="L198" s="3" t="n">
        <v>6.91</v>
      </c>
    </row>
    <row r="199" customFormat="false" ht="13.8" hidden="false" customHeight="false" outlineLevel="0" collapsed="false">
      <c r="A199" s="0" t="n">
        <v>2013</v>
      </c>
      <c r="B199" s="1" t="s">
        <v>324</v>
      </c>
      <c r="C199" s="0" t="s">
        <v>43</v>
      </c>
      <c r="D199" s="0" t="s">
        <v>54</v>
      </c>
      <c r="E199" s="3" t="n">
        <v>69.5</v>
      </c>
      <c r="F199" s="3" t="n">
        <v>210</v>
      </c>
      <c r="G199" s="3" t="n">
        <v>4.5</v>
      </c>
      <c r="H199" s="3" t="n">
        <v>25</v>
      </c>
      <c r="I199" s="3" t="n">
        <v>38.5</v>
      </c>
      <c r="J199" s="3" t="n">
        <v>130</v>
      </c>
      <c r="K199" s="3" t="n">
        <v>4.25</v>
      </c>
      <c r="L199" s="3" t="n">
        <v>6.87</v>
      </c>
    </row>
    <row r="200" customFormat="false" ht="13.8" hidden="false" customHeight="false" outlineLevel="0" collapsed="false">
      <c r="A200" s="0" t="n">
        <v>2013</v>
      </c>
      <c r="B200" s="1" t="s">
        <v>325</v>
      </c>
      <c r="C200" s="0" t="s">
        <v>35</v>
      </c>
      <c r="D200" s="0" t="s">
        <v>192</v>
      </c>
      <c r="E200" s="3" t="n">
        <v>73.88</v>
      </c>
      <c r="F200" s="3" t="n">
        <v>243</v>
      </c>
      <c r="G200" s="3" t="n">
        <v>4.83</v>
      </c>
      <c r="H200" s="3" t="n">
        <v>28</v>
      </c>
      <c r="I200" s="3"/>
      <c r="J200" s="3"/>
      <c r="K200" s="3"/>
      <c r="L200" s="3"/>
    </row>
    <row r="201" customFormat="false" ht="13.8" hidden="false" customHeight="false" outlineLevel="0" collapsed="false">
      <c r="A201" s="0" t="n">
        <v>2013</v>
      </c>
      <c r="B201" s="1" t="s">
        <v>326</v>
      </c>
      <c r="C201" s="0" t="s">
        <v>43</v>
      </c>
      <c r="D201" s="0" t="s">
        <v>327</v>
      </c>
      <c r="E201" s="3" t="n">
        <v>69</v>
      </c>
      <c r="F201" s="3" t="n">
        <v>209</v>
      </c>
      <c r="G201" s="3" t="n">
        <v>4.54</v>
      </c>
      <c r="H201" s="3" t="n">
        <v>20</v>
      </c>
      <c r="I201" s="3"/>
      <c r="J201" s="3"/>
      <c r="K201" s="3" t="n">
        <v>4.43</v>
      </c>
      <c r="L201" s="3" t="n">
        <v>7.21</v>
      </c>
    </row>
    <row r="202" customFormat="false" ht="13.8" hidden="false" customHeight="false" outlineLevel="0" collapsed="false">
      <c r="A202" s="0" t="n">
        <v>2013</v>
      </c>
      <c r="B202" s="1" t="s">
        <v>328</v>
      </c>
      <c r="C202" s="0" t="s">
        <v>16</v>
      </c>
      <c r="D202" s="0" t="s">
        <v>292</v>
      </c>
      <c r="E202" s="3" t="n">
        <v>69</v>
      </c>
      <c r="F202" s="3" t="n">
        <v>189</v>
      </c>
      <c r="G202" s="3" t="n">
        <v>4.56</v>
      </c>
      <c r="H202" s="3" t="n">
        <v>14</v>
      </c>
      <c r="I202" s="3" t="n">
        <v>36</v>
      </c>
      <c r="J202" s="3" t="n">
        <v>124</v>
      </c>
      <c r="K202" s="3" t="n">
        <v>4.18</v>
      </c>
      <c r="L202" s="3" t="n">
        <v>6.94</v>
      </c>
    </row>
    <row r="203" customFormat="false" ht="13.8" hidden="false" customHeight="false" outlineLevel="0" collapsed="false">
      <c r="A203" s="0" t="n">
        <v>2013</v>
      </c>
      <c r="B203" s="1" t="s">
        <v>329</v>
      </c>
      <c r="C203" s="0" t="s">
        <v>43</v>
      </c>
      <c r="D203" s="0" t="s">
        <v>219</v>
      </c>
      <c r="E203" s="3" t="n">
        <v>71.13</v>
      </c>
      <c r="F203" s="3" t="n">
        <v>208</v>
      </c>
      <c r="G203" s="3" t="n">
        <v>4.55</v>
      </c>
      <c r="H203" s="3" t="n">
        <v>15</v>
      </c>
      <c r="I203" s="3" t="n">
        <v>30.5</v>
      </c>
      <c r="J203" s="3" t="n">
        <v>119</v>
      </c>
      <c r="K203" s="3" t="n">
        <v>4.4</v>
      </c>
      <c r="L203" s="3" t="n">
        <v>7.12</v>
      </c>
    </row>
    <row r="204" customFormat="false" ht="13.8" hidden="false" customHeight="false" outlineLevel="0" collapsed="false">
      <c r="A204" s="0" t="n">
        <v>2013</v>
      </c>
      <c r="B204" s="1" t="s">
        <v>330</v>
      </c>
      <c r="C204" s="0" t="s">
        <v>61</v>
      </c>
      <c r="D204" s="0" t="s">
        <v>137</v>
      </c>
      <c r="E204" s="3" t="n">
        <v>79.13</v>
      </c>
      <c r="F204" s="3" t="n">
        <v>225</v>
      </c>
      <c r="G204" s="3" t="n">
        <v>4.94</v>
      </c>
      <c r="H204" s="3"/>
      <c r="I204" s="3" t="n">
        <v>26.5</v>
      </c>
      <c r="J204" s="3" t="n">
        <v>102</v>
      </c>
      <c r="K204" s="3" t="n">
        <v>4.52</v>
      </c>
      <c r="L204" s="3" t="n">
        <v>7.49</v>
      </c>
    </row>
    <row r="205" customFormat="false" ht="13.8" hidden="false" customHeight="false" outlineLevel="0" collapsed="false">
      <c r="A205" s="0" t="n">
        <v>2013</v>
      </c>
      <c r="B205" s="1" t="s">
        <v>331</v>
      </c>
      <c r="C205" s="0" t="s">
        <v>43</v>
      </c>
      <c r="D205" s="0" t="s">
        <v>78</v>
      </c>
      <c r="E205" s="3" t="n">
        <v>70.5</v>
      </c>
      <c r="F205" s="3" t="n">
        <v>223</v>
      </c>
      <c r="G205" s="3" t="n">
        <v>4.53</v>
      </c>
      <c r="H205" s="3" t="n">
        <v>28</v>
      </c>
      <c r="I205" s="3" t="n">
        <v>35</v>
      </c>
      <c r="J205" s="3" t="n">
        <v>115</v>
      </c>
      <c r="K205" s="3" t="n">
        <v>4.62</v>
      </c>
      <c r="L205" s="3"/>
    </row>
    <row r="206" customFormat="false" ht="13.8" hidden="false" customHeight="false" outlineLevel="0" collapsed="false">
      <c r="A206" s="0" t="n">
        <v>2013</v>
      </c>
      <c r="B206" s="1" t="s">
        <v>332</v>
      </c>
      <c r="C206" s="0" t="s">
        <v>43</v>
      </c>
      <c r="D206" s="0" t="s">
        <v>333</v>
      </c>
      <c r="E206" s="3" t="n">
        <v>70.5</v>
      </c>
      <c r="F206" s="3" t="n">
        <v>214</v>
      </c>
      <c r="G206" s="3" t="n">
        <v>4.66</v>
      </c>
      <c r="H206" s="3" t="n">
        <v>15</v>
      </c>
      <c r="I206" s="3" t="n">
        <v>32</v>
      </c>
      <c r="J206" s="3" t="n">
        <v>118</v>
      </c>
      <c r="K206" s="3" t="n">
        <v>4.4</v>
      </c>
      <c r="L206" s="3" t="n">
        <v>6.88</v>
      </c>
    </row>
    <row r="207" customFormat="false" ht="13.8" hidden="false" customHeight="false" outlineLevel="0" collapsed="false">
      <c r="A207" s="0" t="n">
        <v>2013</v>
      </c>
      <c r="B207" s="1" t="s">
        <v>334</v>
      </c>
      <c r="C207" s="0" t="s">
        <v>43</v>
      </c>
      <c r="D207" s="0" t="s">
        <v>335</v>
      </c>
      <c r="E207" s="3" t="n">
        <v>68.25</v>
      </c>
      <c r="F207" s="3" t="n">
        <v>208</v>
      </c>
      <c r="G207" s="3" t="n">
        <v>4.68</v>
      </c>
      <c r="H207" s="3" t="n">
        <v>19</v>
      </c>
      <c r="I207" s="3" t="n">
        <v>32.5</v>
      </c>
      <c r="J207" s="3" t="n">
        <v>113</v>
      </c>
      <c r="K207" s="3" t="n">
        <v>4.18</v>
      </c>
      <c r="L207" s="3" t="n">
        <v>6.95</v>
      </c>
    </row>
    <row r="208" customFormat="false" ht="13.8" hidden="false" customHeight="false" outlineLevel="0" collapsed="false">
      <c r="A208" s="0" t="n">
        <v>2013</v>
      </c>
      <c r="B208" s="1" t="s">
        <v>336</v>
      </c>
      <c r="C208" s="0" t="s">
        <v>22</v>
      </c>
      <c r="D208" s="0" t="s">
        <v>337</v>
      </c>
      <c r="E208" s="3" t="n">
        <v>76</v>
      </c>
      <c r="F208" s="3" t="n">
        <v>329</v>
      </c>
      <c r="G208" s="3" t="n">
        <v>5.23</v>
      </c>
      <c r="H208" s="3" t="n">
        <v>22</v>
      </c>
      <c r="I208" s="3" t="n">
        <v>26.5</v>
      </c>
      <c r="J208" s="3" t="n">
        <v>104</v>
      </c>
      <c r="K208" s="3" t="n">
        <v>4.7</v>
      </c>
      <c r="L208" s="3" t="n">
        <v>7.85</v>
      </c>
    </row>
    <row r="209" customFormat="false" ht="13.8" hidden="false" customHeight="false" outlineLevel="0" collapsed="false">
      <c r="A209" s="0" t="n">
        <v>2013</v>
      </c>
      <c r="B209" s="1" t="s">
        <v>338</v>
      </c>
      <c r="C209" s="0" t="s">
        <v>97</v>
      </c>
      <c r="D209" s="0" t="s">
        <v>114</v>
      </c>
      <c r="E209" s="3" t="n">
        <v>75.25</v>
      </c>
      <c r="F209" s="3" t="n">
        <v>242</v>
      </c>
      <c r="G209" s="3" t="n">
        <v>4.81</v>
      </c>
      <c r="H209" s="3" t="n">
        <v>17</v>
      </c>
      <c r="I209" s="3" t="n">
        <v>31</v>
      </c>
      <c r="J209" s="3" t="n">
        <v>112</v>
      </c>
      <c r="K209" s="3" t="n">
        <v>4.43</v>
      </c>
      <c r="L209" s="3" t="n">
        <v>7.17</v>
      </c>
    </row>
    <row r="210" customFormat="false" ht="13.8" hidden="false" customHeight="false" outlineLevel="0" collapsed="false">
      <c r="A210" s="0" t="n">
        <v>2013</v>
      </c>
      <c r="B210" s="1" t="s">
        <v>339</v>
      </c>
      <c r="C210" s="0" t="s">
        <v>35</v>
      </c>
      <c r="D210" s="0" t="s">
        <v>180</v>
      </c>
      <c r="E210" s="3" t="n">
        <v>75</v>
      </c>
      <c r="F210" s="3" t="n">
        <v>241</v>
      </c>
      <c r="G210" s="3" t="n">
        <v>4.88</v>
      </c>
      <c r="H210" s="3" t="n">
        <v>24</v>
      </c>
      <c r="I210" s="3" t="n">
        <v>35</v>
      </c>
      <c r="J210" s="3" t="n">
        <v>113</v>
      </c>
      <c r="K210" s="3" t="n">
        <v>4.44</v>
      </c>
      <c r="L210" s="3" t="n">
        <v>6.99</v>
      </c>
    </row>
    <row r="211" customFormat="false" ht="13.8" hidden="false" customHeight="false" outlineLevel="0" collapsed="false">
      <c r="A211" s="0" t="n">
        <v>2013</v>
      </c>
      <c r="B211" s="1" t="s">
        <v>340</v>
      </c>
      <c r="C211" s="0" t="s">
        <v>22</v>
      </c>
      <c r="D211" s="0" t="s">
        <v>341</v>
      </c>
      <c r="E211" s="3" t="n">
        <v>76.5</v>
      </c>
      <c r="F211" s="3" t="n">
        <v>309</v>
      </c>
      <c r="G211" s="3" t="n">
        <v>4.94</v>
      </c>
      <c r="H211" s="3" t="n">
        <v>28</v>
      </c>
      <c r="I211" s="3" t="n">
        <v>33</v>
      </c>
      <c r="J211" s="3" t="n">
        <v>111</v>
      </c>
      <c r="K211" s="3" t="n">
        <v>4.65</v>
      </c>
      <c r="L211" s="3" t="n">
        <v>7.55</v>
      </c>
    </row>
    <row r="212" customFormat="false" ht="13.8" hidden="false" customHeight="false" outlineLevel="0" collapsed="false">
      <c r="A212" s="0" t="n">
        <v>2013</v>
      </c>
      <c r="B212" s="1" t="s">
        <v>342</v>
      </c>
      <c r="C212" s="0" t="s">
        <v>64</v>
      </c>
      <c r="D212" s="0" t="s">
        <v>87</v>
      </c>
      <c r="E212" s="3" t="n">
        <v>77.25</v>
      </c>
      <c r="F212" s="3" t="n">
        <v>323</v>
      </c>
      <c r="G212" s="3" t="n">
        <v>5.2</v>
      </c>
      <c r="H212" s="3" t="n">
        <v>19</v>
      </c>
      <c r="I212" s="3" t="n">
        <v>29.5</v>
      </c>
      <c r="J212" s="3" t="n">
        <v>109</v>
      </c>
      <c r="K212" s="3" t="n">
        <v>4.57</v>
      </c>
      <c r="L212" s="3" t="n">
        <v>7.77</v>
      </c>
    </row>
    <row r="213" customFormat="false" ht="13.8" hidden="false" customHeight="false" outlineLevel="0" collapsed="false">
      <c r="A213" s="0" t="n">
        <v>2013</v>
      </c>
      <c r="B213" s="1" t="s">
        <v>343</v>
      </c>
      <c r="C213" s="0" t="s">
        <v>97</v>
      </c>
      <c r="D213" s="0" t="s">
        <v>139</v>
      </c>
      <c r="E213" s="3" t="n">
        <v>77.88</v>
      </c>
      <c r="F213" s="3" t="n">
        <v>269</v>
      </c>
      <c r="G213" s="3" t="n">
        <v>4.71</v>
      </c>
      <c r="H213" s="3" t="n">
        <v>22</v>
      </c>
      <c r="I213" s="3" t="n">
        <v>31.5</v>
      </c>
      <c r="J213" s="3" t="n">
        <v>113</v>
      </c>
      <c r="K213" s="3"/>
      <c r="L213" s="3"/>
    </row>
    <row r="214" customFormat="false" ht="13.8" hidden="false" customHeight="false" outlineLevel="0" collapsed="false">
      <c r="A214" s="0" t="n">
        <v>2013</v>
      </c>
      <c r="B214" s="1" t="s">
        <v>344</v>
      </c>
      <c r="C214" s="0" t="s">
        <v>35</v>
      </c>
      <c r="D214" s="0" t="s">
        <v>57</v>
      </c>
      <c r="E214" s="3" t="n">
        <v>73</v>
      </c>
      <c r="F214" s="3" t="n">
        <v>236</v>
      </c>
      <c r="G214" s="3" t="n">
        <v>4.71</v>
      </c>
      <c r="H214" s="3" t="n">
        <v>17</v>
      </c>
      <c r="I214" s="3"/>
      <c r="J214" s="3" t="n">
        <v>118</v>
      </c>
      <c r="K214" s="3"/>
      <c r="L214" s="3"/>
    </row>
    <row r="215" customFormat="false" ht="13.8" hidden="false" customHeight="false" outlineLevel="0" collapsed="false">
      <c r="A215" s="0" t="n">
        <v>2013</v>
      </c>
      <c r="B215" s="1" t="s">
        <v>345</v>
      </c>
      <c r="C215" s="0" t="s">
        <v>16</v>
      </c>
      <c r="D215" s="0" t="s">
        <v>216</v>
      </c>
      <c r="E215" s="3" t="n">
        <v>67.25</v>
      </c>
      <c r="F215" s="3" t="n">
        <v>169</v>
      </c>
      <c r="G215" s="3" t="n">
        <v>4.53</v>
      </c>
      <c r="H215" s="3" t="n">
        <v>10</v>
      </c>
      <c r="I215" s="3" t="n">
        <v>37.5</v>
      </c>
      <c r="J215" s="3" t="n">
        <v>127</v>
      </c>
      <c r="K215" s="3" t="n">
        <v>4.09</v>
      </c>
      <c r="L215" s="3" t="n">
        <v>6.74</v>
      </c>
    </row>
    <row r="216" customFormat="false" ht="13.8" hidden="false" customHeight="false" outlineLevel="0" collapsed="false">
      <c r="A216" s="0" t="n">
        <v>2013</v>
      </c>
      <c r="B216" s="1" t="s">
        <v>346</v>
      </c>
      <c r="C216" s="0" t="s">
        <v>64</v>
      </c>
      <c r="D216" s="0" t="s">
        <v>347</v>
      </c>
      <c r="E216" s="3" t="n">
        <v>77.38</v>
      </c>
      <c r="F216" s="3" t="n">
        <v>308</v>
      </c>
      <c r="G216" s="3" t="n">
        <v>5.45</v>
      </c>
      <c r="H216" s="3" t="n">
        <v>17</v>
      </c>
      <c r="I216" s="3" t="n">
        <v>23.5</v>
      </c>
      <c r="J216" s="3" t="n">
        <v>100</v>
      </c>
      <c r="K216" s="3" t="n">
        <v>4.84</v>
      </c>
      <c r="L216" s="3" t="n">
        <v>7.92</v>
      </c>
    </row>
    <row r="217" customFormat="false" ht="13.8" hidden="false" customHeight="false" outlineLevel="0" collapsed="false">
      <c r="A217" s="0" t="n">
        <v>2013</v>
      </c>
      <c r="B217" s="1" t="s">
        <v>348</v>
      </c>
      <c r="C217" s="0" t="s">
        <v>43</v>
      </c>
      <c r="D217" s="0" t="s">
        <v>117</v>
      </c>
      <c r="E217" s="3" t="n">
        <v>70.25</v>
      </c>
      <c r="F217" s="3" t="n">
        <v>168</v>
      </c>
      <c r="G217" s="3" t="n">
        <v>4.34</v>
      </c>
      <c r="H217" s="3"/>
      <c r="I217" s="3" t="n">
        <v>34</v>
      </c>
      <c r="J217" s="3" t="n">
        <v>121</v>
      </c>
      <c r="K217" s="3"/>
      <c r="L217" s="3"/>
    </row>
    <row r="218" customFormat="false" ht="13.8" hidden="false" customHeight="false" outlineLevel="0" collapsed="false">
      <c r="A218" s="0" t="n">
        <v>2013</v>
      </c>
      <c r="B218" s="1" t="s">
        <v>349</v>
      </c>
      <c r="C218" s="0" t="s">
        <v>64</v>
      </c>
      <c r="D218" s="0" t="s">
        <v>109</v>
      </c>
      <c r="E218" s="3" t="n">
        <v>77.25</v>
      </c>
      <c r="F218" s="3" t="n">
        <v>331</v>
      </c>
      <c r="G218" s="3" t="n">
        <v>5.49</v>
      </c>
      <c r="H218" s="3"/>
      <c r="I218" s="3" t="n">
        <v>22</v>
      </c>
      <c r="J218" s="3" t="n">
        <v>88</v>
      </c>
      <c r="K218" s="3" t="n">
        <v>5.06</v>
      </c>
      <c r="L218" s="3" t="n">
        <v>8.06</v>
      </c>
    </row>
    <row r="219" customFormat="false" ht="13.8" hidden="false" customHeight="false" outlineLevel="0" collapsed="false">
      <c r="A219" s="0" t="n">
        <v>2013</v>
      </c>
      <c r="B219" s="1" t="s">
        <v>350</v>
      </c>
      <c r="C219" s="0" t="s">
        <v>82</v>
      </c>
      <c r="D219" s="0" t="s">
        <v>54</v>
      </c>
      <c r="E219" s="3" t="n">
        <v>75.25</v>
      </c>
      <c r="F219" s="3" t="n">
        <v>304</v>
      </c>
      <c r="G219" s="3" t="n">
        <v>5.38</v>
      </c>
      <c r="H219" s="3" t="n">
        <v>25</v>
      </c>
      <c r="I219" s="3"/>
      <c r="J219" s="3"/>
      <c r="K219" s="3"/>
      <c r="L219" s="3"/>
    </row>
    <row r="220" customFormat="false" ht="13.8" hidden="false" customHeight="false" outlineLevel="0" collapsed="false">
      <c r="A220" s="0" t="n">
        <v>2013</v>
      </c>
      <c r="B220" s="1" t="s">
        <v>351</v>
      </c>
      <c r="C220" s="0" t="s">
        <v>97</v>
      </c>
      <c r="D220" s="0" t="s">
        <v>117</v>
      </c>
      <c r="E220" s="3" t="n">
        <v>75.25</v>
      </c>
      <c r="F220" s="3" t="n">
        <v>258</v>
      </c>
      <c r="G220" s="3" t="n">
        <v>4.94</v>
      </c>
      <c r="H220" s="3" t="n">
        <v>21</v>
      </c>
      <c r="I220" s="3" t="n">
        <v>30.5</v>
      </c>
      <c r="J220" s="3" t="n">
        <v>112</v>
      </c>
      <c r="K220" s="3" t="n">
        <v>4.35</v>
      </c>
      <c r="L220" s="3" t="n">
        <v>7.15</v>
      </c>
    </row>
    <row r="221" customFormat="false" ht="13.8" hidden="false" customHeight="false" outlineLevel="0" collapsed="false">
      <c r="A221" s="0" t="n">
        <v>2013</v>
      </c>
      <c r="B221" s="1" t="s">
        <v>352</v>
      </c>
      <c r="C221" s="0" t="s">
        <v>52</v>
      </c>
      <c r="D221" s="0" t="s">
        <v>353</v>
      </c>
      <c r="E221" s="3" t="n">
        <v>72.5</v>
      </c>
      <c r="F221" s="3" t="n">
        <v>208</v>
      </c>
      <c r="G221" s="3" t="n">
        <v>4.65</v>
      </c>
      <c r="H221" s="3" t="n">
        <v>14</v>
      </c>
      <c r="I221" s="3" t="n">
        <v>35</v>
      </c>
      <c r="J221" s="3" t="n">
        <v>122</v>
      </c>
      <c r="K221" s="3"/>
      <c r="L221" s="3"/>
    </row>
    <row r="222" customFormat="false" ht="13.8" hidden="false" customHeight="false" outlineLevel="0" collapsed="false">
      <c r="A222" s="0" t="n">
        <v>2013</v>
      </c>
      <c r="B222" s="1" t="s">
        <v>354</v>
      </c>
      <c r="C222" s="0" t="s">
        <v>19</v>
      </c>
      <c r="D222" s="0" t="s">
        <v>109</v>
      </c>
      <c r="E222" s="3" t="n">
        <v>72</v>
      </c>
      <c r="F222" s="3" t="n">
        <v>204</v>
      </c>
      <c r="G222" s="3" t="n">
        <v>4.53</v>
      </c>
      <c r="H222" s="3" t="n">
        <v>8</v>
      </c>
      <c r="I222" s="3" t="n">
        <v>33</v>
      </c>
      <c r="J222" s="3" t="n">
        <v>118</v>
      </c>
      <c r="K222" s="3" t="n">
        <v>4.01</v>
      </c>
      <c r="L222" s="3" t="n">
        <v>6.91</v>
      </c>
    </row>
    <row r="223" customFormat="false" ht="13.8" hidden="false" customHeight="false" outlineLevel="0" collapsed="false">
      <c r="A223" s="0" t="n">
        <v>2013</v>
      </c>
      <c r="B223" s="1" t="s">
        <v>355</v>
      </c>
      <c r="C223" s="0" t="s">
        <v>43</v>
      </c>
      <c r="D223" s="0" t="s">
        <v>356</v>
      </c>
      <c r="E223" s="3" t="n">
        <v>69.13</v>
      </c>
      <c r="F223" s="3" t="n">
        <v>199</v>
      </c>
      <c r="G223" s="3" t="n">
        <v>4.8</v>
      </c>
      <c r="H223" s="3" t="n">
        <v>18</v>
      </c>
      <c r="I223" s="3" t="n">
        <v>32.5</v>
      </c>
      <c r="J223" s="3" t="n">
        <v>112</v>
      </c>
      <c r="K223" s="3" t="n">
        <v>4.21</v>
      </c>
      <c r="L223" s="3" t="n">
        <v>7.17</v>
      </c>
    </row>
    <row r="224" customFormat="false" ht="13.8" hidden="false" customHeight="false" outlineLevel="0" collapsed="false">
      <c r="A224" s="0" t="n">
        <v>2013</v>
      </c>
      <c r="B224" s="1" t="s">
        <v>357</v>
      </c>
      <c r="C224" s="0" t="s">
        <v>64</v>
      </c>
      <c r="D224" s="0" t="s">
        <v>180</v>
      </c>
      <c r="E224" s="3" t="n">
        <v>79.63</v>
      </c>
      <c r="F224" s="3" t="n">
        <v>308</v>
      </c>
      <c r="G224" s="3" t="n">
        <v>5.14</v>
      </c>
      <c r="H224" s="3" t="n">
        <v>33</v>
      </c>
      <c r="I224" s="3" t="n">
        <v>30</v>
      </c>
      <c r="J224" s="3" t="n">
        <v>113</v>
      </c>
      <c r="K224" s="3" t="n">
        <v>4.68</v>
      </c>
      <c r="L224" s="3" t="n">
        <v>7.62</v>
      </c>
    </row>
    <row r="225" customFormat="false" ht="13.8" hidden="false" customHeight="false" outlineLevel="0" collapsed="false">
      <c r="A225" s="0" t="n">
        <v>2013</v>
      </c>
      <c r="B225" s="1" t="s">
        <v>358</v>
      </c>
      <c r="C225" s="0" t="s">
        <v>43</v>
      </c>
      <c r="D225" s="0" t="s">
        <v>127</v>
      </c>
      <c r="E225" s="3" t="n">
        <v>70.25</v>
      </c>
      <c r="F225" s="3" t="n">
        <v>214</v>
      </c>
      <c r="G225" s="3" t="n">
        <v>4.73</v>
      </c>
      <c r="H225" s="3" t="n">
        <v>21</v>
      </c>
      <c r="I225" s="3" t="n">
        <v>39</v>
      </c>
      <c r="J225" s="3" t="n">
        <v>125</v>
      </c>
      <c r="K225" s="3" t="n">
        <v>4.09</v>
      </c>
      <c r="L225" s="3" t="n">
        <v>6.85</v>
      </c>
    </row>
    <row r="226" customFormat="false" ht="13.8" hidden="false" customHeight="false" outlineLevel="0" collapsed="false">
      <c r="A226" s="0" t="n">
        <v>2013</v>
      </c>
      <c r="B226" s="1" t="s">
        <v>359</v>
      </c>
      <c r="C226" s="0" t="s">
        <v>64</v>
      </c>
      <c r="D226" s="0" t="s">
        <v>333</v>
      </c>
      <c r="E226" s="3" t="n">
        <v>77.88</v>
      </c>
      <c r="F226" s="3" t="n">
        <v>308</v>
      </c>
      <c r="G226" s="3" t="n">
        <v>5.17</v>
      </c>
      <c r="H226" s="3" t="n">
        <v>20</v>
      </c>
      <c r="I226" s="3" t="n">
        <v>31.5</v>
      </c>
      <c r="J226" s="3" t="n">
        <v>101</v>
      </c>
      <c r="K226" s="3" t="n">
        <v>4.91</v>
      </c>
      <c r="L226" s="3" t="n">
        <v>7.94</v>
      </c>
    </row>
    <row r="227" customFormat="false" ht="13.8" hidden="false" customHeight="false" outlineLevel="0" collapsed="false">
      <c r="A227" s="0" t="n">
        <v>2013</v>
      </c>
      <c r="B227" s="1" t="s">
        <v>360</v>
      </c>
      <c r="C227" s="0" t="s">
        <v>43</v>
      </c>
      <c r="D227" s="0" t="s">
        <v>353</v>
      </c>
      <c r="E227" s="3" t="n">
        <v>65.75</v>
      </c>
      <c r="F227" s="3" t="n">
        <v>190</v>
      </c>
      <c r="G227" s="3" t="n">
        <v>4.8</v>
      </c>
      <c r="H227" s="3" t="n">
        <v>15</v>
      </c>
      <c r="I227" s="3" t="n">
        <v>34</v>
      </c>
      <c r="J227" s="3" t="n">
        <v>114</v>
      </c>
      <c r="K227" s="3" t="n">
        <v>4.25</v>
      </c>
      <c r="L227" s="3" t="n">
        <v>6.97</v>
      </c>
    </row>
    <row r="228" customFormat="false" ht="13.8" hidden="false" customHeight="false" outlineLevel="0" collapsed="false">
      <c r="A228" s="0" t="n">
        <v>2013</v>
      </c>
      <c r="B228" s="1" t="s">
        <v>361</v>
      </c>
      <c r="C228" s="0" t="s">
        <v>16</v>
      </c>
      <c r="D228" s="0" t="s">
        <v>362</v>
      </c>
      <c r="E228" s="3" t="n">
        <v>70.13</v>
      </c>
      <c r="F228" s="3" t="n">
        <v>188</v>
      </c>
      <c r="G228" s="3" t="n">
        <v>4.39</v>
      </c>
      <c r="H228" s="3" t="n">
        <v>17</v>
      </c>
      <c r="I228" s="3" t="n">
        <v>40</v>
      </c>
      <c r="J228" s="3" t="n">
        <v>132</v>
      </c>
      <c r="K228" s="3" t="n">
        <v>4.23</v>
      </c>
      <c r="L228" s="3" t="n">
        <v>6.89</v>
      </c>
    </row>
    <row r="229" customFormat="false" ht="13.8" hidden="false" customHeight="false" outlineLevel="0" collapsed="false">
      <c r="A229" s="0" t="n">
        <v>2013</v>
      </c>
      <c r="B229" s="1" t="s">
        <v>363</v>
      </c>
      <c r="C229" s="0" t="s">
        <v>169</v>
      </c>
      <c r="D229" s="0" t="s">
        <v>90</v>
      </c>
      <c r="E229" s="3" t="n">
        <v>73.25</v>
      </c>
      <c r="F229" s="3" t="n">
        <v>220</v>
      </c>
      <c r="G229" s="3" t="n">
        <v>4.66</v>
      </c>
      <c r="H229" s="3"/>
      <c r="I229" s="3" t="n">
        <v>33.5</v>
      </c>
      <c r="J229" s="3" t="n">
        <v>117</v>
      </c>
      <c r="K229" s="3"/>
      <c r="L229" s="3"/>
    </row>
    <row r="230" customFormat="false" ht="13.8" hidden="false" customHeight="false" outlineLevel="0" collapsed="false">
      <c r="A230" s="0" t="n">
        <v>2013</v>
      </c>
      <c r="B230" s="1" t="s">
        <v>364</v>
      </c>
      <c r="C230" s="0" t="s">
        <v>19</v>
      </c>
      <c r="D230" s="0" t="s">
        <v>216</v>
      </c>
      <c r="E230" s="3" t="n">
        <v>73</v>
      </c>
      <c r="F230" s="3" t="n">
        <v>201</v>
      </c>
      <c r="G230" s="3" t="n">
        <v>4.51</v>
      </c>
      <c r="H230" s="3" t="n">
        <v>14</v>
      </c>
      <c r="I230" s="3" t="n">
        <v>33.5</v>
      </c>
      <c r="J230" s="3" t="n">
        <v>117</v>
      </c>
      <c r="K230" s="3" t="n">
        <v>4.47</v>
      </c>
      <c r="L230" s="3" t="n">
        <v>7.15</v>
      </c>
    </row>
    <row r="231" customFormat="false" ht="13.8" hidden="false" customHeight="false" outlineLevel="0" collapsed="false">
      <c r="A231" s="0" t="n">
        <v>2013</v>
      </c>
      <c r="B231" s="1" t="s">
        <v>365</v>
      </c>
      <c r="C231" s="0" t="s">
        <v>16</v>
      </c>
      <c r="D231" s="0" t="s">
        <v>366</v>
      </c>
      <c r="E231" s="3" t="n">
        <v>71.25</v>
      </c>
      <c r="F231" s="3" t="n">
        <v>189</v>
      </c>
      <c r="G231" s="3" t="n">
        <v>4.42</v>
      </c>
      <c r="H231" s="3" t="n">
        <v>11</v>
      </c>
      <c r="I231" s="3" t="n">
        <v>37</v>
      </c>
      <c r="J231" s="3" t="n">
        <v>124</v>
      </c>
      <c r="K231" s="3"/>
      <c r="L231" s="3"/>
    </row>
    <row r="232" customFormat="false" ht="13.8" hidden="false" customHeight="false" outlineLevel="0" collapsed="false">
      <c r="A232" s="0" t="n">
        <v>2013</v>
      </c>
      <c r="B232" s="1" t="s">
        <v>367</v>
      </c>
      <c r="C232" s="0" t="s">
        <v>19</v>
      </c>
      <c r="D232" s="0" t="s">
        <v>57</v>
      </c>
      <c r="E232" s="3" t="n">
        <v>76.38</v>
      </c>
      <c r="F232" s="3" t="n">
        <v>225</v>
      </c>
      <c r="G232" s="3" t="n">
        <v>4.51</v>
      </c>
      <c r="H232" s="3"/>
      <c r="I232" s="3" t="n">
        <v>34.5</v>
      </c>
      <c r="J232" s="3" t="n">
        <v>120</v>
      </c>
      <c r="K232" s="3" t="n">
        <v>4.07</v>
      </c>
      <c r="L232" s="3" t="n">
        <v>7.03</v>
      </c>
    </row>
    <row r="233" customFormat="false" ht="13.8" hidden="false" customHeight="false" outlineLevel="0" collapsed="false">
      <c r="A233" s="0" t="n">
        <v>2013</v>
      </c>
      <c r="B233" s="1" t="s">
        <v>368</v>
      </c>
      <c r="C233" s="0" t="s">
        <v>64</v>
      </c>
      <c r="D233" s="0" t="s">
        <v>369</v>
      </c>
      <c r="E233" s="3" t="n">
        <v>78.25</v>
      </c>
      <c r="F233" s="3" t="n">
        <v>334</v>
      </c>
      <c r="G233" s="3" t="n">
        <v>5.24</v>
      </c>
      <c r="H233" s="3" t="n">
        <v>28</v>
      </c>
      <c r="I233" s="3" t="n">
        <v>23</v>
      </c>
      <c r="J233" s="3"/>
      <c r="K233" s="3" t="n">
        <v>5.24</v>
      </c>
      <c r="L233" s="3"/>
    </row>
    <row r="234" customFormat="false" ht="13.8" hidden="false" customHeight="false" outlineLevel="0" collapsed="false">
      <c r="A234" s="0" t="n">
        <v>2013</v>
      </c>
      <c r="B234" s="1" t="s">
        <v>370</v>
      </c>
      <c r="C234" s="0" t="s">
        <v>52</v>
      </c>
      <c r="D234" s="0" t="s">
        <v>371</v>
      </c>
      <c r="E234" s="3" t="n">
        <v>71.63</v>
      </c>
      <c r="F234" s="3" t="n">
        <v>203</v>
      </c>
      <c r="G234" s="3" t="n">
        <v>4.62</v>
      </c>
      <c r="H234" s="3"/>
      <c r="I234" s="3" t="n">
        <v>36.5</v>
      </c>
      <c r="J234" s="3" t="n">
        <v>123</v>
      </c>
      <c r="K234" s="3" t="n">
        <v>4.27</v>
      </c>
      <c r="L234" s="3" t="n">
        <v>6.97</v>
      </c>
    </row>
    <row r="235" customFormat="false" ht="13.8" hidden="false" customHeight="false" outlineLevel="0" collapsed="false">
      <c r="A235" s="0" t="n">
        <v>2013</v>
      </c>
      <c r="B235" s="1" t="s">
        <v>372</v>
      </c>
      <c r="C235" s="0" t="s">
        <v>61</v>
      </c>
      <c r="D235" s="0" t="s">
        <v>33</v>
      </c>
      <c r="E235" s="3" t="n">
        <v>74.13</v>
      </c>
      <c r="F235" s="3" t="n">
        <v>227</v>
      </c>
      <c r="G235" s="3" t="n">
        <v>5.06</v>
      </c>
      <c r="H235" s="3"/>
      <c r="I235" s="3" t="n">
        <v>28.5</v>
      </c>
      <c r="J235" s="3" t="n">
        <v>105</v>
      </c>
      <c r="K235" s="3" t="n">
        <v>4.53</v>
      </c>
      <c r="L235" s="3" t="n">
        <v>7.34</v>
      </c>
    </row>
    <row r="236" customFormat="false" ht="13.8" hidden="false" customHeight="false" outlineLevel="0" collapsed="false">
      <c r="A236" s="0" t="n">
        <v>2013</v>
      </c>
      <c r="B236" s="1" t="s">
        <v>373</v>
      </c>
      <c r="C236" s="0" t="s">
        <v>19</v>
      </c>
      <c r="D236" s="0" t="s">
        <v>374</v>
      </c>
      <c r="E236" s="3" t="n">
        <v>73.25</v>
      </c>
      <c r="F236" s="3" t="n">
        <v>204</v>
      </c>
      <c r="G236" s="3" t="n">
        <v>4.48</v>
      </c>
      <c r="H236" s="3" t="n">
        <v>15</v>
      </c>
      <c r="I236" s="3" t="n">
        <v>33.5</v>
      </c>
      <c r="J236" s="3" t="n">
        <v>119</v>
      </c>
      <c r="K236" s="3" t="n">
        <v>4.07</v>
      </c>
      <c r="L236" s="3" t="n">
        <v>6.72</v>
      </c>
    </row>
    <row r="237" customFormat="false" ht="13.8" hidden="false" customHeight="false" outlineLevel="0" collapsed="false">
      <c r="A237" s="0" t="n">
        <v>2013</v>
      </c>
      <c r="B237" s="1" t="s">
        <v>375</v>
      </c>
      <c r="C237" s="0" t="s">
        <v>19</v>
      </c>
      <c r="D237" s="0" t="s">
        <v>105</v>
      </c>
      <c r="E237" s="3" t="n">
        <v>72.13</v>
      </c>
      <c r="F237" s="3" t="n">
        <v>205</v>
      </c>
      <c r="G237" s="3" t="n">
        <v>4.34</v>
      </c>
      <c r="H237" s="3" t="n">
        <v>16</v>
      </c>
      <c r="I237" s="3" t="n">
        <v>37</v>
      </c>
      <c r="J237" s="3" t="n">
        <v>125</v>
      </c>
      <c r="K237" s="3" t="n">
        <v>4.25</v>
      </c>
      <c r="L237" s="3" t="n">
        <v>6.76</v>
      </c>
    </row>
    <row r="238" customFormat="false" ht="13.8" hidden="false" customHeight="false" outlineLevel="0" collapsed="false">
      <c r="A238" s="0" t="n">
        <v>2013</v>
      </c>
      <c r="B238" s="1" t="s">
        <v>376</v>
      </c>
      <c r="C238" s="0" t="s">
        <v>13</v>
      </c>
      <c r="D238" s="0" t="s">
        <v>121</v>
      </c>
      <c r="E238" s="3" t="n">
        <v>72.88</v>
      </c>
      <c r="F238" s="3" t="n">
        <v>246</v>
      </c>
      <c r="G238" s="3" t="n">
        <v>4.91</v>
      </c>
      <c r="H238" s="3" t="n">
        <v>22</v>
      </c>
      <c r="I238" s="3" t="n">
        <v>32.5</v>
      </c>
      <c r="J238" s="3" t="n">
        <v>117</v>
      </c>
      <c r="K238" s="3"/>
      <c r="L238" s="3"/>
    </row>
    <row r="239" customFormat="false" ht="13.8" hidden="false" customHeight="false" outlineLevel="0" collapsed="false">
      <c r="A239" s="0" t="n">
        <v>2013</v>
      </c>
      <c r="B239" s="1" t="s">
        <v>377</v>
      </c>
      <c r="C239" s="0" t="s">
        <v>37</v>
      </c>
      <c r="D239" s="0" t="s">
        <v>54</v>
      </c>
      <c r="E239" s="3" t="n">
        <v>75.25</v>
      </c>
      <c r="F239" s="3" t="n">
        <v>262</v>
      </c>
      <c r="G239" s="3" t="n">
        <v>4.81</v>
      </c>
      <c r="H239" s="3"/>
      <c r="I239" s="3" t="n">
        <v>34.5</v>
      </c>
      <c r="J239" s="3" t="n">
        <v>114</v>
      </c>
      <c r="K239" s="3" t="n">
        <v>4.51</v>
      </c>
      <c r="L239" s="3" t="n">
        <v>7.18</v>
      </c>
    </row>
    <row r="240" customFormat="false" ht="13.8" hidden="false" customHeight="false" outlineLevel="0" collapsed="false">
      <c r="A240" s="0" t="n">
        <v>2013</v>
      </c>
      <c r="B240" s="1" t="s">
        <v>378</v>
      </c>
      <c r="C240" s="0" t="s">
        <v>16</v>
      </c>
      <c r="D240" s="0" t="s">
        <v>23</v>
      </c>
      <c r="E240" s="3" t="n">
        <v>72.13</v>
      </c>
      <c r="F240" s="3" t="n">
        <v>216</v>
      </c>
      <c r="G240" s="3" t="n">
        <v>4.41</v>
      </c>
      <c r="H240" s="3"/>
      <c r="I240" s="3" t="n">
        <v>34.5</v>
      </c>
      <c r="J240" s="3" t="n">
        <v>117</v>
      </c>
      <c r="K240" s="3" t="n">
        <v>4.3</v>
      </c>
      <c r="L240" s="3" t="n">
        <v>7.1</v>
      </c>
    </row>
    <row r="241" customFormat="false" ht="13.8" hidden="false" customHeight="false" outlineLevel="0" collapsed="false">
      <c r="A241" s="0" t="n">
        <v>2013</v>
      </c>
      <c r="B241" s="1" t="s">
        <v>379</v>
      </c>
      <c r="C241" s="0" t="s">
        <v>35</v>
      </c>
      <c r="D241" s="0" t="s">
        <v>105</v>
      </c>
      <c r="E241" s="3" t="n">
        <v>73.25</v>
      </c>
      <c r="F241" s="3" t="n">
        <v>229</v>
      </c>
      <c r="G241" s="3" t="n">
        <v>4.75</v>
      </c>
      <c r="H241" s="3" t="n">
        <v>22</v>
      </c>
      <c r="I241" s="3" t="n">
        <v>35</v>
      </c>
      <c r="J241" s="3" t="n">
        <v>119</v>
      </c>
      <c r="K241" s="3"/>
      <c r="L241" s="3"/>
    </row>
    <row r="242" customFormat="false" ht="13.8" hidden="false" customHeight="false" outlineLevel="0" collapsed="false">
      <c r="A242" s="0" t="n">
        <v>2013</v>
      </c>
      <c r="B242" s="1" t="s">
        <v>380</v>
      </c>
      <c r="C242" s="0" t="s">
        <v>169</v>
      </c>
      <c r="D242" s="0" t="s">
        <v>33</v>
      </c>
      <c r="E242" s="3" t="n">
        <v>68.88</v>
      </c>
      <c r="F242" s="3" t="n">
        <v>213</v>
      </c>
      <c r="G242" s="3" t="n">
        <v>4.42</v>
      </c>
      <c r="H242" s="3" t="n">
        <v>28</v>
      </c>
      <c r="I242" s="3" t="n">
        <v>40.5</v>
      </c>
      <c r="J242" s="3" t="n">
        <v>133</v>
      </c>
      <c r="K242" s="3" t="n">
        <v>4.26</v>
      </c>
      <c r="L242" s="3"/>
    </row>
    <row r="243" customFormat="false" ht="13.8" hidden="false" customHeight="false" outlineLevel="0" collapsed="false">
      <c r="A243" s="0" t="n">
        <v>2013</v>
      </c>
      <c r="B243" s="1" t="s">
        <v>381</v>
      </c>
      <c r="C243" s="0" t="s">
        <v>22</v>
      </c>
      <c r="D243" s="0" t="s">
        <v>219</v>
      </c>
      <c r="E243" s="3" t="n">
        <v>74.63</v>
      </c>
      <c r="F243" s="3" t="n">
        <v>297</v>
      </c>
      <c r="G243" s="3" t="n">
        <v>4.92</v>
      </c>
      <c r="H243" s="3"/>
      <c r="I243" s="3" t="n">
        <v>30</v>
      </c>
      <c r="J243" s="3" t="n">
        <v>106</v>
      </c>
      <c r="K243" s="3" t="n">
        <v>4.75</v>
      </c>
      <c r="L243" s="3" t="n">
        <v>7.4</v>
      </c>
    </row>
    <row r="244" customFormat="false" ht="13.8" hidden="false" customHeight="false" outlineLevel="0" collapsed="false">
      <c r="A244" s="0" t="n">
        <v>2013</v>
      </c>
      <c r="B244" s="1" t="s">
        <v>382</v>
      </c>
      <c r="C244" s="0" t="s">
        <v>169</v>
      </c>
      <c r="D244" s="0" t="s">
        <v>23</v>
      </c>
      <c r="E244" s="3" t="n">
        <v>71.88</v>
      </c>
      <c r="F244" s="3" t="n">
        <v>213</v>
      </c>
      <c r="G244" s="3" t="n">
        <v>4.46</v>
      </c>
      <c r="H244" s="3" t="n">
        <v>25</v>
      </c>
      <c r="I244" s="3" t="n">
        <v>36</v>
      </c>
      <c r="J244" s="3" t="n">
        <v>120</v>
      </c>
      <c r="K244" s="3" t="n">
        <v>4.25</v>
      </c>
      <c r="L244" s="3" t="n">
        <v>7.01</v>
      </c>
    </row>
    <row r="245" customFormat="false" ht="13.8" hidden="false" customHeight="false" outlineLevel="0" collapsed="false">
      <c r="A245" s="0" t="n">
        <v>2013</v>
      </c>
      <c r="B245" s="1" t="s">
        <v>383</v>
      </c>
      <c r="C245" s="0" t="s">
        <v>22</v>
      </c>
      <c r="D245" s="0" t="s">
        <v>384</v>
      </c>
      <c r="E245" s="3" t="n">
        <v>74.5</v>
      </c>
      <c r="F245" s="3" t="n">
        <v>294</v>
      </c>
      <c r="G245" s="3" t="n">
        <v>5.02</v>
      </c>
      <c r="H245" s="3" t="n">
        <v>30</v>
      </c>
      <c r="I245" s="3" t="n">
        <v>32</v>
      </c>
      <c r="J245" s="3" t="n">
        <v>116</v>
      </c>
      <c r="K245" s="3"/>
      <c r="L245" s="3"/>
    </row>
    <row r="246" customFormat="false" ht="13.8" hidden="false" customHeight="false" outlineLevel="0" collapsed="false">
      <c r="A246" s="0" t="n">
        <v>2013</v>
      </c>
      <c r="B246" s="1" t="s">
        <v>385</v>
      </c>
      <c r="C246" s="0" t="s">
        <v>35</v>
      </c>
      <c r="D246" s="0" t="s">
        <v>59</v>
      </c>
      <c r="E246" s="3" t="n">
        <v>72.75</v>
      </c>
      <c r="F246" s="3" t="n">
        <v>245</v>
      </c>
      <c r="G246" s="3" t="n">
        <v>4.65</v>
      </c>
      <c r="H246" s="3" t="n">
        <v>29</v>
      </c>
      <c r="I246" s="3" t="n">
        <v>38</v>
      </c>
      <c r="J246" s="3" t="n">
        <v>127</v>
      </c>
      <c r="K246" s="3" t="n">
        <v>4.31</v>
      </c>
      <c r="L246" s="3" t="n">
        <v>7.49</v>
      </c>
    </row>
    <row r="247" customFormat="false" ht="13.8" hidden="false" customHeight="false" outlineLevel="0" collapsed="false">
      <c r="A247" s="0" t="n">
        <v>2013</v>
      </c>
      <c r="B247" s="1" t="s">
        <v>386</v>
      </c>
      <c r="C247" s="0" t="s">
        <v>37</v>
      </c>
      <c r="D247" s="0" t="s">
        <v>249</v>
      </c>
      <c r="E247" s="3" t="n">
        <v>73.88</v>
      </c>
      <c r="F247" s="3" t="n">
        <v>256</v>
      </c>
      <c r="G247" s="3" t="n">
        <v>4.78</v>
      </c>
      <c r="H247" s="3" t="n">
        <v>30</v>
      </c>
      <c r="I247" s="3"/>
      <c r="J247" s="3"/>
      <c r="K247" s="3"/>
      <c r="L247" s="3"/>
    </row>
    <row r="248" customFormat="false" ht="13.8" hidden="false" customHeight="false" outlineLevel="0" collapsed="false">
      <c r="A248" s="0" t="n">
        <v>2013</v>
      </c>
      <c r="B248" s="1" t="s">
        <v>387</v>
      </c>
      <c r="C248" s="0" t="s">
        <v>22</v>
      </c>
      <c r="D248" s="0" t="s">
        <v>222</v>
      </c>
      <c r="E248" s="3" t="n">
        <v>76</v>
      </c>
      <c r="F248" s="3" t="n">
        <v>320</v>
      </c>
      <c r="G248" s="3" t="n">
        <v>5.14</v>
      </c>
      <c r="H248" s="3"/>
      <c r="I248" s="3"/>
      <c r="J248" s="3"/>
      <c r="K248" s="3"/>
      <c r="L248" s="3"/>
    </row>
    <row r="249" customFormat="false" ht="13.8" hidden="false" customHeight="false" outlineLevel="0" collapsed="false">
      <c r="A249" s="0" t="n">
        <v>2013</v>
      </c>
      <c r="B249" s="1" t="s">
        <v>388</v>
      </c>
      <c r="C249" s="0" t="s">
        <v>19</v>
      </c>
      <c r="D249" s="0" t="s">
        <v>188</v>
      </c>
      <c r="E249" s="3" t="n">
        <v>70.25</v>
      </c>
      <c r="F249" s="3" t="n">
        <v>193</v>
      </c>
      <c r="G249" s="3" t="n">
        <v>4.52</v>
      </c>
      <c r="H249" s="3" t="n">
        <v>11</v>
      </c>
      <c r="I249" s="3" t="n">
        <v>34.5</v>
      </c>
      <c r="J249" s="3" t="n">
        <v>117</v>
      </c>
      <c r="K249" s="3" t="n">
        <v>4.09</v>
      </c>
      <c r="L249" s="3" t="n">
        <v>6.81</v>
      </c>
    </row>
    <row r="250" customFormat="false" ht="13.8" hidden="false" customHeight="false" outlineLevel="0" collapsed="false">
      <c r="A250" s="0" t="n">
        <v>2013</v>
      </c>
      <c r="B250" s="1" t="s">
        <v>389</v>
      </c>
      <c r="C250" s="0" t="s">
        <v>43</v>
      </c>
      <c r="D250" s="0" t="s">
        <v>94</v>
      </c>
      <c r="E250" s="3" t="n">
        <v>70.5</v>
      </c>
      <c r="F250" s="3" t="n">
        <v>213</v>
      </c>
      <c r="G250" s="3" t="n">
        <v>4.68</v>
      </c>
      <c r="H250" s="3" t="n">
        <v>15</v>
      </c>
      <c r="I250" s="3" t="n">
        <v>31</v>
      </c>
      <c r="J250" s="3" t="n">
        <v>117</v>
      </c>
      <c r="K250" s="3" t="n">
        <v>4.44</v>
      </c>
      <c r="L250" s="3" t="n">
        <v>6.97</v>
      </c>
    </row>
    <row r="251" s="4" customFormat="true" ht="13.8" hidden="false" customHeight="false" outlineLevel="0" collapsed="false">
      <c r="A251" s="4" t="n">
        <v>2013</v>
      </c>
      <c r="B251" s="1" t="s">
        <v>390</v>
      </c>
      <c r="C251" s="4" t="s">
        <v>43</v>
      </c>
      <c r="D251" s="4" t="s">
        <v>92</v>
      </c>
      <c r="E251" s="3" t="n">
        <v>69.13</v>
      </c>
      <c r="F251" s="3" t="n">
        <v>214</v>
      </c>
      <c r="G251" s="3" t="n">
        <v>4.76</v>
      </c>
      <c r="H251" s="3" t="n">
        <v>17</v>
      </c>
      <c r="I251" s="3" t="n">
        <v>30</v>
      </c>
      <c r="J251" s="3" t="n">
        <v>110</v>
      </c>
      <c r="K251" s="3" t="n">
        <v>4.5</v>
      </c>
      <c r="L251" s="3" t="n">
        <v>7.13</v>
      </c>
      <c r="AMJ251" s="0"/>
    </row>
    <row r="252" customFormat="false" ht="13.8" hidden="false" customHeight="false" outlineLevel="0" collapsed="false">
      <c r="A252" s="0" t="n">
        <v>2013</v>
      </c>
      <c r="B252" s="1" t="s">
        <v>391</v>
      </c>
      <c r="C252" s="0" t="s">
        <v>64</v>
      </c>
      <c r="D252" s="0" t="s">
        <v>392</v>
      </c>
      <c r="E252" s="3" t="n">
        <v>75.75</v>
      </c>
      <c r="F252" s="3" t="n">
        <v>314</v>
      </c>
      <c r="G252" s="3" t="n">
        <v>5.23</v>
      </c>
      <c r="H252" s="3"/>
      <c r="I252" s="3" t="n">
        <v>28.5</v>
      </c>
      <c r="J252" s="3" t="n">
        <v>104</v>
      </c>
      <c r="K252" s="3" t="n">
        <v>4.87</v>
      </c>
      <c r="L252" s="3"/>
    </row>
    <row r="253" customFormat="false" ht="13.8" hidden="false" customHeight="false" outlineLevel="0" collapsed="false">
      <c r="A253" s="0" t="n">
        <v>2013</v>
      </c>
      <c r="B253" s="1" t="s">
        <v>393</v>
      </c>
      <c r="C253" s="0" t="s">
        <v>13</v>
      </c>
      <c r="D253" s="0" t="s">
        <v>214</v>
      </c>
      <c r="E253" s="3" t="n">
        <v>72.88</v>
      </c>
      <c r="F253" s="3" t="n">
        <v>240</v>
      </c>
      <c r="G253" s="3" t="n">
        <v>4.84</v>
      </c>
      <c r="H253" s="3" t="n">
        <v>19</v>
      </c>
      <c r="I253" s="3" t="n">
        <v>33</v>
      </c>
      <c r="J253" s="3" t="n">
        <v>118</v>
      </c>
      <c r="K253" s="3" t="n">
        <v>4.2</v>
      </c>
      <c r="L253" s="3" t="n">
        <v>6.99</v>
      </c>
    </row>
    <row r="254" customFormat="false" ht="13.8" hidden="false" customHeight="false" outlineLevel="0" collapsed="false">
      <c r="A254" s="0" t="n">
        <v>2013</v>
      </c>
      <c r="B254" s="1" t="s">
        <v>394</v>
      </c>
      <c r="C254" s="0" t="s">
        <v>16</v>
      </c>
      <c r="D254" s="0" t="s">
        <v>85</v>
      </c>
      <c r="E254" s="3" t="n">
        <v>68.88</v>
      </c>
      <c r="F254" s="3" t="n">
        <v>181</v>
      </c>
      <c r="G254" s="3" t="n">
        <v>4.42</v>
      </c>
      <c r="H254" s="3" t="n">
        <v>12</v>
      </c>
      <c r="I254" s="3" t="n">
        <v>40.5</v>
      </c>
      <c r="J254" s="3" t="n">
        <v>128</v>
      </c>
      <c r="K254" s="3" t="n">
        <v>4.1</v>
      </c>
      <c r="L254" s="3" t="n">
        <v>6.89</v>
      </c>
    </row>
    <row r="255" customFormat="false" ht="13.8" hidden="false" customHeight="false" outlineLevel="0" collapsed="false">
      <c r="A255" s="0" t="n">
        <v>2013</v>
      </c>
      <c r="B255" s="1" t="s">
        <v>395</v>
      </c>
      <c r="C255" s="0" t="s">
        <v>22</v>
      </c>
      <c r="D255" s="0" t="s">
        <v>194</v>
      </c>
      <c r="E255" s="3" t="n">
        <v>74.63</v>
      </c>
      <c r="F255" s="3" t="n">
        <v>313</v>
      </c>
      <c r="G255" s="3" t="n">
        <v>5.03</v>
      </c>
      <c r="H255" s="3" t="n">
        <v>27</v>
      </c>
      <c r="I255" s="3" t="n">
        <v>26.5</v>
      </c>
      <c r="J255" s="3" t="n">
        <v>102</v>
      </c>
      <c r="K255" s="3" t="n">
        <v>4.8</v>
      </c>
      <c r="L255" s="3" t="n">
        <v>7.93</v>
      </c>
    </row>
    <row r="256" customFormat="false" ht="13.8" hidden="false" customHeight="false" outlineLevel="0" collapsed="false">
      <c r="A256" s="0" t="n">
        <v>2013</v>
      </c>
      <c r="B256" s="1" t="s">
        <v>396</v>
      </c>
      <c r="C256" s="0" t="s">
        <v>22</v>
      </c>
      <c r="D256" s="0" t="s">
        <v>366</v>
      </c>
      <c r="E256" s="3" t="n">
        <v>78.25</v>
      </c>
      <c r="F256" s="3" t="n">
        <v>369</v>
      </c>
      <c r="G256" s="3" t="n">
        <v>5.3</v>
      </c>
      <c r="H256" s="3" t="n">
        <v>25</v>
      </c>
      <c r="I256" s="3" t="n">
        <v>22</v>
      </c>
      <c r="J256" s="3" t="n">
        <v>97</v>
      </c>
      <c r="K256" s="3" t="n">
        <v>4.96</v>
      </c>
      <c r="L256" s="3" t="n">
        <v>8.26</v>
      </c>
    </row>
    <row r="257" customFormat="false" ht="13.8" hidden="false" customHeight="false" outlineLevel="0" collapsed="false">
      <c r="A257" s="0" t="n">
        <v>2013</v>
      </c>
      <c r="B257" s="1" t="s">
        <v>397</v>
      </c>
      <c r="C257" s="0" t="s">
        <v>82</v>
      </c>
      <c r="D257" s="0" t="s">
        <v>25</v>
      </c>
      <c r="E257" s="3" t="n">
        <v>76.25</v>
      </c>
      <c r="F257" s="3" t="n">
        <v>310</v>
      </c>
      <c r="G257" s="3" t="n">
        <v>5.33</v>
      </c>
      <c r="H257" s="3" t="n">
        <v>32</v>
      </c>
      <c r="I257" s="3" t="n">
        <v>25.5</v>
      </c>
      <c r="J257" s="3" t="n">
        <v>96</v>
      </c>
      <c r="K257" s="3" t="n">
        <v>4.74</v>
      </c>
      <c r="L257" s="3" t="n">
        <v>7.83</v>
      </c>
    </row>
    <row r="258" customFormat="false" ht="13.8" hidden="false" customHeight="false" outlineLevel="0" collapsed="false">
      <c r="A258" s="0" t="n">
        <v>2013</v>
      </c>
      <c r="B258" s="1" t="s">
        <v>398</v>
      </c>
      <c r="C258" s="0" t="s">
        <v>52</v>
      </c>
      <c r="D258" s="0" t="s">
        <v>216</v>
      </c>
      <c r="E258" s="3" t="n">
        <v>74.5</v>
      </c>
      <c r="F258" s="3" t="n">
        <v>219</v>
      </c>
      <c r="G258" s="3" t="n">
        <v>4.59</v>
      </c>
      <c r="H258" s="3" t="n">
        <v>19</v>
      </c>
      <c r="I258" s="3" t="n">
        <v>40</v>
      </c>
      <c r="J258" s="3" t="n">
        <v>131</v>
      </c>
      <c r="K258" s="3" t="n">
        <v>4.2</v>
      </c>
      <c r="L258" s="3" t="n">
        <v>6.89</v>
      </c>
    </row>
    <row r="259" customFormat="false" ht="13.8" hidden="false" customHeight="false" outlineLevel="0" collapsed="false">
      <c r="A259" s="0" t="n">
        <v>2013</v>
      </c>
      <c r="B259" s="1" t="s">
        <v>399</v>
      </c>
      <c r="C259" s="0" t="s">
        <v>19</v>
      </c>
      <c r="D259" s="0" t="s">
        <v>384</v>
      </c>
      <c r="E259" s="3" t="n">
        <v>71.5</v>
      </c>
      <c r="F259" s="3" t="n">
        <v>204</v>
      </c>
      <c r="G259" s="3" t="n">
        <v>4.74</v>
      </c>
      <c r="H259" s="3" t="n">
        <v>26</v>
      </c>
      <c r="I259" s="3" t="n">
        <v>36</v>
      </c>
      <c r="J259" s="3" t="n">
        <v>120</v>
      </c>
      <c r="K259" s="3" t="n">
        <v>3.96</v>
      </c>
      <c r="L259" s="3" t="n">
        <v>6.53</v>
      </c>
    </row>
    <row r="260" customFormat="false" ht="13.8" hidden="false" customHeight="false" outlineLevel="0" collapsed="false">
      <c r="A260" s="0" t="n">
        <v>2013</v>
      </c>
      <c r="B260" s="1" t="s">
        <v>400</v>
      </c>
      <c r="C260" s="0" t="s">
        <v>64</v>
      </c>
      <c r="D260" s="0" t="s">
        <v>69</v>
      </c>
      <c r="E260" s="3" t="n">
        <v>77.25</v>
      </c>
      <c r="F260" s="3" t="n">
        <v>298</v>
      </c>
      <c r="G260" s="3" t="n">
        <v>5.07</v>
      </c>
      <c r="H260" s="3"/>
      <c r="I260" s="3" t="n">
        <v>28.5</v>
      </c>
      <c r="J260" s="3" t="n">
        <v>112</v>
      </c>
      <c r="K260" s="3" t="n">
        <v>4.51</v>
      </c>
      <c r="L260" s="3" t="n">
        <v>7.52</v>
      </c>
    </row>
    <row r="261" s="4" customFormat="true" ht="13.8" hidden="false" customHeight="false" outlineLevel="0" collapsed="false">
      <c r="A261" s="4" t="n">
        <v>2013</v>
      </c>
      <c r="B261" s="1" t="s">
        <v>401</v>
      </c>
      <c r="C261" s="4" t="s">
        <v>19</v>
      </c>
      <c r="D261" s="4" t="s">
        <v>23</v>
      </c>
      <c r="E261" s="3" t="n">
        <v>72.25</v>
      </c>
      <c r="F261" s="3" t="n">
        <v>189</v>
      </c>
      <c r="G261" s="3" t="n">
        <v>4.47</v>
      </c>
      <c r="H261" s="3" t="n">
        <v>11</v>
      </c>
      <c r="I261" s="3" t="n">
        <v>36.5</v>
      </c>
      <c r="J261" s="3" t="n">
        <v>123</v>
      </c>
      <c r="K261" s="3" t="n">
        <v>4.33</v>
      </c>
      <c r="L261" s="3" t="n">
        <v>6.91</v>
      </c>
      <c r="AMJ261" s="0"/>
    </row>
    <row r="262" customFormat="false" ht="13.8" hidden="false" customHeight="false" outlineLevel="0" collapsed="false">
      <c r="A262" s="0" t="n">
        <v>2013</v>
      </c>
      <c r="B262" s="1" t="s">
        <v>402</v>
      </c>
      <c r="C262" s="0" t="s">
        <v>19</v>
      </c>
      <c r="D262" s="0" t="s">
        <v>188</v>
      </c>
      <c r="E262" s="3" t="n">
        <v>68.5</v>
      </c>
      <c r="F262" s="3" t="n">
        <v>174</v>
      </c>
      <c r="G262" s="3" t="n">
        <v>4.34</v>
      </c>
      <c r="H262" s="3" t="n">
        <v>14</v>
      </c>
      <c r="I262" s="3" t="n">
        <v>32</v>
      </c>
      <c r="J262" s="3" t="n">
        <v>120</v>
      </c>
      <c r="K262" s="3" t="n">
        <v>4.01</v>
      </c>
      <c r="L262" s="3"/>
    </row>
    <row r="263" customFormat="false" ht="13.8" hidden="false" customHeight="false" outlineLevel="0" collapsed="false">
      <c r="A263" s="0" t="n">
        <v>2013</v>
      </c>
      <c r="B263" s="1" t="s">
        <v>403</v>
      </c>
      <c r="C263" s="0" t="s">
        <v>19</v>
      </c>
      <c r="D263" s="0" t="s">
        <v>281</v>
      </c>
      <c r="E263" s="3" t="n">
        <v>74</v>
      </c>
      <c r="F263" s="3" t="n">
        <v>208</v>
      </c>
      <c r="G263" s="3" t="n">
        <v>4.52</v>
      </c>
      <c r="H263" s="3" t="n">
        <v>11</v>
      </c>
      <c r="I263" s="3" t="n">
        <v>32.5</v>
      </c>
      <c r="J263" s="3" t="n">
        <v>119</v>
      </c>
      <c r="K263" s="3" t="n">
        <v>4.32</v>
      </c>
      <c r="L263" s="3" t="n">
        <v>7.01</v>
      </c>
    </row>
    <row r="264" customFormat="false" ht="13.8" hidden="false" customHeight="false" outlineLevel="0" collapsed="false">
      <c r="A264" s="0" t="n">
        <v>2013</v>
      </c>
      <c r="B264" s="1" t="s">
        <v>404</v>
      </c>
      <c r="C264" s="0" t="s">
        <v>64</v>
      </c>
      <c r="D264" s="0" t="s">
        <v>405</v>
      </c>
      <c r="E264" s="3" t="n">
        <v>76.75</v>
      </c>
      <c r="F264" s="3" t="n">
        <v>306</v>
      </c>
      <c r="G264" s="3" t="n">
        <v>4.71</v>
      </c>
      <c r="H264" s="3" t="n">
        <v>31</v>
      </c>
      <c r="I264" s="3" t="n">
        <v>34.5</v>
      </c>
      <c r="J264" s="3" t="n">
        <v>112</v>
      </c>
      <c r="K264" s="3" t="n">
        <v>4.72</v>
      </c>
      <c r="L264" s="3" t="n">
        <v>7.62</v>
      </c>
    </row>
    <row r="265" customFormat="false" ht="13.8" hidden="false" customHeight="false" outlineLevel="0" collapsed="false">
      <c r="A265" s="0" t="n">
        <v>2013</v>
      </c>
      <c r="B265" s="1" t="s">
        <v>406</v>
      </c>
      <c r="C265" s="0" t="s">
        <v>16</v>
      </c>
      <c r="D265" s="0" t="s">
        <v>29</v>
      </c>
      <c r="E265" s="3" t="n">
        <v>71.75</v>
      </c>
      <c r="F265" s="3" t="n">
        <v>195</v>
      </c>
      <c r="G265" s="3" t="n">
        <v>4.44</v>
      </c>
      <c r="H265" s="3" t="n">
        <v>13</v>
      </c>
      <c r="I265" s="3" t="n">
        <v>35.5</v>
      </c>
      <c r="J265" s="3" t="n">
        <v>116</v>
      </c>
      <c r="K265" s="3"/>
      <c r="L265" s="3"/>
    </row>
    <row r="266" customFormat="false" ht="13.8" hidden="false" customHeight="false" outlineLevel="0" collapsed="false">
      <c r="A266" s="0" t="n">
        <v>2013</v>
      </c>
      <c r="B266" s="1" t="s">
        <v>407</v>
      </c>
      <c r="C266" s="0" t="s">
        <v>16</v>
      </c>
      <c r="D266" s="0" t="s">
        <v>54</v>
      </c>
      <c r="E266" s="3" t="n">
        <v>74</v>
      </c>
      <c r="F266" s="3" t="n">
        <v>202</v>
      </c>
      <c r="G266" s="3" t="n">
        <v>4.51</v>
      </c>
      <c r="H266" s="3" t="n">
        <v>9</v>
      </c>
      <c r="I266" s="3" t="n">
        <v>34</v>
      </c>
      <c r="J266" s="3" t="n">
        <v>128</v>
      </c>
      <c r="K266" s="3"/>
      <c r="L266" s="3"/>
    </row>
    <row r="267" customFormat="false" ht="13.8" hidden="false" customHeight="false" outlineLevel="0" collapsed="false">
      <c r="A267" s="0" t="n">
        <v>2013</v>
      </c>
      <c r="B267" s="1" t="s">
        <v>408</v>
      </c>
      <c r="C267" s="0" t="s">
        <v>43</v>
      </c>
      <c r="D267" s="0" t="s">
        <v>83</v>
      </c>
      <c r="E267" s="3" t="n">
        <v>70.13</v>
      </c>
      <c r="F267" s="3" t="n">
        <v>201</v>
      </c>
      <c r="G267" s="3" t="n">
        <v>4.68</v>
      </c>
      <c r="H267" s="3"/>
      <c r="I267" s="3" t="n">
        <v>32</v>
      </c>
      <c r="J267" s="3" t="n">
        <v>118</v>
      </c>
      <c r="K267" s="3"/>
      <c r="L267" s="3"/>
    </row>
    <row r="268" customFormat="false" ht="13.8" hidden="false" customHeight="false" outlineLevel="0" collapsed="false">
      <c r="A268" s="0" t="n">
        <v>2013</v>
      </c>
      <c r="B268" s="1" t="s">
        <v>409</v>
      </c>
      <c r="C268" s="0" t="s">
        <v>13</v>
      </c>
      <c r="D268" s="0" t="s">
        <v>265</v>
      </c>
      <c r="E268" s="3" t="n">
        <v>73</v>
      </c>
      <c r="F268" s="3" t="n">
        <v>235</v>
      </c>
      <c r="G268" s="3" t="n">
        <v>4.78</v>
      </c>
      <c r="H268" s="3" t="n">
        <v>21</v>
      </c>
      <c r="I268" s="3" t="n">
        <v>31.5</v>
      </c>
      <c r="J268" s="3" t="n">
        <v>111</v>
      </c>
      <c r="K268" s="3" t="n">
        <v>4.51</v>
      </c>
      <c r="L268" s="3" t="n">
        <v>7.41</v>
      </c>
    </row>
    <row r="269" customFormat="false" ht="13.8" hidden="false" customHeight="false" outlineLevel="0" collapsed="false">
      <c r="A269" s="0" t="n">
        <v>2013</v>
      </c>
      <c r="B269" s="1" t="s">
        <v>410</v>
      </c>
      <c r="C269" s="0" t="s">
        <v>67</v>
      </c>
      <c r="D269" s="0" t="s">
        <v>411</v>
      </c>
      <c r="E269" s="3" t="n">
        <v>73</v>
      </c>
      <c r="F269" s="3" t="n">
        <v>246</v>
      </c>
      <c r="G269" s="3" t="n">
        <v>4.88</v>
      </c>
      <c r="H269" s="3" t="n">
        <v>36</v>
      </c>
      <c r="I269" s="3" t="n">
        <v>35</v>
      </c>
      <c r="J269" s="3" t="n">
        <v>119</v>
      </c>
      <c r="K269" s="3" t="n">
        <v>4.42</v>
      </c>
      <c r="L269" s="3" t="n">
        <v>7.27</v>
      </c>
    </row>
    <row r="270" customFormat="false" ht="13.8" hidden="false" customHeight="false" outlineLevel="0" collapsed="false">
      <c r="A270" s="0" t="n">
        <v>2013</v>
      </c>
      <c r="B270" s="1" t="s">
        <v>412</v>
      </c>
      <c r="C270" s="0" t="s">
        <v>52</v>
      </c>
      <c r="D270" s="0" t="s">
        <v>265</v>
      </c>
      <c r="E270" s="3" t="n">
        <v>70.75</v>
      </c>
      <c r="F270" s="3" t="n">
        <v>213</v>
      </c>
      <c r="G270" s="3" t="n">
        <v>4.75</v>
      </c>
      <c r="H270" s="3" t="n">
        <v>16</v>
      </c>
      <c r="I270" s="3"/>
      <c r="J270" s="3"/>
      <c r="K270" s="3"/>
      <c r="L270" s="3"/>
    </row>
    <row r="271" customFormat="false" ht="13.8" hidden="false" customHeight="false" outlineLevel="0" collapsed="false">
      <c r="A271" s="0" t="n">
        <v>2013</v>
      </c>
      <c r="B271" s="1" t="s">
        <v>413</v>
      </c>
      <c r="C271" s="0" t="s">
        <v>37</v>
      </c>
      <c r="D271" s="0" t="s">
        <v>230</v>
      </c>
      <c r="E271" s="3" t="n">
        <v>75</v>
      </c>
      <c r="F271" s="3" t="n">
        <v>260</v>
      </c>
      <c r="G271" s="3" t="n">
        <v>4.92</v>
      </c>
      <c r="H271" s="3" t="n">
        <v>25</v>
      </c>
      <c r="I271" s="3" t="n">
        <v>33</v>
      </c>
      <c r="J271" s="3" t="n">
        <v>112</v>
      </c>
      <c r="K271" s="3"/>
      <c r="L271" s="3"/>
    </row>
    <row r="272" customFormat="false" ht="13.8" hidden="false" customHeight="false" outlineLevel="0" collapsed="false">
      <c r="A272" s="0" t="n">
        <v>2013</v>
      </c>
      <c r="B272" s="1" t="s">
        <v>414</v>
      </c>
      <c r="C272" s="0" t="s">
        <v>40</v>
      </c>
      <c r="D272" s="0" t="s">
        <v>194</v>
      </c>
      <c r="E272" s="3" t="n">
        <v>77.88</v>
      </c>
      <c r="F272" s="3" t="n">
        <v>329</v>
      </c>
      <c r="G272" s="3" t="n">
        <v>5.27</v>
      </c>
      <c r="H272" s="3" t="n">
        <v>22</v>
      </c>
      <c r="I272" s="3" t="n">
        <v>22.5</v>
      </c>
      <c r="J272" s="3" t="n">
        <v>98</v>
      </c>
      <c r="K272" s="3" t="n">
        <v>4.96</v>
      </c>
      <c r="L272" s="3" t="n">
        <v>7.85</v>
      </c>
    </row>
    <row r="273" customFormat="false" ht="13.8" hidden="false" customHeight="false" outlineLevel="0" collapsed="false">
      <c r="A273" s="0" t="n">
        <v>2013</v>
      </c>
      <c r="B273" s="1" t="s">
        <v>415</v>
      </c>
      <c r="C273" s="0" t="s">
        <v>82</v>
      </c>
      <c r="D273" s="0" t="s">
        <v>333</v>
      </c>
      <c r="E273" s="3" t="n">
        <v>75.63</v>
      </c>
      <c r="F273" s="3" t="n">
        <v>312</v>
      </c>
      <c r="G273" s="3" t="n">
        <v>5.58</v>
      </c>
      <c r="H273" s="3" t="n">
        <v>21</v>
      </c>
      <c r="I273" s="3" t="n">
        <v>28.5</v>
      </c>
      <c r="J273" s="3" t="n">
        <v>97</v>
      </c>
      <c r="K273" s="3" t="n">
        <v>4.76</v>
      </c>
      <c r="L273" s="3" t="n">
        <v>7.81</v>
      </c>
    </row>
    <row r="274" customFormat="false" ht="13.8" hidden="false" customHeight="false" outlineLevel="0" collapsed="false">
      <c r="A274" s="0" t="n">
        <v>2013</v>
      </c>
      <c r="B274" s="1" t="s">
        <v>416</v>
      </c>
      <c r="C274" s="0" t="s">
        <v>97</v>
      </c>
      <c r="D274" s="0" t="s">
        <v>190</v>
      </c>
      <c r="E274" s="3" t="n">
        <v>77</v>
      </c>
      <c r="F274" s="3" t="n">
        <v>257</v>
      </c>
      <c r="G274" s="3" t="n">
        <v>4.63</v>
      </c>
      <c r="H274" s="3"/>
      <c r="I274" s="3"/>
      <c r="J274" s="3"/>
      <c r="K274" s="3"/>
      <c r="L274" s="3"/>
    </row>
    <row r="275" customFormat="false" ht="13.8" hidden="false" customHeight="false" outlineLevel="0" collapsed="false">
      <c r="A275" s="0" t="n">
        <v>2013</v>
      </c>
      <c r="B275" s="1" t="s">
        <v>417</v>
      </c>
      <c r="C275" s="0" t="s">
        <v>35</v>
      </c>
      <c r="D275" s="0" t="s">
        <v>59</v>
      </c>
      <c r="E275" s="3" t="n">
        <v>73.25</v>
      </c>
      <c r="F275" s="3" t="n">
        <v>241</v>
      </c>
      <c r="G275" s="3" t="n">
        <v>4.57</v>
      </c>
      <c r="H275" s="3" t="n">
        <v>30</v>
      </c>
      <c r="I275" s="3" t="n">
        <v>38</v>
      </c>
      <c r="J275" s="3" t="n">
        <v>124</v>
      </c>
      <c r="K275" s="3"/>
      <c r="L275" s="3"/>
    </row>
    <row r="276" customFormat="false" ht="13.8" hidden="false" customHeight="false" outlineLevel="0" collapsed="false">
      <c r="A276" s="0" t="n">
        <v>2013</v>
      </c>
      <c r="B276" s="1" t="s">
        <v>418</v>
      </c>
      <c r="C276" s="0" t="s">
        <v>35</v>
      </c>
      <c r="D276" s="0" t="s">
        <v>419</v>
      </c>
      <c r="E276" s="3" t="n">
        <v>74.13</v>
      </c>
      <c r="F276" s="3" t="n">
        <v>249</v>
      </c>
      <c r="G276" s="3" t="n">
        <v>4.64</v>
      </c>
      <c r="H276" s="3" t="n">
        <v>28</v>
      </c>
      <c r="I276" s="3" t="n">
        <v>37</v>
      </c>
      <c r="J276" s="3" t="n">
        <v>122</v>
      </c>
      <c r="K276" s="3" t="n">
        <v>4.4</v>
      </c>
      <c r="L276" s="3" t="n">
        <v>6.98</v>
      </c>
    </row>
    <row r="277" customFormat="false" ht="13.8" hidden="false" customHeight="false" outlineLevel="0" collapsed="false">
      <c r="A277" s="0" t="n">
        <v>2013</v>
      </c>
      <c r="B277" s="1" t="s">
        <v>420</v>
      </c>
      <c r="C277" s="0" t="s">
        <v>61</v>
      </c>
      <c r="D277" s="0" t="s">
        <v>114</v>
      </c>
      <c r="E277" s="3" t="n">
        <v>78.13</v>
      </c>
      <c r="F277" s="3" t="n">
        <v>232</v>
      </c>
      <c r="G277" s="3" t="n">
        <v>5.05</v>
      </c>
      <c r="H277" s="3"/>
      <c r="I277" s="3"/>
      <c r="J277" s="3" t="n">
        <v>100</v>
      </c>
      <c r="K277" s="3" t="n">
        <v>4.51</v>
      </c>
      <c r="L277" s="3" t="n">
        <v>7.2</v>
      </c>
    </row>
    <row r="278" customFormat="false" ht="13.8" hidden="false" customHeight="false" outlineLevel="0" collapsed="false">
      <c r="A278" s="0" t="n">
        <v>2013</v>
      </c>
      <c r="B278" s="1" t="s">
        <v>421</v>
      </c>
      <c r="C278" s="0" t="s">
        <v>97</v>
      </c>
      <c r="D278" s="0" t="s">
        <v>83</v>
      </c>
      <c r="E278" s="3" t="n">
        <v>77.5</v>
      </c>
      <c r="F278" s="3" t="n">
        <v>250</v>
      </c>
      <c r="G278" s="3" t="n">
        <v>4.68</v>
      </c>
      <c r="H278" s="3" t="n">
        <v>22</v>
      </c>
      <c r="I278" s="3" t="n">
        <v>35.5</v>
      </c>
      <c r="J278" s="3" t="n">
        <v>119</v>
      </c>
      <c r="K278" s="3" t="n">
        <v>4.32</v>
      </c>
      <c r="L278" s="3" t="n">
        <v>6.92</v>
      </c>
    </row>
    <row r="279" customFormat="false" ht="13.8" hidden="false" customHeight="false" outlineLevel="0" collapsed="false">
      <c r="A279" s="0" t="n">
        <v>2013</v>
      </c>
      <c r="B279" s="1" t="s">
        <v>422</v>
      </c>
      <c r="C279" s="0" t="s">
        <v>61</v>
      </c>
      <c r="D279" s="0" t="s">
        <v>41</v>
      </c>
      <c r="E279" s="3" t="n">
        <v>74</v>
      </c>
      <c r="F279" s="3" t="n">
        <v>215</v>
      </c>
      <c r="G279" s="3" t="n">
        <v>4.95</v>
      </c>
      <c r="H279" s="3"/>
      <c r="I279" s="3" t="n">
        <v>28.5</v>
      </c>
      <c r="J279" s="3" t="n">
        <v>112</v>
      </c>
      <c r="K279" s="3" t="n">
        <v>4.39</v>
      </c>
      <c r="L279" s="3" t="n">
        <v>7.22</v>
      </c>
    </row>
    <row r="280" customFormat="false" ht="13.8" hidden="false" customHeight="false" outlineLevel="0" collapsed="false">
      <c r="A280" s="0" t="n">
        <v>2013</v>
      </c>
      <c r="B280" s="1" t="s">
        <v>423</v>
      </c>
      <c r="C280" s="0" t="s">
        <v>16</v>
      </c>
      <c r="D280" s="0" t="s">
        <v>54</v>
      </c>
      <c r="E280" s="3" t="n">
        <v>68.75</v>
      </c>
      <c r="F280" s="3" t="n">
        <v>186</v>
      </c>
      <c r="G280" s="3" t="n">
        <v>4.5</v>
      </c>
      <c r="H280" s="3" t="n">
        <v>4</v>
      </c>
      <c r="I280" s="3" t="n">
        <v>34</v>
      </c>
      <c r="J280" s="3" t="n">
        <v>117</v>
      </c>
      <c r="K280" s="3" t="n">
        <v>4.14</v>
      </c>
      <c r="L280" s="3" t="n">
        <v>6.87</v>
      </c>
    </row>
    <row r="281" customFormat="false" ht="13.8" hidden="false" customHeight="false" outlineLevel="0" collapsed="false">
      <c r="A281" s="0" t="n">
        <v>2013</v>
      </c>
      <c r="B281" s="1" t="s">
        <v>424</v>
      </c>
      <c r="C281" s="0" t="s">
        <v>19</v>
      </c>
      <c r="D281" s="0" t="s">
        <v>425</v>
      </c>
      <c r="E281" s="3" t="n">
        <v>75.75</v>
      </c>
      <c r="F281" s="3" t="n">
        <v>205</v>
      </c>
      <c r="G281" s="3" t="n">
        <v>4.5</v>
      </c>
      <c r="H281" s="3" t="n">
        <v>10</v>
      </c>
      <c r="I281" s="3" t="n">
        <v>36</v>
      </c>
      <c r="J281" s="3" t="n">
        <v>123</v>
      </c>
      <c r="K281" s="3" t="n">
        <v>4.39</v>
      </c>
      <c r="L281" s="3" t="n">
        <v>6.9</v>
      </c>
    </row>
    <row r="282" s="4" customFormat="true" ht="13.8" hidden="false" customHeight="false" outlineLevel="0" collapsed="false">
      <c r="A282" s="4" t="n">
        <v>2013</v>
      </c>
      <c r="B282" s="1" t="s">
        <v>426</v>
      </c>
      <c r="C282" s="4" t="s">
        <v>97</v>
      </c>
      <c r="D282" s="4" t="s">
        <v>427</v>
      </c>
      <c r="E282" s="3" t="n">
        <v>76.13</v>
      </c>
      <c r="F282" s="3" t="n">
        <v>267</v>
      </c>
      <c r="G282" s="3" t="n">
        <v>4.69</v>
      </c>
      <c r="H282" s="3" t="n">
        <v>31</v>
      </c>
      <c r="I282" s="3" t="n">
        <v>33.5</v>
      </c>
      <c r="J282" s="3" t="n">
        <v>119</v>
      </c>
      <c r="K282" s="3" t="n">
        <v>4.53</v>
      </c>
      <c r="L282" s="3" t="n">
        <v>7.08</v>
      </c>
      <c r="AMJ282" s="0"/>
    </row>
    <row r="283" customFormat="false" ht="13.8" hidden="false" customHeight="false" outlineLevel="0" collapsed="false">
      <c r="A283" s="0" t="n">
        <v>2013</v>
      </c>
      <c r="B283" s="1" t="s">
        <v>428</v>
      </c>
      <c r="C283" s="0" t="s">
        <v>64</v>
      </c>
      <c r="D283" s="0" t="s">
        <v>87</v>
      </c>
      <c r="E283" s="3" t="n">
        <v>76.25</v>
      </c>
      <c r="F283" s="3" t="n">
        <v>306</v>
      </c>
      <c r="G283" s="3" t="n">
        <v>4.95</v>
      </c>
      <c r="H283" s="3" t="n">
        <v>32</v>
      </c>
      <c r="I283" s="3" t="n">
        <v>30.5</v>
      </c>
      <c r="J283" s="3" t="n">
        <v>97</v>
      </c>
      <c r="K283" s="3" t="n">
        <v>4.56</v>
      </c>
      <c r="L283" s="3" t="n">
        <v>7.71</v>
      </c>
    </row>
    <row r="284" customFormat="false" ht="13.8" hidden="false" customHeight="false" outlineLevel="0" collapsed="false">
      <c r="A284" s="0" t="n">
        <v>2013</v>
      </c>
      <c r="B284" s="1" t="s">
        <v>429</v>
      </c>
      <c r="C284" s="0" t="s">
        <v>16</v>
      </c>
      <c r="D284" s="0" t="s">
        <v>268</v>
      </c>
      <c r="E284" s="3" t="n">
        <v>71.25</v>
      </c>
      <c r="F284" s="3" t="n">
        <v>186</v>
      </c>
      <c r="G284" s="3" t="n">
        <v>4.51</v>
      </c>
      <c r="H284" s="3" t="n">
        <v>16</v>
      </c>
      <c r="I284" s="3" t="n">
        <v>35.5</v>
      </c>
      <c r="J284" s="3" t="n">
        <v>127</v>
      </c>
      <c r="K284" s="3" t="n">
        <v>4.02</v>
      </c>
      <c r="L284" s="3" t="n">
        <v>6.52</v>
      </c>
    </row>
    <row r="285" customFormat="false" ht="13.8" hidden="false" customHeight="false" outlineLevel="0" collapsed="false">
      <c r="A285" s="0" t="n">
        <v>2013</v>
      </c>
      <c r="B285" s="1" t="s">
        <v>430</v>
      </c>
      <c r="C285" s="0" t="s">
        <v>37</v>
      </c>
      <c r="D285" s="0" t="s">
        <v>159</v>
      </c>
      <c r="E285" s="3" t="n">
        <v>78.25</v>
      </c>
      <c r="F285" s="3" t="n">
        <v>281</v>
      </c>
      <c r="G285" s="3" t="n">
        <v>4.96</v>
      </c>
      <c r="H285" s="3" t="n">
        <v>23</v>
      </c>
      <c r="I285" s="3" t="n">
        <v>28.5</v>
      </c>
      <c r="J285" s="3" t="n">
        <v>110</v>
      </c>
      <c r="K285" s="3" t="n">
        <v>4.59</v>
      </c>
      <c r="L285" s="3" t="n">
        <v>7.2</v>
      </c>
    </row>
    <row r="286" customFormat="false" ht="13.8" hidden="false" customHeight="false" outlineLevel="0" collapsed="false">
      <c r="A286" s="0" t="n">
        <v>2013</v>
      </c>
      <c r="B286" s="1" t="s">
        <v>431</v>
      </c>
      <c r="C286" s="0" t="s">
        <v>16</v>
      </c>
      <c r="D286" s="0" t="s">
        <v>57</v>
      </c>
      <c r="E286" s="3" t="n">
        <v>73.5</v>
      </c>
      <c r="F286" s="3" t="n">
        <v>210</v>
      </c>
      <c r="G286" s="3" t="n">
        <v>4.43</v>
      </c>
      <c r="H286" s="3" t="n">
        <v>14</v>
      </c>
      <c r="I286" s="3" t="n">
        <v>40.5</v>
      </c>
      <c r="J286" s="3" t="n">
        <v>132</v>
      </c>
      <c r="K286" s="3"/>
      <c r="L286" s="3"/>
    </row>
    <row r="287" customFormat="false" ht="13.8" hidden="false" customHeight="false" outlineLevel="0" collapsed="false">
      <c r="A287" s="0" t="n">
        <v>2013</v>
      </c>
      <c r="B287" s="1" t="s">
        <v>432</v>
      </c>
      <c r="C287" s="0" t="s">
        <v>61</v>
      </c>
      <c r="D287" s="0" t="s">
        <v>433</v>
      </c>
      <c r="E287" s="3" t="n">
        <v>75</v>
      </c>
      <c r="F287" s="3" t="n">
        <v>227</v>
      </c>
      <c r="G287" s="3" t="n">
        <v>4.81</v>
      </c>
      <c r="H287" s="3"/>
      <c r="I287" s="3"/>
      <c r="J287" s="3"/>
      <c r="K287" s="3"/>
      <c r="L287" s="3"/>
    </row>
    <row r="288" customFormat="false" ht="13.8" hidden="false" customHeight="false" outlineLevel="0" collapsed="false">
      <c r="A288" s="0" t="n">
        <v>2013</v>
      </c>
      <c r="B288" s="1" t="s">
        <v>434</v>
      </c>
      <c r="C288" s="0" t="s">
        <v>43</v>
      </c>
      <c r="D288" s="0" t="s">
        <v>435</v>
      </c>
      <c r="E288" s="3" t="n">
        <v>68.38</v>
      </c>
      <c r="F288" s="3" t="n">
        <v>216</v>
      </c>
      <c r="G288" s="3" t="n">
        <v>4.55</v>
      </c>
      <c r="H288" s="3" t="n">
        <v>27</v>
      </c>
      <c r="I288" s="3" t="n">
        <v>33</v>
      </c>
      <c r="J288" s="3" t="n">
        <v>122</v>
      </c>
      <c r="K288" s="3" t="n">
        <v>4.17</v>
      </c>
      <c r="L288" s="3" t="n">
        <v>6.7</v>
      </c>
    </row>
    <row r="289" customFormat="false" ht="13.8" hidden="false" customHeight="false" outlineLevel="0" collapsed="false">
      <c r="A289" s="0" t="n">
        <v>2013</v>
      </c>
      <c r="B289" s="1" t="s">
        <v>436</v>
      </c>
      <c r="C289" s="0" t="s">
        <v>40</v>
      </c>
      <c r="D289" s="0" t="s">
        <v>137</v>
      </c>
      <c r="E289" s="3" t="n">
        <v>73.75</v>
      </c>
      <c r="F289" s="3" t="n">
        <v>332</v>
      </c>
      <c r="G289" s="3" t="n">
        <v>5.43</v>
      </c>
      <c r="H289" s="3" t="n">
        <v>32</v>
      </c>
      <c r="I289" s="3"/>
      <c r="J289" s="3"/>
      <c r="K289" s="3"/>
      <c r="L289" s="3"/>
    </row>
    <row r="290" customFormat="false" ht="13.8" hidden="false" customHeight="false" outlineLevel="0" collapsed="false">
      <c r="A290" s="0" t="n">
        <v>2013</v>
      </c>
      <c r="B290" s="1" t="s">
        <v>437</v>
      </c>
      <c r="C290" s="0" t="s">
        <v>67</v>
      </c>
      <c r="D290" s="0" t="s">
        <v>180</v>
      </c>
      <c r="E290" s="3" t="n">
        <v>71.5</v>
      </c>
      <c r="F290" s="3" t="n">
        <v>238</v>
      </c>
      <c r="G290" s="3" t="n">
        <v>5</v>
      </c>
      <c r="H290" s="3" t="n">
        <v>15</v>
      </c>
      <c r="I290" s="3" t="n">
        <v>32</v>
      </c>
      <c r="J290" s="3" t="n">
        <v>109</v>
      </c>
      <c r="K290" s="3" t="n">
        <v>4.44</v>
      </c>
      <c r="L290" s="3" t="n">
        <v>7.28</v>
      </c>
    </row>
    <row r="291" customFormat="false" ht="13.8" hidden="false" customHeight="false" outlineLevel="0" collapsed="false">
      <c r="A291" s="0" t="n">
        <v>2013</v>
      </c>
      <c r="B291" s="1" t="s">
        <v>438</v>
      </c>
      <c r="C291" s="0" t="s">
        <v>97</v>
      </c>
      <c r="D291" s="0" t="s">
        <v>92</v>
      </c>
      <c r="E291" s="3" t="n">
        <v>77</v>
      </c>
      <c r="F291" s="3" t="n">
        <v>249</v>
      </c>
      <c r="G291" s="3" t="n">
        <v>4.76</v>
      </c>
      <c r="H291" s="3" t="n">
        <v>24</v>
      </c>
      <c r="I291" s="3" t="n">
        <v>30.5</v>
      </c>
      <c r="J291" s="3" t="n">
        <v>111</v>
      </c>
      <c r="K291" s="3" t="n">
        <v>4.47</v>
      </c>
      <c r="L291" s="3" t="n">
        <v>7.08</v>
      </c>
    </row>
    <row r="292" customFormat="false" ht="13.8" hidden="false" customHeight="false" outlineLevel="0" collapsed="false">
      <c r="A292" s="0" t="n">
        <v>2013</v>
      </c>
      <c r="B292" s="1" t="s">
        <v>439</v>
      </c>
      <c r="C292" s="0" t="s">
        <v>67</v>
      </c>
      <c r="D292" s="0" t="s">
        <v>132</v>
      </c>
      <c r="E292" s="3" t="n">
        <v>72.5</v>
      </c>
      <c r="F292" s="3" t="n">
        <v>232</v>
      </c>
      <c r="G292" s="3" t="n">
        <v>4.77</v>
      </c>
      <c r="H292" s="3" t="n">
        <v>26</v>
      </c>
      <c r="I292" s="3" t="n">
        <v>30.5</v>
      </c>
      <c r="J292" s="3" t="n">
        <v>111</v>
      </c>
      <c r="K292" s="3"/>
      <c r="L292" s="3"/>
    </row>
    <row r="293" customFormat="false" ht="13.8" hidden="false" customHeight="false" outlineLevel="0" collapsed="false">
      <c r="A293" s="0" t="n">
        <v>2013</v>
      </c>
      <c r="B293" s="1" t="s">
        <v>440</v>
      </c>
      <c r="C293" s="0" t="s">
        <v>35</v>
      </c>
      <c r="D293" s="0" t="s">
        <v>384</v>
      </c>
      <c r="E293" s="3" t="n">
        <v>73.5</v>
      </c>
      <c r="F293" s="3" t="n">
        <v>234</v>
      </c>
      <c r="G293" s="3" t="n">
        <v>4.47</v>
      </c>
      <c r="H293" s="3" t="n">
        <v>27</v>
      </c>
      <c r="I293" s="3" t="n">
        <v>34</v>
      </c>
      <c r="J293" s="3" t="n">
        <v>131</v>
      </c>
      <c r="K293" s="3" t="n">
        <v>4.18</v>
      </c>
      <c r="L293" s="3" t="n">
        <v>6.71</v>
      </c>
    </row>
    <row r="294" customFormat="false" ht="13.8" hidden="false" customHeight="false" outlineLevel="0" collapsed="false">
      <c r="A294" s="0" t="n">
        <v>2013</v>
      </c>
      <c r="B294" s="1" t="s">
        <v>441</v>
      </c>
      <c r="C294" s="0" t="s">
        <v>52</v>
      </c>
      <c r="D294" s="0" t="s">
        <v>83</v>
      </c>
      <c r="E294" s="3" t="n">
        <v>74.25</v>
      </c>
      <c r="F294" s="3" t="n">
        <v>213</v>
      </c>
      <c r="G294" s="3" t="n">
        <v>4.83</v>
      </c>
      <c r="H294" s="3" t="n">
        <v>11</v>
      </c>
      <c r="I294" s="3" t="n">
        <v>35.5</v>
      </c>
      <c r="J294" s="3" t="n">
        <v>126</v>
      </c>
      <c r="K294" s="3" t="n">
        <v>4.16</v>
      </c>
      <c r="L294" s="3" t="n">
        <v>6.75</v>
      </c>
    </row>
    <row r="295" customFormat="false" ht="13.8" hidden="false" customHeight="false" outlineLevel="0" collapsed="false">
      <c r="E295" s="3"/>
      <c r="F295" s="3"/>
      <c r="G295" s="3"/>
      <c r="H295" s="3"/>
      <c r="I295" s="3"/>
      <c r="J295" s="3"/>
      <c r="K295" s="3"/>
      <c r="L295" s="3"/>
    </row>
    <row r="296" customFormat="false" ht="13.8" hidden="false" customHeight="false" outlineLevel="0" collapsed="false">
      <c r="E296" s="7"/>
      <c r="F296" s="7"/>
      <c r="G296" s="7"/>
      <c r="H296" s="3"/>
      <c r="I296" s="7"/>
      <c r="J296" s="7"/>
      <c r="K296" s="7"/>
      <c r="L296" s="7"/>
    </row>
    <row r="297" customFormat="false" ht="13.8" hidden="false" customHeight="false" outlineLevel="0" collapsed="false">
      <c r="E297" s="7"/>
      <c r="F297" s="7"/>
      <c r="G297" s="7"/>
      <c r="H297" s="3"/>
      <c r="I297" s="7"/>
      <c r="J297" s="7"/>
      <c r="K297" s="7"/>
      <c r="L297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BE9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L31" activeCellId="0" sqref="L31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15.71"/>
  </cols>
  <sheetData>
    <row r="1" customFormat="false" ht="15" hidden="false" customHeight="false" outlineLevel="0" collapsed="false">
      <c r="A1" s="11" t="s">
        <v>459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2"/>
      <c r="W1" s="11" t="n">
        <v>2013</v>
      </c>
      <c r="X1" s="11"/>
      <c r="Y1" s="11"/>
      <c r="Z1" s="11"/>
      <c r="AA1" s="11"/>
      <c r="AB1" s="11"/>
      <c r="AC1" s="12"/>
      <c r="AD1" s="11" t="n">
        <v>2014</v>
      </c>
      <c r="AE1" s="11"/>
      <c r="AF1" s="11"/>
      <c r="AG1" s="11"/>
      <c r="AH1" s="11"/>
      <c r="AI1" s="11"/>
      <c r="AJ1" s="12"/>
      <c r="AK1" s="11" t="n">
        <v>2015</v>
      </c>
      <c r="AL1" s="11"/>
      <c r="AM1" s="11"/>
      <c r="AN1" s="11"/>
      <c r="AO1" s="11"/>
      <c r="AP1" s="11"/>
      <c r="AQ1" s="12"/>
      <c r="AR1" s="11" t="n">
        <v>2016</v>
      </c>
      <c r="AS1" s="11"/>
      <c r="AT1" s="11"/>
      <c r="AU1" s="11"/>
      <c r="AV1" s="11"/>
      <c r="AW1" s="11"/>
      <c r="AX1" s="12"/>
      <c r="AY1" s="11" t="n">
        <v>2017</v>
      </c>
      <c r="AZ1" s="11"/>
      <c r="BA1" s="11"/>
      <c r="BB1" s="11"/>
      <c r="BC1" s="11"/>
      <c r="BD1" s="11"/>
      <c r="BE1" s="9"/>
    </row>
    <row r="2" customFormat="false" ht="15" hidden="false" customHeight="false" outlineLevel="0" collapsed="false">
      <c r="A2" s="13" t="s">
        <v>1</v>
      </c>
      <c r="B2" s="13" t="s">
        <v>2</v>
      </c>
      <c r="C2" s="13" t="s">
        <v>4</v>
      </c>
      <c r="D2" s="13" t="s">
        <v>5</v>
      </c>
      <c r="E2" s="13" t="s">
        <v>6</v>
      </c>
      <c r="F2" s="13" t="s">
        <v>460</v>
      </c>
      <c r="G2" s="13" t="s">
        <v>7</v>
      </c>
      <c r="H2" s="13" t="s">
        <v>461</v>
      </c>
      <c r="I2" s="13" t="s">
        <v>462</v>
      </c>
      <c r="J2" s="13" t="s">
        <v>463</v>
      </c>
      <c r="K2" s="13" t="s">
        <v>464</v>
      </c>
      <c r="L2" s="13" t="s">
        <v>465</v>
      </c>
      <c r="M2" s="13" t="s">
        <v>10</v>
      </c>
      <c r="N2" s="13" t="s">
        <v>466</v>
      </c>
      <c r="O2" s="13" t="s">
        <v>11</v>
      </c>
      <c r="P2" s="13" t="s">
        <v>467</v>
      </c>
      <c r="Q2" s="13" t="s">
        <v>468</v>
      </c>
      <c r="R2" s="13" t="s">
        <v>469</v>
      </c>
      <c r="S2" s="13" t="s">
        <v>470</v>
      </c>
      <c r="T2" s="13" t="s">
        <v>471</v>
      </c>
      <c r="U2" s="13" t="s">
        <v>472</v>
      </c>
      <c r="V2" s="12"/>
      <c r="W2" s="13" t="s">
        <v>473</v>
      </c>
      <c r="X2" s="13" t="s">
        <v>474</v>
      </c>
      <c r="Y2" s="13" t="s">
        <v>475</v>
      </c>
      <c r="Z2" s="13" t="s">
        <v>476</v>
      </c>
      <c r="AA2" s="13" t="s">
        <v>477</v>
      </c>
      <c r="AB2" s="13" t="s">
        <v>478</v>
      </c>
      <c r="AC2" s="12"/>
      <c r="AD2" s="13" t="s">
        <v>473</v>
      </c>
      <c r="AE2" s="13" t="s">
        <v>474</v>
      </c>
      <c r="AF2" s="13" t="s">
        <v>475</v>
      </c>
      <c r="AG2" s="13" t="s">
        <v>476</v>
      </c>
      <c r="AH2" s="13" t="s">
        <v>477</v>
      </c>
      <c r="AI2" s="13" t="s">
        <v>478</v>
      </c>
      <c r="AJ2" s="12"/>
      <c r="AK2" s="13" t="s">
        <v>473</v>
      </c>
      <c r="AL2" s="13" t="s">
        <v>474</v>
      </c>
      <c r="AM2" s="13" t="s">
        <v>475</v>
      </c>
      <c r="AN2" s="13" t="s">
        <v>476</v>
      </c>
      <c r="AO2" s="13" t="s">
        <v>477</v>
      </c>
      <c r="AP2" s="13" t="s">
        <v>478</v>
      </c>
      <c r="AQ2" s="12"/>
      <c r="AR2" s="13" t="s">
        <v>473</v>
      </c>
      <c r="AS2" s="13" t="s">
        <v>474</v>
      </c>
      <c r="AT2" s="13" t="s">
        <v>475</v>
      </c>
      <c r="AU2" s="13" t="s">
        <v>476</v>
      </c>
      <c r="AV2" s="13" t="s">
        <v>477</v>
      </c>
      <c r="AW2" s="13" t="s">
        <v>478</v>
      </c>
      <c r="AX2" s="12"/>
      <c r="AY2" s="13" t="s">
        <v>473</v>
      </c>
      <c r="AZ2" s="13" t="s">
        <v>474</v>
      </c>
      <c r="BA2" s="13" t="s">
        <v>475</v>
      </c>
      <c r="BB2" s="13" t="s">
        <v>476</v>
      </c>
      <c r="BC2" s="13" t="s">
        <v>477</v>
      </c>
      <c r="BD2" s="13" t="s">
        <v>478</v>
      </c>
      <c r="BE2" s="9"/>
    </row>
    <row r="3" customFormat="false" ht="15" hidden="false" customHeight="false" outlineLevel="0" collapsed="false">
      <c r="A3" s="9" t="s">
        <v>163</v>
      </c>
      <c r="B3" s="9" t="s">
        <v>164</v>
      </c>
      <c r="C3" s="9" t="n">
        <v>73.25</v>
      </c>
      <c r="D3" s="9" t="n">
        <v>213</v>
      </c>
      <c r="E3" s="9" t="n">
        <v>4.74</v>
      </c>
      <c r="F3" s="9" t="n">
        <f aca="false">STANDARDIZE(E3,$E$8,$E$9)*-1</f>
        <v>0.999748142547321</v>
      </c>
      <c r="G3" s="9" t="n">
        <v>11</v>
      </c>
      <c r="H3" s="9" t="n">
        <f aca="false">STANDARDIZE(G3,$G$8,$G$9)</f>
        <v>-0.874817765279706</v>
      </c>
      <c r="I3" s="9" t="n">
        <v>29</v>
      </c>
      <c r="J3" s="9" t="n">
        <f aca="false">STANDARDIZE(I3,$I$8,$I$9)</f>
        <v>-1</v>
      </c>
      <c r="K3" s="9" t="n">
        <v>110</v>
      </c>
      <c r="L3" s="9" t="n">
        <f aca="false">STANDARDIZE(K3,$K$8,$K$9)</f>
        <v>-0.162221421130764</v>
      </c>
      <c r="M3" s="9"/>
      <c r="N3" s="9"/>
      <c r="O3" s="9"/>
      <c r="P3" s="9"/>
      <c r="Q3" s="9" t="n">
        <f aca="false">F3+H3+J3+L3+N3+P3</f>
        <v>-1.03729104386315</v>
      </c>
      <c r="R3" s="9"/>
      <c r="S3" s="9"/>
      <c r="T3" s="9"/>
      <c r="U3" s="9"/>
      <c r="V3" s="10"/>
      <c r="W3" s="9"/>
      <c r="X3" s="9"/>
      <c r="Y3" s="9"/>
      <c r="Z3" s="9"/>
      <c r="AA3" s="9" t="n">
        <v>0</v>
      </c>
      <c r="AB3" s="9"/>
      <c r="AC3" s="10"/>
      <c r="AD3" s="9"/>
      <c r="AE3" s="9"/>
      <c r="AF3" s="9"/>
      <c r="AG3" s="9"/>
      <c r="AH3" s="9" t="n">
        <v>0</v>
      </c>
      <c r="AI3" s="9"/>
      <c r="AJ3" s="10"/>
      <c r="AK3" s="9"/>
      <c r="AL3" s="9"/>
      <c r="AM3" s="9"/>
      <c r="AN3" s="9"/>
      <c r="AO3" s="9" t="n">
        <v>0</v>
      </c>
      <c r="AP3" s="9"/>
      <c r="AQ3" s="10"/>
      <c r="AR3" s="9"/>
      <c r="AS3" s="9"/>
      <c r="AT3" s="9"/>
      <c r="AU3" s="9"/>
      <c r="AV3" s="9" t="n">
        <v>0</v>
      </c>
      <c r="AW3" s="9"/>
      <c r="AX3" s="10"/>
      <c r="AY3" s="9"/>
      <c r="AZ3" s="9"/>
      <c r="BA3" s="9"/>
      <c r="BB3" s="9"/>
      <c r="BC3" s="9" t="n">
        <v>0</v>
      </c>
      <c r="BD3" s="9"/>
      <c r="BE3" s="9"/>
    </row>
    <row r="4" customFormat="false" ht="15" hidden="false" customHeight="false" outlineLevel="0" collapsed="false">
      <c r="A4" s="9" t="s">
        <v>252</v>
      </c>
      <c r="B4" s="9" t="s">
        <v>164</v>
      </c>
      <c r="C4" s="9" t="n">
        <v>75.63</v>
      </c>
      <c r="D4" s="9" t="n">
        <v>232</v>
      </c>
      <c r="E4" s="9" t="n">
        <v>5.06</v>
      </c>
      <c r="F4" s="9" t="n">
        <f aca="false">STANDARDIZE(E4,$E$8,$E$9)*-1</f>
        <v>-1.03148617881866</v>
      </c>
      <c r="G4" s="9" t="n">
        <v>13</v>
      </c>
      <c r="H4" s="9" t="n">
        <f aca="false">STANDARDIZE(G4,$G$8,$G$9)</f>
        <v>-0.524890659167824</v>
      </c>
      <c r="I4" s="9"/>
      <c r="J4" s="9"/>
      <c r="K4" s="9"/>
      <c r="L4" s="9"/>
      <c r="M4" s="9"/>
      <c r="N4" s="9"/>
      <c r="O4" s="9"/>
      <c r="P4" s="9"/>
      <c r="Q4" s="9" t="n">
        <f aca="false">F4+H4+J4+L4+N4+P4</f>
        <v>-1.55637683798649</v>
      </c>
      <c r="R4" s="9"/>
      <c r="S4" s="9"/>
      <c r="T4" s="9"/>
      <c r="U4" s="9"/>
      <c r="V4" s="10"/>
      <c r="W4" s="9"/>
      <c r="X4" s="9"/>
      <c r="Y4" s="9"/>
      <c r="Z4" s="9"/>
      <c r="AA4" s="9" t="n">
        <v>0</v>
      </c>
      <c r="AB4" s="9"/>
      <c r="AC4" s="10"/>
      <c r="AD4" s="9"/>
      <c r="AE4" s="9"/>
      <c r="AF4" s="9"/>
      <c r="AG4" s="9"/>
      <c r="AH4" s="9" t="n">
        <v>0</v>
      </c>
      <c r="AI4" s="9"/>
      <c r="AJ4" s="10"/>
      <c r="AK4" s="9"/>
      <c r="AL4" s="9"/>
      <c r="AM4" s="9"/>
      <c r="AN4" s="9"/>
      <c r="AO4" s="9" t="n">
        <v>0</v>
      </c>
      <c r="AP4" s="9"/>
      <c r="AQ4" s="10"/>
      <c r="AR4" s="9"/>
      <c r="AS4" s="9"/>
      <c r="AT4" s="9"/>
      <c r="AU4" s="9"/>
      <c r="AV4" s="9" t="n">
        <v>0</v>
      </c>
      <c r="AW4" s="9"/>
      <c r="AX4" s="10"/>
      <c r="AY4" s="9"/>
      <c r="AZ4" s="9"/>
      <c r="BA4" s="9"/>
      <c r="BB4" s="9"/>
      <c r="BC4" s="9" t="n">
        <v>0</v>
      </c>
      <c r="BD4" s="9"/>
      <c r="BE4" s="9"/>
    </row>
    <row r="5" customFormat="false" ht="15" hidden="false" customHeight="false" outlineLevel="0" collapsed="false">
      <c r="A5" s="9" t="s">
        <v>160</v>
      </c>
      <c r="B5" s="9" t="s">
        <v>161</v>
      </c>
      <c r="C5" s="9" t="n">
        <v>74</v>
      </c>
      <c r="D5" s="9" t="n">
        <v>193</v>
      </c>
      <c r="E5" s="9" t="n">
        <v>4.74</v>
      </c>
      <c r="F5" s="9" t="n">
        <f aca="false">STANDARDIZE(E5,$E$8,$E$9)*-1</f>
        <v>0.999748142547321</v>
      </c>
      <c r="G5" s="9"/>
      <c r="H5" s="9"/>
      <c r="I5" s="9" t="n">
        <v>33.5</v>
      </c>
      <c r="J5" s="9" t="n">
        <f aca="false">STANDARDIZE(I5,$I$8,$I$9)</f>
        <v>1</v>
      </c>
      <c r="K5" s="9" t="n">
        <v>116</v>
      </c>
      <c r="L5" s="9" t="n">
        <f aca="false">STANDARDIZE(K5,$K$8,$K$9)</f>
        <v>1.2977713690461</v>
      </c>
      <c r="M5" s="9"/>
      <c r="N5" s="9"/>
      <c r="O5" s="9"/>
      <c r="P5" s="9"/>
      <c r="Q5" s="9" t="n">
        <f aca="false">F5+H5+J5+L5+N5+P5</f>
        <v>3.29751951159342</v>
      </c>
      <c r="R5" s="9"/>
      <c r="S5" s="9" t="n">
        <v>6</v>
      </c>
      <c r="T5" s="9" t="n">
        <v>177</v>
      </c>
      <c r="U5" s="9" t="n">
        <v>147</v>
      </c>
      <c r="V5" s="10"/>
      <c r="W5" s="9"/>
      <c r="X5" s="9"/>
      <c r="Y5" s="9"/>
      <c r="Z5" s="9"/>
      <c r="AA5" s="9" t="n">
        <v>0</v>
      </c>
      <c r="AB5" s="9"/>
      <c r="AC5" s="10"/>
      <c r="AD5" s="9"/>
      <c r="AE5" s="9"/>
      <c r="AF5" s="9"/>
      <c r="AG5" s="9"/>
      <c r="AH5" s="9" t="n">
        <v>0</v>
      </c>
      <c r="AI5" s="9"/>
      <c r="AJ5" s="10"/>
      <c r="AK5" s="9" t="n">
        <v>15</v>
      </c>
      <c r="AL5" s="9" t="n">
        <v>0</v>
      </c>
      <c r="AM5" s="9" t="n">
        <v>0</v>
      </c>
      <c r="AN5" s="9" t="n">
        <v>148</v>
      </c>
      <c r="AO5" s="9" t="n">
        <v>148</v>
      </c>
      <c r="AP5" s="9" t="n">
        <v>9.86666666666667</v>
      </c>
      <c r="AQ5" s="10"/>
      <c r="AR5" s="9" t="n">
        <v>16</v>
      </c>
      <c r="AS5" s="9" t="n">
        <v>0</v>
      </c>
      <c r="AT5" s="9" t="n">
        <v>0</v>
      </c>
      <c r="AU5" s="9" t="n">
        <v>173</v>
      </c>
      <c r="AV5" s="9" t="n">
        <v>173</v>
      </c>
      <c r="AW5" s="9" t="n">
        <v>10.8125</v>
      </c>
      <c r="AX5" s="10"/>
      <c r="AY5" s="9"/>
      <c r="AZ5" s="9"/>
      <c r="BA5" s="9"/>
      <c r="BB5" s="9"/>
      <c r="BC5" s="9" t="n">
        <v>0</v>
      </c>
      <c r="BD5" s="9"/>
      <c r="BE5" s="9"/>
    </row>
    <row r="6" customFormat="false" ht="15" hidden="false" customHeight="false" outlineLevel="0" collapsed="false">
      <c r="A6" s="9" t="s">
        <v>290</v>
      </c>
      <c r="B6" s="9" t="s">
        <v>291</v>
      </c>
      <c r="C6" s="9" t="n">
        <v>77</v>
      </c>
      <c r="D6" s="9" t="n">
        <v>258</v>
      </c>
      <c r="E6" s="9" t="n">
        <v>5.05</v>
      </c>
      <c r="F6" s="9" t="n">
        <f aca="false">STANDARDIZE(E6,$E$8,$E$9)*-1</f>
        <v>-0.968010106275978</v>
      </c>
      <c r="G6" s="9" t="n">
        <v>24</v>
      </c>
      <c r="H6" s="9" t="n">
        <f aca="false">STANDARDIZE(G6,$G$8,$G$9)</f>
        <v>1.39970842444753</v>
      </c>
      <c r="I6" s="9"/>
      <c r="J6" s="9"/>
      <c r="K6" s="9" t="n">
        <v>106</v>
      </c>
      <c r="L6" s="9" t="n">
        <f aca="false">STANDARDIZE(K6,$K$8,$K$9)</f>
        <v>-1.13554994791534</v>
      </c>
      <c r="M6" s="9"/>
      <c r="N6" s="9"/>
      <c r="O6" s="9"/>
      <c r="P6" s="9"/>
      <c r="Q6" s="9" t="n">
        <f aca="false">F6+H6+J6+L6+N6+P6</f>
        <v>-0.703851629743787</v>
      </c>
      <c r="R6" s="9"/>
      <c r="S6" s="9"/>
      <c r="T6" s="9"/>
      <c r="U6" s="9"/>
      <c r="V6" s="10"/>
      <c r="W6" s="9"/>
      <c r="X6" s="9"/>
      <c r="Y6" s="9"/>
      <c r="Z6" s="9"/>
      <c r="AA6" s="9" t="n">
        <v>0</v>
      </c>
      <c r="AB6" s="9"/>
      <c r="AC6" s="10"/>
      <c r="AD6" s="9"/>
      <c r="AE6" s="9"/>
      <c r="AF6" s="9"/>
      <c r="AG6" s="9"/>
      <c r="AH6" s="9" t="n">
        <v>0</v>
      </c>
      <c r="AI6" s="9"/>
      <c r="AJ6" s="10"/>
      <c r="AK6" s="9"/>
      <c r="AL6" s="9"/>
      <c r="AM6" s="9"/>
      <c r="AN6" s="9"/>
      <c r="AO6" s="9" t="n">
        <v>0</v>
      </c>
      <c r="AP6" s="9"/>
      <c r="AQ6" s="10"/>
      <c r="AR6" s="9"/>
      <c r="AS6" s="9"/>
      <c r="AT6" s="9"/>
      <c r="AU6" s="9"/>
      <c r="AV6" s="9" t="n">
        <v>0</v>
      </c>
      <c r="AW6" s="9"/>
      <c r="AX6" s="10"/>
      <c r="AY6" s="9"/>
      <c r="AZ6" s="9"/>
      <c r="BA6" s="9"/>
      <c r="BB6" s="9"/>
      <c r="BC6" s="9" t="n">
        <v>0</v>
      </c>
      <c r="BD6" s="9"/>
      <c r="BE6" s="9"/>
    </row>
    <row r="8" customFormat="false" ht="15" hidden="false" customHeight="false" outlineLevel="0" collapsed="false">
      <c r="B8" s="9" t="s">
        <v>479</v>
      </c>
      <c r="C8" s="16" t="n">
        <f aca="false">AVERAGE(C3:C6)</f>
        <v>74.97</v>
      </c>
      <c r="D8" s="16" t="n">
        <f aca="false">AVERAGE(D3:D6)</f>
        <v>224</v>
      </c>
      <c r="E8" s="16" t="n">
        <f aca="false">AVERAGE(E3:E6)</f>
        <v>4.8975</v>
      </c>
      <c r="F8" s="16"/>
      <c r="G8" s="16" t="n">
        <f aca="false">AVERAGE(G3:G6)</f>
        <v>16</v>
      </c>
      <c r="H8" s="16"/>
      <c r="I8" s="16" t="n">
        <f aca="false">AVERAGE(I3:I6)</f>
        <v>31.25</v>
      </c>
      <c r="J8" s="16"/>
      <c r="K8" s="16" t="n">
        <f aca="false">AVERAGE(K3:K6)</f>
        <v>110.666666666667</v>
      </c>
      <c r="L8" s="16"/>
    </row>
    <row r="9" customFormat="false" ht="15" hidden="false" customHeight="false" outlineLevel="0" collapsed="false">
      <c r="B9" s="9" t="s">
        <v>480</v>
      </c>
      <c r="C9" s="16" t="n">
        <f aca="false">_xlfn.STDEV.P(C3:C6)</f>
        <v>1.45394291497294</v>
      </c>
      <c r="D9" s="16" t="n">
        <f aca="false">_xlfn.STDEV.P(D3:D6)</f>
        <v>23.9895810717903</v>
      </c>
      <c r="E9" s="16" t="n">
        <f aca="false">_xlfn.STDEV.P(E3:E6)</f>
        <v>0.157539677541881</v>
      </c>
      <c r="F9" s="16"/>
      <c r="G9" s="16" t="n">
        <f aca="false">_xlfn.STDEV.P(G3:G6)</f>
        <v>5.71547606649408</v>
      </c>
      <c r="H9" s="16"/>
      <c r="I9" s="16" t="n">
        <f aca="false">_xlfn.STDEV.P(I3:I6)</f>
        <v>2.25</v>
      </c>
      <c r="J9" s="16"/>
      <c r="K9" s="16" t="n">
        <f aca="false">_xlfn.STDEV.P(K3:K6)</f>
        <v>4.10960933531265</v>
      </c>
      <c r="L9" s="16"/>
    </row>
  </sheetData>
  <mergeCells count="6">
    <mergeCell ref="A1:U1"/>
    <mergeCell ref="W1:AB1"/>
    <mergeCell ref="AD1:AI1"/>
    <mergeCell ref="AK1:AP1"/>
    <mergeCell ref="AR1:AW1"/>
    <mergeCell ref="AY1:B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BE2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J34" activeCellId="0" sqref="J34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19.28"/>
    <col collapsed="false" customWidth="true" hidden="false" outlineLevel="0" max="2" min="2" style="0" width="6.85"/>
  </cols>
  <sheetData>
    <row r="1" customFormat="false" ht="15" hidden="false" customHeight="false" outlineLevel="0" collapsed="false">
      <c r="A1" s="11" t="s">
        <v>459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2"/>
      <c r="W1" s="11" t="n">
        <v>2013</v>
      </c>
      <c r="X1" s="11"/>
      <c r="Y1" s="11"/>
      <c r="Z1" s="11"/>
      <c r="AA1" s="11"/>
      <c r="AB1" s="11"/>
      <c r="AC1" s="12"/>
      <c r="AD1" s="11" t="n">
        <v>2014</v>
      </c>
      <c r="AE1" s="11"/>
      <c r="AF1" s="11"/>
      <c r="AG1" s="11"/>
      <c r="AH1" s="11"/>
      <c r="AI1" s="11"/>
      <c r="AJ1" s="12"/>
      <c r="AK1" s="11" t="n">
        <v>2015</v>
      </c>
      <c r="AL1" s="11"/>
      <c r="AM1" s="11"/>
      <c r="AN1" s="11"/>
      <c r="AO1" s="11"/>
      <c r="AP1" s="11"/>
      <c r="AQ1" s="12"/>
      <c r="AR1" s="11" t="n">
        <v>2016</v>
      </c>
      <c r="AS1" s="11"/>
      <c r="AT1" s="11"/>
      <c r="AU1" s="11"/>
      <c r="AV1" s="11"/>
      <c r="AW1" s="11"/>
      <c r="AX1" s="12"/>
      <c r="AY1" s="11" t="n">
        <v>2017</v>
      </c>
      <c r="AZ1" s="11"/>
      <c r="BA1" s="11"/>
      <c r="BB1" s="11"/>
      <c r="BC1" s="11"/>
      <c r="BD1" s="11"/>
      <c r="BE1" s="9"/>
    </row>
    <row r="2" customFormat="false" ht="15" hidden="false" customHeight="false" outlineLevel="0" collapsed="false">
      <c r="A2" s="13" t="s">
        <v>1</v>
      </c>
      <c r="B2" s="13" t="s">
        <v>2</v>
      </c>
      <c r="C2" s="13" t="s">
        <v>4</v>
      </c>
      <c r="D2" s="13" t="s">
        <v>5</v>
      </c>
      <c r="E2" s="13" t="s">
        <v>6</v>
      </c>
      <c r="F2" s="13" t="s">
        <v>460</v>
      </c>
      <c r="G2" s="13" t="s">
        <v>7</v>
      </c>
      <c r="H2" s="13" t="s">
        <v>461</v>
      </c>
      <c r="I2" s="13" t="s">
        <v>462</v>
      </c>
      <c r="J2" s="13" t="s">
        <v>463</v>
      </c>
      <c r="K2" s="13" t="s">
        <v>464</v>
      </c>
      <c r="L2" s="13" t="s">
        <v>465</v>
      </c>
      <c r="M2" s="13" t="s">
        <v>10</v>
      </c>
      <c r="N2" s="13" t="s">
        <v>466</v>
      </c>
      <c r="O2" s="13" t="s">
        <v>11</v>
      </c>
      <c r="P2" s="13" t="s">
        <v>467</v>
      </c>
      <c r="Q2" s="13" t="s">
        <v>468</v>
      </c>
      <c r="R2" s="13" t="s">
        <v>469</v>
      </c>
      <c r="S2" s="13" t="s">
        <v>470</v>
      </c>
      <c r="T2" s="13" t="s">
        <v>471</v>
      </c>
      <c r="U2" s="13" t="s">
        <v>472</v>
      </c>
      <c r="V2" s="12"/>
      <c r="W2" s="13" t="s">
        <v>473</v>
      </c>
      <c r="X2" s="13" t="s">
        <v>474</v>
      </c>
      <c r="Y2" s="13" t="s">
        <v>475</v>
      </c>
      <c r="Z2" s="13" t="s">
        <v>476</v>
      </c>
      <c r="AA2" s="13" t="s">
        <v>477</v>
      </c>
      <c r="AB2" s="13" t="s">
        <v>478</v>
      </c>
      <c r="AC2" s="12"/>
      <c r="AD2" s="13" t="s">
        <v>473</v>
      </c>
      <c r="AE2" s="13" t="s">
        <v>474</v>
      </c>
      <c r="AF2" s="13" t="s">
        <v>475</v>
      </c>
      <c r="AG2" s="13" t="s">
        <v>476</v>
      </c>
      <c r="AH2" s="13" t="s">
        <v>477</v>
      </c>
      <c r="AI2" s="13" t="s">
        <v>478</v>
      </c>
      <c r="AJ2" s="12"/>
      <c r="AK2" s="13" t="s">
        <v>473</v>
      </c>
      <c r="AL2" s="13" t="s">
        <v>474</v>
      </c>
      <c r="AM2" s="13" t="s">
        <v>475</v>
      </c>
      <c r="AN2" s="13" t="s">
        <v>476</v>
      </c>
      <c r="AO2" s="13" t="s">
        <v>477</v>
      </c>
      <c r="AP2" s="13" t="s">
        <v>478</v>
      </c>
      <c r="AQ2" s="12"/>
      <c r="AR2" s="13" t="s">
        <v>473</v>
      </c>
      <c r="AS2" s="13" t="s">
        <v>474</v>
      </c>
      <c r="AT2" s="13" t="s">
        <v>475</v>
      </c>
      <c r="AU2" s="13" t="s">
        <v>476</v>
      </c>
      <c r="AV2" s="13" t="s">
        <v>477</v>
      </c>
      <c r="AW2" s="13" t="s">
        <v>478</v>
      </c>
      <c r="AX2" s="12"/>
      <c r="AY2" s="13" t="s">
        <v>473</v>
      </c>
      <c r="AZ2" s="13" t="s">
        <v>474</v>
      </c>
      <c r="BA2" s="13" t="s">
        <v>475</v>
      </c>
      <c r="BB2" s="13" t="s">
        <v>476</v>
      </c>
      <c r="BC2" s="13" t="s">
        <v>477</v>
      </c>
      <c r="BD2" s="13" t="s">
        <v>478</v>
      </c>
      <c r="BE2" s="9"/>
    </row>
    <row r="3" s="9" customFormat="true" ht="15" hidden="false" customHeight="false" outlineLevel="0" collapsed="false">
      <c r="A3" s="9" t="s">
        <v>96</v>
      </c>
      <c r="B3" s="9" t="s">
        <v>97</v>
      </c>
      <c r="C3" s="9" t="n">
        <v>74.75</v>
      </c>
      <c r="D3" s="9" t="n">
        <v>244</v>
      </c>
      <c r="E3" s="9" t="n">
        <v>4.5</v>
      </c>
      <c r="F3" s="9" t="n">
        <f aca="false">STANDARDIZE(E3,$E$22,$E$23)*-1</f>
        <v>2.09425861955495</v>
      </c>
      <c r="G3" s="9" t="n">
        <v>18</v>
      </c>
      <c r="H3" s="9" t="n">
        <f aca="false">STANDARDIZE(G3,$G$22,$G$23)</f>
        <v>-0.419000951971245</v>
      </c>
      <c r="I3" s="9" t="n">
        <v>37.5</v>
      </c>
      <c r="J3" s="9" t="n">
        <f aca="false">STANDARDIZE(I3,$I$22,$I$23)</f>
        <v>2.08276223275387</v>
      </c>
      <c r="K3" s="9" t="n">
        <v>125</v>
      </c>
      <c r="L3" s="9" t="n">
        <f aca="false">STANDARDIZE(K3,$K$22,$K$23)</f>
        <v>2.71012096805692</v>
      </c>
      <c r="M3" s="9" t="n">
        <v>4.51</v>
      </c>
      <c r="N3" s="9" t="n">
        <f aca="false">STANDARDIZE(M3,$M$22,$M$23)*-1</f>
        <v>-0.928985305927996</v>
      </c>
      <c r="O3" s="9" t="n">
        <v>7.08</v>
      </c>
      <c r="P3" s="9" t="n">
        <f aca="false">STANDARDIZE(O3,$O$22,$O$23)*-1</f>
        <v>0.506225741305296</v>
      </c>
      <c r="Q3" s="9" t="n">
        <f aca="false">F3+H3+J3+L3+N3+P3</f>
        <v>6.0453813037718</v>
      </c>
      <c r="R3" s="9" t="n">
        <f aca="false">AVERAGE(F3,H3,J3,L3,N3,P3)</f>
        <v>1.00756355062863</v>
      </c>
      <c r="S3" s="9" t="n">
        <v>7</v>
      </c>
      <c r="T3" s="9" t="n">
        <v>222</v>
      </c>
      <c r="U3" s="9" t="n">
        <v>174</v>
      </c>
      <c r="W3" s="9" t="n">
        <v>9</v>
      </c>
      <c r="X3" s="9" t="n">
        <v>51</v>
      </c>
      <c r="Y3" s="9" t="n">
        <v>0</v>
      </c>
      <c r="Z3" s="9" t="n">
        <v>50</v>
      </c>
      <c r="AA3" s="9" t="n">
        <v>101</v>
      </c>
      <c r="AB3" s="9" t="n">
        <v>11.2222222222222</v>
      </c>
      <c r="AD3" s="9" t="n">
        <v>10</v>
      </c>
      <c r="AE3" s="9" t="n">
        <v>213</v>
      </c>
      <c r="AF3" s="9" t="n">
        <v>0</v>
      </c>
      <c r="AG3" s="9" t="n">
        <v>20</v>
      </c>
      <c r="AH3" s="9" t="n">
        <v>233</v>
      </c>
      <c r="AI3" s="9" t="n">
        <v>23.3</v>
      </c>
      <c r="AK3" s="9" t="n">
        <v>13</v>
      </c>
      <c r="AL3" s="9" t="n">
        <v>347</v>
      </c>
      <c r="AM3" s="9" t="n">
        <v>0</v>
      </c>
      <c r="AN3" s="9" t="n">
        <v>106</v>
      </c>
      <c r="AO3" s="9" t="n">
        <v>453</v>
      </c>
      <c r="AP3" s="9" t="n">
        <v>34.8461538461538</v>
      </c>
      <c r="AV3" s="9" t="n">
        <v>0</v>
      </c>
      <c r="BC3" s="9" t="n">
        <v>0</v>
      </c>
    </row>
    <row r="4" s="9" customFormat="true" ht="15" hidden="false" customHeight="false" outlineLevel="0" collapsed="false">
      <c r="A4" s="9" t="s">
        <v>101</v>
      </c>
      <c r="B4" s="9" t="s">
        <v>97</v>
      </c>
      <c r="C4" s="9" t="n">
        <v>77.13</v>
      </c>
      <c r="D4" s="9" t="n">
        <v>254</v>
      </c>
      <c r="E4" s="9" t="n">
        <v>4.99</v>
      </c>
      <c r="F4" s="9" t="n">
        <f aca="false">STANDARDIZE(E4,$E$22,$E$23)*-1</f>
        <v>-1.88663815296113</v>
      </c>
      <c r="G4" s="9" t="n">
        <v>17</v>
      </c>
      <c r="H4" s="9" t="n">
        <f aca="false">STANDARDIZE(G4,$G$22,$G$23)</f>
        <v>-0.670401523153991</v>
      </c>
      <c r="I4" s="9" t="n">
        <v>33.5</v>
      </c>
      <c r="J4" s="9" t="n">
        <f aca="false">STANDARDIZE(I4,$I$22,$I$23)</f>
        <v>0.284694118146213</v>
      </c>
      <c r="K4" s="9" t="n">
        <v>110</v>
      </c>
      <c r="L4" s="9" t="n">
        <f aca="false">STANDARDIZE(K4,$K$22,$K$23)</f>
        <v>-1.17381035559153</v>
      </c>
      <c r="M4" s="9" t="n">
        <v>4.5</v>
      </c>
      <c r="N4" s="9" t="n">
        <f aca="false">STANDARDIZE(M4,$M$22,$M$23)*-1</f>
        <v>-0.825764716380443</v>
      </c>
      <c r="O4" s="9" t="n">
        <v>7.48</v>
      </c>
      <c r="P4" s="9" t="n">
        <f aca="false">STANDARDIZE(O4,$O$22,$O$23)*-1</f>
        <v>-2.50958718561985</v>
      </c>
      <c r="Q4" s="9" t="n">
        <f aca="false">F4+H4+J4+L4+N4+P4</f>
        <v>-6.78150781556074</v>
      </c>
      <c r="R4" s="9" t="n">
        <f aca="false">AVERAGE(F4,H4,J4,L4,N4,P4)</f>
        <v>-1.13025130259346</v>
      </c>
      <c r="AA4" s="9" t="n">
        <v>0</v>
      </c>
      <c r="AD4" s="9" t="n">
        <v>5</v>
      </c>
      <c r="AE4" s="9" t="n">
        <v>2</v>
      </c>
      <c r="AF4" s="9" t="n">
        <v>0</v>
      </c>
      <c r="AG4" s="9" t="n">
        <v>57</v>
      </c>
      <c r="AH4" s="9" t="n">
        <v>59</v>
      </c>
      <c r="AI4" s="9" t="n">
        <v>11.8</v>
      </c>
      <c r="AO4" s="9" t="n">
        <v>0</v>
      </c>
      <c r="AV4" s="9" t="n">
        <v>0</v>
      </c>
      <c r="BC4" s="9" t="n">
        <v>0</v>
      </c>
    </row>
    <row r="5" s="9" customFormat="true" ht="15" hidden="false" customHeight="false" outlineLevel="0" collapsed="false">
      <c r="A5" s="9" t="s">
        <v>158</v>
      </c>
      <c r="B5" s="9" t="s">
        <v>97</v>
      </c>
      <c r="C5" s="9" t="n">
        <v>76.88</v>
      </c>
      <c r="D5" s="9" t="n">
        <v>262</v>
      </c>
      <c r="E5" s="9" t="n">
        <v>4.75</v>
      </c>
      <c r="F5" s="9" t="n">
        <f aca="false">STANDARDIZE(E5,$E$22,$E$23)*-1</f>
        <v>0.063188837658988</v>
      </c>
      <c r="G5" s="9" t="n">
        <v>22</v>
      </c>
      <c r="H5" s="9" t="n">
        <f aca="false">STANDARDIZE(G5,$G$22,$G$23)</f>
        <v>0.586601332759742</v>
      </c>
      <c r="I5" s="9" t="n">
        <v>35</v>
      </c>
      <c r="J5" s="9" t="n">
        <f aca="false">STANDARDIZE(I5,$I$22,$I$23)</f>
        <v>0.958969661124085</v>
      </c>
      <c r="K5" s="9" t="n">
        <v>112</v>
      </c>
      <c r="L5" s="9" t="n">
        <f aca="false">STANDARDIZE(K5,$K$22,$K$23)</f>
        <v>-0.655952845771739</v>
      </c>
      <c r="M5" s="9" t="n">
        <v>4.52</v>
      </c>
      <c r="N5" s="9" t="n">
        <f aca="false">STANDARDIZE(M5,$M$22,$M$23)*-1</f>
        <v>-1.03220589547555</v>
      </c>
      <c r="O5" s="9" t="n">
        <v>7.36</v>
      </c>
      <c r="P5" s="9" t="n">
        <f aca="false">STANDARDIZE(O5,$O$22,$O$23)*-1</f>
        <v>-1.60484330754231</v>
      </c>
      <c r="Q5" s="9" t="n">
        <f aca="false">F5+H5+J5+L5+N5+P5</f>
        <v>-1.68424221724678</v>
      </c>
      <c r="R5" s="9" t="n">
        <f aca="false">AVERAGE(F5,H5,J5,L5,N5,P5)</f>
        <v>-0.280707036207797</v>
      </c>
      <c r="S5" s="9" t="n">
        <v>4</v>
      </c>
      <c r="T5" s="9" t="n">
        <v>106</v>
      </c>
      <c r="U5" s="9" t="n">
        <v>93</v>
      </c>
      <c r="W5" s="9" t="n">
        <v>15</v>
      </c>
      <c r="X5" s="9" t="n">
        <v>279</v>
      </c>
      <c r="Y5" s="9" t="n">
        <v>0</v>
      </c>
      <c r="Z5" s="9" t="n">
        <v>14</v>
      </c>
      <c r="AA5" s="9" t="n">
        <v>293</v>
      </c>
      <c r="AB5" s="9" t="n">
        <v>19.5333333333333</v>
      </c>
      <c r="AD5" s="9" t="n">
        <v>14</v>
      </c>
      <c r="AE5" s="9" t="n">
        <v>507</v>
      </c>
      <c r="AF5" s="9" t="n">
        <v>0</v>
      </c>
      <c r="AG5" s="9" t="n">
        <v>28</v>
      </c>
      <c r="AH5" s="9" t="n">
        <v>535</v>
      </c>
      <c r="AI5" s="9" t="n">
        <v>38.2142857142857</v>
      </c>
      <c r="AK5" s="9" t="n">
        <v>13</v>
      </c>
      <c r="AL5" s="9" t="n">
        <v>457</v>
      </c>
      <c r="AM5" s="9" t="n">
        <v>0</v>
      </c>
      <c r="AN5" s="9" t="n">
        <v>24</v>
      </c>
      <c r="AO5" s="9" t="n">
        <v>481</v>
      </c>
      <c r="AP5" s="9" t="n">
        <v>37</v>
      </c>
      <c r="AR5" s="9" t="n">
        <v>14</v>
      </c>
      <c r="AS5" s="9" t="n">
        <v>701</v>
      </c>
      <c r="AT5" s="9" t="n">
        <v>0</v>
      </c>
      <c r="AU5" s="9" t="n">
        <v>57</v>
      </c>
      <c r="AV5" s="9" t="n">
        <v>758</v>
      </c>
      <c r="AW5" s="9" t="n">
        <v>54.1428571428571</v>
      </c>
      <c r="AY5" s="9" t="n">
        <v>14</v>
      </c>
      <c r="AZ5" s="9" t="n">
        <v>580</v>
      </c>
      <c r="BA5" s="9" t="n">
        <v>0</v>
      </c>
      <c r="BB5" s="9" t="n">
        <v>41</v>
      </c>
      <c r="BC5" s="9" t="n">
        <v>621</v>
      </c>
      <c r="BD5" s="9" t="n">
        <v>44.3571428571429</v>
      </c>
    </row>
    <row r="6" s="9" customFormat="true" ht="15" hidden="false" customHeight="false" outlineLevel="0" collapsed="false">
      <c r="A6" s="9" t="s">
        <v>185</v>
      </c>
      <c r="B6" s="9" t="s">
        <v>97</v>
      </c>
      <c r="C6" s="9" t="n">
        <v>77.88</v>
      </c>
      <c r="D6" s="9" t="n">
        <v>254</v>
      </c>
      <c r="E6" s="9" t="n">
        <v>4.84</v>
      </c>
      <c r="F6" s="9" t="n">
        <f aca="false">STANDARDIZE(E6,$E$22,$E$23)*-1</f>
        <v>-0.667996283823556</v>
      </c>
      <c r="I6" s="9" t="n">
        <v>32</v>
      </c>
      <c r="J6" s="9" t="n">
        <f aca="false">STANDARDIZE(I6,$I$22,$I$23)</f>
        <v>-0.38958142483166</v>
      </c>
      <c r="K6" s="9" t="n">
        <v>114</v>
      </c>
      <c r="L6" s="9" t="n">
        <f aca="false">STANDARDIZE(K6,$K$22,$K$23)</f>
        <v>-0.138095335951945</v>
      </c>
      <c r="M6" s="9" t="n">
        <v>4.31</v>
      </c>
      <c r="N6" s="9" t="n">
        <f aca="false">STANDARDIZE(M6,$M$22,$M$23)*-1</f>
        <v>1.13542648502311</v>
      </c>
      <c r="O6" s="9" t="n">
        <v>7.07</v>
      </c>
      <c r="P6" s="9" t="n">
        <f aca="false">STANDARDIZE(O6,$O$22,$O$23)*-1</f>
        <v>0.581621064478423</v>
      </c>
      <c r="Q6" s="9" t="n">
        <f aca="false">F6+H6+J6+L6+N6+P6</f>
        <v>0.521374504894374</v>
      </c>
      <c r="R6" s="9" t="n">
        <f aca="false">AVERAGE(F6,H6,J6,L6,N6,P6)</f>
        <v>0.104274900978875</v>
      </c>
      <c r="S6" s="9" t="n">
        <v>2</v>
      </c>
      <c r="T6" s="9" t="n">
        <v>47</v>
      </c>
      <c r="U6" s="9" t="n">
        <v>42</v>
      </c>
      <c r="W6" s="9" t="n">
        <v>16</v>
      </c>
      <c r="X6" s="9" t="n">
        <v>197</v>
      </c>
      <c r="Y6" s="9" t="n">
        <v>0</v>
      </c>
      <c r="Z6" s="9" t="n">
        <v>127</v>
      </c>
      <c r="AA6" s="9" t="n">
        <v>324</v>
      </c>
      <c r="AB6" s="9" t="n">
        <v>20.25</v>
      </c>
      <c r="AD6" s="9" t="n">
        <v>16</v>
      </c>
      <c r="AE6" s="9" t="n">
        <v>261</v>
      </c>
      <c r="AF6" s="9" t="n">
        <v>0</v>
      </c>
      <c r="AG6" s="9" t="n">
        <v>156</v>
      </c>
      <c r="AH6" s="9" t="n">
        <v>417</v>
      </c>
      <c r="AI6" s="9" t="n">
        <v>26.0625</v>
      </c>
      <c r="AK6" s="9" t="n">
        <v>14</v>
      </c>
      <c r="AL6" s="9" t="n">
        <v>237</v>
      </c>
      <c r="AM6" s="9" t="n">
        <v>0</v>
      </c>
      <c r="AN6" s="9" t="n">
        <v>159</v>
      </c>
      <c r="AO6" s="9" t="n">
        <v>396</v>
      </c>
      <c r="AP6" s="9" t="n">
        <v>28.2857142857143</v>
      </c>
      <c r="AR6" s="9" t="n">
        <v>16</v>
      </c>
      <c r="AS6" s="9" t="n">
        <v>167</v>
      </c>
      <c r="AT6" s="9" t="n">
        <v>0</v>
      </c>
      <c r="AU6" s="9" t="n">
        <v>160</v>
      </c>
      <c r="AV6" s="9" t="n">
        <v>327</v>
      </c>
      <c r="AW6" s="9" t="n">
        <v>20.4375</v>
      </c>
      <c r="AY6" s="9" t="n">
        <v>2</v>
      </c>
      <c r="AZ6" s="9" t="n">
        <v>20</v>
      </c>
      <c r="BA6" s="9" t="n">
        <v>0</v>
      </c>
      <c r="BB6" s="9" t="n">
        <v>0</v>
      </c>
      <c r="BC6" s="9" t="n">
        <v>20</v>
      </c>
      <c r="BD6" s="9" t="n">
        <v>10</v>
      </c>
    </row>
    <row r="7" s="9" customFormat="true" ht="15" hidden="false" customHeight="false" outlineLevel="0" collapsed="false">
      <c r="A7" s="9" t="s">
        <v>201</v>
      </c>
      <c r="B7" s="9" t="s">
        <v>97</v>
      </c>
      <c r="C7" s="9" t="n">
        <v>75.38</v>
      </c>
      <c r="D7" s="9" t="n">
        <v>252</v>
      </c>
      <c r="E7" s="9" t="n">
        <v>4.65</v>
      </c>
      <c r="F7" s="9" t="n">
        <f aca="false">STANDARDIZE(E7,$E$22,$E$23)*-1</f>
        <v>0.875616750417368</v>
      </c>
      <c r="G7" s="9" t="n">
        <v>18</v>
      </c>
      <c r="H7" s="9" t="n">
        <f aca="false">STANDARDIZE(G7,$G$22,$G$23)</f>
        <v>-0.419000951971245</v>
      </c>
      <c r="I7" s="9" t="n">
        <v>34.5</v>
      </c>
      <c r="J7" s="9" t="n">
        <f aca="false">STANDARDIZE(I7,$I$22,$I$23)</f>
        <v>0.734211146798128</v>
      </c>
      <c r="K7" s="9" t="n">
        <v>116</v>
      </c>
      <c r="L7" s="9" t="n">
        <f aca="false">STANDARDIZE(K7,$K$22,$K$23)</f>
        <v>0.37976217386785</v>
      </c>
      <c r="M7" s="9" t="n">
        <v>4.27</v>
      </c>
      <c r="N7" s="9" t="n">
        <f aca="false">STANDARDIZE(M7,$M$22,$M$23)*-1</f>
        <v>1.54830884321333</v>
      </c>
      <c r="O7" s="9" t="n">
        <v>7.12</v>
      </c>
      <c r="P7" s="9" t="n">
        <f aca="false">STANDARDIZE(O7,$O$22,$O$23)*-1</f>
        <v>0.204644448612781</v>
      </c>
      <c r="Q7" s="9" t="n">
        <f aca="false">F7+H7+J7+L7+N7+P7</f>
        <v>3.32354241093821</v>
      </c>
      <c r="R7" s="9" t="n">
        <f aca="false">AVERAGE(F7,H7,J7,L7,N7,P7)</f>
        <v>0.553923735156369</v>
      </c>
      <c r="W7" s="9" t="n">
        <v>9</v>
      </c>
      <c r="X7" s="9" t="n">
        <v>9</v>
      </c>
      <c r="Y7" s="9" t="n">
        <v>0</v>
      </c>
      <c r="Z7" s="9" t="n">
        <v>142</v>
      </c>
      <c r="AA7" s="9" t="n">
        <v>151</v>
      </c>
      <c r="AB7" s="9" t="n">
        <v>16.7777777777778</v>
      </c>
      <c r="AH7" s="9" t="n">
        <v>0</v>
      </c>
      <c r="AK7" s="9" t="n">
        <v>11</v>
      </c>
      <c r="AL7" s="9" t="n">
        <v>120</v>
      </c>
      <c r="AM7" s="9" t="n">
        <v>0</v>
      </c>
      <c r="AN7" s="9" t="n">
        <v>25</v>
      </c>
      <c r="AO7" s="9" t="n">
        <v>145</v>
      </c>
      <c r="AP7" s="9" t="n">
        <v>13.1818181818182</v>
      </c>
      <c r="AV7" s="9" t="n">
        <v>0</v>
      </c>
      <c r="BC7" s="9" t="n">
        <v>0</v>
      </c>
    </row>
    <row r="8" s="9" customFormat="true" ht="15" hidden="false" customHeight="false" outlineLevel="0" collapsed="false">
      <c r="A8" s="9" t="s">
        <v>244</v>
      </c>
      <c r="B8" s="9" t="s">
        <v>97</v>
      </c>
      <c r="C8" s="9" t="n">
        <v>74.5</v>
      </c>
      <c r="D8" s="9" t="n">
        <v>236</v>
      </c>
      <c r="E8" s="9" t="n">
        <v>4.72</v>
      </c>
      <c r="F8" s="9" t="n">
        <f aca="false">STANDARDIZE(E8,$E$22,$E$23)*-1</f>
        <v>0.306917211486505</v>
      </c>
      <c r="G8" s="9" t="n">
        <v>16</v>
      </c>
      <c r="H8" s="9" t="n">
        <f aca="false">STANDARDIZE(G8,$G$22,$G$23)</f>
        <v>-0.921802094336738</v>
      </c>
      <c r="Q8" s="9" t="n">
        <f aca="false">F8+H8+J8+L8+N8+P8</f>
        <v>-0.614884882850233</v>
      </c>
      <c r="R8" s="9" t="n">
        <f aca="false">AVERAGE(F8,H8,J8,L8,N8,P8)</f>
        <v>-0.307442441425116</v>
      </c>
      <c r="S8" s="9" t="n">
        <v>3</v>
      </c>
      <c r="T8" s="9" t="n">
        <v>85</v>
      </c>
      <c r="U8" s="9" t="n">
        <v>76</v>
      </c>
      <c r="W8" s="9" t="n">
        <v>9</v>
      </c>
      <c r="X8" s="9" t="n">
        <v>378</v>
      </c>
      <c r="Y8" s="9" t="n">
        <v>0</v>
      </c>
      <c r="Z8" s="9" t="n">
        <v>32</v>
      </c>
      <c r="AA8" s="9" t="n">
        <v>410</v>
      </c>
      <c r="AB8" s="9" t="n">
        <v>45.5555555555556</v>
      </c>
      <c r="AD8" s="9" t="n">
        <v>11</v>
      </c>
      <c r="AE8" s="9" t="n">
        <v>364</v>
      </c>
      <c r="AF8" s="9" t="n">
        <v>0</v>
      </c>
      <c r="AG8" s="9" t="n">
        <v>0</v>
      </c>
      <c r="AH8" s="9" t="n">
        <v>364</v>
      </c>
      <c r="AI8" s="9" t="n">
        <v>33.0909090909091</v>
      </c>
      <c r="AK8" s="9" t="n">
        <v>14</v>
      </c>
      <c r="AL8" s="9" t="n">
        <v>702</v>
      </c>
      <c r="AM8" s="9" t="n">
        <v>0</v>
      </c>
      <c r="AN8" s="9" t="n">
        <v>4</v>
      </c>
      <c r="AO8" s="9" t="n">
        <v>706</v>
      </c>
      <c r="AP8" s="9" t="n">
        <v>50.4285714285714</v>
      </c>
      <c r="AR8" s="9" t="n">
        <v>12</v>
      </c>
      <c r="AS8" s="9" t="n">
        <v>566</v>
      </c>
      <c r="AT8" s="9" t="n">
        <v>0</v>
      </c>
      <c r="AU8" s="9" t="n">
        <v>0</v>
      </c>
      <c r="AV8" s="9" t="n">
        <v>566</v>
      </c>
      <c r="AW8" s="9" t="n">
        <v>47.1666666666667</v>
      </c>
      <c r="AY8" s="9" t="n">
        <v>6</v>
      </c>
      <c r="AZ8" s="9" t="n">
        <v>234</v>
      </c>
      <c r="BA8" s="9" t="n">
        <v>0</v>
      </c>
      <c r="BB8" s="9" t="n">
        <v>0</v>
      </c>
      <c r="BC8" s="9" t="n">
        <v>234</v>
      </c>
      <c r="BD8" s="9" t="n">
        <v>39</v>
      </c>
    </row>
    <row r="9" s="9" customFormat="true" ht="15" hidden="false" customHeight="false" outlineLevel="0" collapsed="false">
      <c r="A9" s="9" t="s">
        <v>245</v>
      </c>
      <c r="B9" s="9" t="s">
        <v>97</v>
      </c>
      <c r="C9" s="9" t="n">
        <v>79.38</v>
      </c>
      <c r="D9" s="9" t="n">
        <v>259</v>
      </c>
      <c r="E9" s="9" t="n">
        <v>4.82</v>
      </c>
      <c r="F9" s="9" t="n">
        <f aca="false">STANDARDIZE(E9,$E$22,$E$23)*-1</f>
        <v>-0.505510701271883</v>
      </c>
      <c r="G9" s="9" t="n">
        <v>17</v>
      </c>
      <c r="H9" s="9" t="n">
        <f aca="false">STANDARDIZE(G9,$G$22,$G$23)</f>
        <v>-0.670401523153991</v>
      </c>
      <c r="Q9" s="9" t="n">
        <f aca="false">F9+H9+J9+L9+N9+P9</f>
        <v>-1.17591222442587</v>
      </c>
      <c r="R9" s="9" t="n">
        <f aca="false">AVERAGE(F9,H9,J9,L9,N9,P9)</f>
        <v>-0.587956112212937</v>
      </c>
      <c r="W9" s="9" t="n">
        <v>16</v>
      </c>
      <c r="X9" s="9" t="n">
        <v>307</v>
      </c>
      <c r="Y9" s="9" t="n">
        <v>0</v>
      </c>
      <c r="Z9" s="9" t="n">
        <v>23</v>
      </c>
      <c r="AA9" s="9" t="n">
        <v>330</v>
      </c>
      <c r="AB9" s="9" t="n">
        <v>20.625</v>
      </c>
      <c r="AD9" s="9" t="n">
        <v>7</v>
      </c>
      <c r="AE9" s="9" t="n">
        <v>117</v>
      </c>
      <c r="AF9" s="9" t="n">
        <v>0</v>
      </c>
      <c r="AG9" s="9" t="n">
        <v>37</v>
      </c>
      <c r="AH9" s="9" t="n">
        <v>154</v>
      </c>
      <c r="AI9" s="9" t="n">
        <v>22</v>
      </c>
      <c r="AO9" s="9" t="n">
        <v>0</v>
      </c>
      <c r="AV9" s="9" t="n">
        <v>0</v>
      </c>
      <c r="BC9" s="9" t="n">
        <v>0</v>
      </c>
    </row>
    <row r="10" s="9" customFormat="true" ht="15" hidden="false" customHeight="false" outlineLevel="0" collapsed="false">
      <c r="A10" s="9" t="s">
        <v>255</v>
      </c>
      <c r="B10" s="9" t="s">
        <v>97</v>
      </c>
      <c r="C10" s="9" t="n">
        <v>74.63</v>
      </c>
      <c r="D10" s="9" t="n">
        <v>258</v>
      </c>
      <c r="E10" s="9" t="n">
        <v>4.94</v>
      </c>
      <c r="F10" s="9" t="n">
        <f aca="false">STANDARDIZE(E10,$E$22,$E$23)*-1</f>
        <v>-1.48042419658194</v>
      </c>
      <c r="I10" s="9" t="n">
        <v>31.5</v>
      </c>
      <c r="J10" s="9" t="n">
        <f aca="false">STANDARDIZE(I10,$I$22,$I$23)</f>
        <v>-0.614339939157617</v>
      </c>
      <c r="K10" s="9" t="n">
        <v>116</v>
      </c>
      <c r="L10" s="9" t="n">
        <f aca="false">STANDARDIZE(K10,$K$22,$K$23)</f>
        <v>0.37976217386785</v>
      </c>
      <c r="M10" s="9" t="n">
        <v>4.45</v>
      </c>
      <c r="N10" s="9" t="n">
        <f aca="false">STANDARDIZE(M10,$M$22,$M$23)*-1</f>
        <v>-0.309661768642668</v>
      </c>
      <c r="O10" s="9" t="n">
        <v>7.12</v>
      </c>
      <c r="P10" s="9" t="n">
        <f aca="false">STANDARDIZE(O10,$O$22,$O$23)*-1</f>
        <v>0.204644448612781</v>
      </c>
      <c r="Q10" s="9" t="n">
        <f aca="false">F10+H10+J10+L10+N10+P10</f>
        <v>-1.8200192819016</v>
      </c>
      <c r="R10" s="9" t="n">
        <f aca="false">AVERAGE(F10,H10,J10,L10,N10,P10)</f>
        <v>-0.36400385638032</v>
      </c>
      <c r="S10" s="9" t="n">
        <v>7</v>
      </c>
      <c r="T10" s="9" t="n">
        <v>254</v>
      </c>
      <c r="U10" s="9" t="n">
        <v>196</v>
      </c>
      <c r="W10" s="9" t="n">
        <v>2</v>
      </c>
      <c r="X10" s="9" t="n">
        <v>14</v>
      </c>
      <c r="Y10" s="9" t="n">
        <v>0</v>
      </c>
      <c r="Z10" s="9" t="n">
        <v>0</v>
      </c>
      <c r="AA10" s="9" t="n">
        <v>14</v>
      </c>
      <c r="AB10" s="9" t="n">
        <v>7</v>
      </c>
      <c r="AH10" s="9" t="n">
        <v>0</v>
      </c>
      <c r="AK10" s="9" t="n">
        <v>2</v>
      </c>
      <c r="AL10" s="9" t="n">
        <v>11</v>
      </c>
      <c r="AM10" s="9" t="n">
        <v>0</v>
      </c>
      <c r="AN10" s="9" t="n">
        <v>9</v>
      </c>
      <c r="AO10" s="9" t="n">
        <v>20</v>
      </c>
      <c r="AP10" s="9" t="n">
        <v>10</v>
      </c>
      <c r="AV10" s="9" t="n">
        <v>0</v>
      </c>
      <c r="BC10" s="9" t="n">
        <v>0</v>
      </c>
    </row>
    <row r="11" s="9" customFormat="true" ht="15" hidden="false" customHeight="false" outlineLevel="0" collapsed="false">
      <c r="A11" s="9" t="s">
        <v>287</v>
      </c>
      <c r="B11" s="9" t="s">
        <v>97</v>
      </c>
      <c r="C11" s="9" t="n">
        <v>80</v>
      </c>
      <c r="D11" s="9" t="n">
        <v>260</v>
      </c>
      <c r="E11" s="9" t="n">
        <v>4.86</v>
      </c>
      <c r="F11" s="9" t="n">
        <f aca="false">STANDARDIZE(E11,$E$22,$E$23)*-1</f>
        <v>-0.830481866375236</v>
      </c>
      <c r="G11" s="9" t="n">
        <v>17</v>
      </c>
      <c r="H11" s="9" t="n">
        <f aca="false">STANDARDIZE(G11,$G$22,$G$23)</f>
        <v>-0.670401523153991</v>
      </c>
      <c r="I11" s="9" t="n">
        <v>31</v>
      </c>
      <c r="J11" s="9" t="n">
        <f aca="false">STANDARDIZE(I11,$I$22,$I$23)</f>
        <v>-0.839098453483575</v>
      </c>
      <c r="K11" s="9" t="n">
        <v>113</v>
      </c>
      <c r="L11" s="9" t="n">
        <f aca="false">STANDARDIZE(K11,$K$22,$K$23)</f>
        <v>-0.397024090861842</v>
      </c>
      <c r="M11" s="9" t="n">
        <v>4.57</v>
      </c>
      <c r="N11" s="9" t="n">
        <f aca="false">STANDARDIZE(M11,$M$22,$M$23)*-1</f>
        <v>-1.54830884321333</v>
      </c>
      <c r="O11" s="9" t="n">
        <v>7.09</v>
      </c>
      <c r="P11" s="9" t="n">
        <f aca="false">STANDARDIZE(O11,$O$22,$O$23)*-1</f>
        <v>0.430830418132169</v>
      </c>
      <c r="Q11" s="9" t="n">
        <f aca="false">F11+H11+J11+L11+N11+P11</f>
        <v>-3.85448435895581</v>
      </c>
      <c r="R11" s="9" t="n">
        <f aca="false">AVERAGE(F11,H11,J11,L11,N11,P11)</f>
        <v>-0.642414059825968</v>
      </c>
      <c r="S11" s="9" t="n">
        <v>4</v>
      </c>
      <c r="T11" s="9" t="n">
        <v>133</v>
      </c>
      <c r="U11" s="9" t="n">
        <v>114</v>
      </c>
      <c r="W11" s="9" t="n">
        <v>16</v>
      </c>
      <c r="X11" s="9" t="n">
        <v>192</v>
      </c>
      <c r="Y11" s="9" t="n">
        <v>0</v>
      </c>
      <c r="Z11" s="9" t="n">
        <v>131</v>
      </c>
      <c r="AA11" s="9" t="n">
        <v>323</v>
      </c>
      <c r="AB11" s="9" t="n">
        <v>20.1875</v>
      </c>
      <c r="AD11" s="9" t="n">
        <v>16</v>
      </c>
      <c r="AE11" s="9" t="n">
        <v>940</v>
      </c>
      <c r="AF11" s="9" t="n">
        <v>0</v>
      </c>
      <c r="AG11" s="9" t="n">
        <v>93</v>
      </c>
      <c r="AH11" s="9" t="n">
        <v>1033</v>
      </c>
      <c r="AI11" s="9" t="n">
        <v>64.5625</v>
      </c>
      <c r="AK11" s="9" t="n">
        <v>16</v>
      </c>
      <c r="AL11" s="9" t="n">
        <v>522</v>
      </c>
      <c r="AM11" s="9" t="n">
        <v>0</v>
      </c>
      <c r="AN11" s="9" t="n">
        <v>206</v>
      </c>
      <c r="AO11" s="9" t="n">
        <v>728</v>
      </c>
      <c r="AP11" s="9" t="n">
        <v>45.5</v>
      </c>
      <c r="AR11" s="9" t="n">
        <v>16</v>
      </c>
      <c r="AS11" s="9" t="n">
        <v>570</v>
      </c>
      <c r="AT11" s="9" t="n">
        <v>0</v>
      </c>
      <c r="AU11" s="9" t="n">
        <v>133</v>
      </c>
      <c r="AV11" s="9" t="n">
        <v>703</v>
      </c>
      <c r="AW11" s="9" t="n">
        <v>43.9375</v>
      </c>
      <c r="AY11" s="9" t="n">
        <v>15</v>
      </c>
      <c r="AZ11" s="9" t="n">
        <v>421</v>
      </c>
      <c r="BA11" s="9" t="n">
        <v>0</v>
      </c>
      <c r="BB11" s="9" t="n">
        <v>133</v>
      </c>
      <c r="BC11" s="9" t="n">
        <v>554</v>
      </c>
      <c r="BD11" s="9" t="n">
        <v>36.9333333333333</v>
      </c>
    </row>
    <row r="12" s="9" customFormat="true" ht="15" hidden="false" customHeight="false" outlineLevel="0" collapsed="false">
      <c r="A12" s="9" t="s">
        <v>308</v>
      </c>
      <c r="B12" s="9" t="s">
        <v>97</v>
      </c>
      <c r="C12" s="9" t="n">
        <v>75.25</v>
      </c>
      <c r="D12" s="9" t="n">
        <v>240</v>
      </c>
      <c r="E12" s="9" t="n">
        <v>4.73</v>
      </c>
      <c r="F12" s="9" t="n">
        <f aca="false">STANDARDIZE(E12,$E$22,$E$23)*-1</f>
        <v>0.225674420210661</v>
      </c>
      <c r="G12" s="9" t="n">
        <v>15</v>
      </c>
      <c r="H12" s="9" t="n">
        <f aca="false">STANDARDIZE(G12,$G$22,$G$23)</f>
        <v>-1.17320266551948</v>
      </c>
      <c r="I12" s="9" t="n">
        <v>30</v>
      </c>
      <c r="J12" s="9" t="n">
        <f aca="false">STANDARDIZE(I12,$I$22,$I$23)</f>
        <v>-1.28861548213549</v>
      </c>
      <c r="K12" s="9" t="n">
        <v>111</v>
      </c>
      <c r="L12" s="9" t="n">
        <f aca="false">STANDARDIZE(K12,$K$22,$K$23)</f>
        <v>-0.914881600681636</v>
      </c>
      <c r="M12" s="9" t="n">
        <v>4.3</v>
      </c>
      <c r="N12" s="9" t="n">
        <f aca="false">STANDARDIZE(M12,$M$22,$M$23)*-1</f>
        <v>1.23864707457066</v>
      </c>
      <c r="O12" s="9" t="n">
        <v>7.25</v>
      </c>
      <c r="P12" s="9" t="n">
        <f aca="false">STANDARDIZE(O12,$O$22,$O$23)*-1</f>
        <v>-0.77549475263789</v>
      </c>
      <c r="Q12" s="9" t="n">
        <f aca="false">F12+H12+J12+L12+N12+P12</f>
        <v>-2.68787300619317</v>
      </c>
      <c r="R12" s="9" t="n">
        <f aca="false">AVERAGE(F12,H12,J12,L12,N12,P12)</f>
        <v>-0.447978834365529</v>
      </c>
      <c r="W12" s="9" t="n">
        <v>12</v>
      </c>
      <c r="X12" s="9" t="n">
        <v>109</v>
      </c>
      <c r="Y12" s="9" t="n">
        <v>0</v>
      </c>
      <c r="Z12" s="9" t="n">
        <v>171</v>
      </c>
      <c r="AA12" s="9" t="n">
        <v>280</v>
      </c>
      <c r="AB12" s="9" t="n">
        <v>23.3333333333333</v>
      </c>
      <c r="AD12" s="9" t="n">
        <v>13</v>
      </c>
      <c r="AE12" s="9" t="n">
        <v>157</v>
      </c>
      <c r="AF12" s="9" t="n">
        <v>0</v>
      </c>
      <c r="AG12" s="9" t="n">
        <v>166</v>
      </c>
      <c r="AH12" s="9" t="n">
        <v>323</v>
      </c>
      <c r="AI12" s="9" t="n">
        <v>24.8461538461538</v>
      </c>
      <c r="AK12" s="9" t="n">
        <v>4</v>
      </c>
      <c r="AL12" s="9" t="n">
        <v>26</v>
      </c>
      <c r="AM12" s="9" t="n">
        <v>0</v>
      </c>
      <c r="AN12" s="9" t="n">
        <v>74</v>
      </c>
      <c r="AO12" s="9" t="n">
        <v>100</v>
      </c>
      <c r="AP12" s="9" t="n">
        <v>25</v>
      </c>
      <c r="AR12" s="9" t="n">
        <v>16</v>
      </c>
      <c r="AS12" s="9" t="n">
        <v>253</v>
      </c>
      <c r="AT12" s="9" t="n">
        <v>0</v>
      </c>
      <c r="AU12" s="9" t="n">
        <v>213</v>
      </c>
      <c r="AV12" s="9" t="n">
        <v>466</v>
      </c>
      <c r="AW12" s="9" t="n">
        <v>29.125</v>
      </c>
      <c r="AY12" s="9" t="n">
        <v>16</v>
      </c>
      <c r="AZ12" s="9" t="n">
        <v>127</v>
      </c>
      <c r="BA12" s="9" t="n">
        <v>0</v>
      </c>
      <c r="BB12" s="9" t="n">
        <v>225</v>
      </c>
      <c r="BC12" s="9" t="n">
        <v>352</v>
      </c>
      <c r="BD12" s="9" t="n">
        <v>22</v>
      </c>
    </row>
    <row r="13" s="9" customFormat="true" ht="15" hidden="false" customHeight="false" outlineLevel="0" collapsed="false">
      <c r="A13" s="9" t="s">
        <v>315</v>
      </c>
      <c r="B13" s="9" t="s">
        <v>97</v>
      </c>
      <c r="C13" s="9" t="n">
        <v>75.63</v>
      </c>
      <c r="D13" s="9" t="n">
        <v>242</v>
      </c>
      <c r="E13" s="9" t="n">
        <v>4.62</v>
      </c>
      <c r="F13" s="9" t="n">
        <f aca="false">STANDARDIZE(E13,$E$22,$E$23)*-1</f>
        <v>1.11934512424489</v>
      </c>
      <c r="G13" s="9" t="n">
        <v>18</v>
      </c>
      <c r="H13" s="9" t="n">
        <f aca="false">STANDARDIZE(G13,$G$22,$G$23)</f>
        <v>-0.419000951971245</v>
      </c>
      <c r="I13" s="9" t="n">
        <v>35.5</v>
      </c>
      <c r="J13" s="9" t="n">
        <f aca="false">STANDARDIZE(I13,$I$22,$I$23)</f>
        <v>1.18372817545004</v>
      </c>
      <c r="K13" s="9" t="n">
        <v>115</v>
      </c>
      <c r="L13" s="9" t="n">
        <f aca="false">STANDARDIZE(K13,$K$22,$K$23)</f>
        <v>0.120833418957952</v>
      </c>
      <c r="M13" s="9" t="n">
        <v>4.35</v>
      </c>
      <c r="N13" s="9" t="n">
        <f aca="false">STANDARDIZE(M13,$M$22,$M$23)*-1</f>
        <v>0.72254412683289</v>
      </c>
      <c r="O13" s="9" t="n">
        <v>7.09</v>
      </c>
      <c r="P13" s="9" t="n">
        <f aca="false">STANDARDIZE(O13,$O$22,$O$23)*-1</f>
        <v>0.430830418132169</v>
      </c>
      <c r="Q13" s="9" t="n">
        <f aca="false">F13+H13+J13+L13+N13+P13</f>
        <v>3.15828031164669</v>
      </c>
      <c r="R13" s="9" t="n">
        <f aca="false">AVERAGE(F13,H13,J13,L13,N13,P13)</f>
        <v>0.526380051941116</v>
      </c>
      <c r="AA13" s="9" t="n">
        <v>0</v>
      </c>
      <c r="AH13" s="9" t="n">
        <v>0</v>
      </c>
      <c r="AO13" s="9" t="n">
        <v>0</v>
      </c>
      <c r="AV13" s="9" t="n">
        <v>0</v>
      </c>
      <c r="BC13" s="9" t="n">
        <v>0</v>
      </c>
    </row>
    <row r="14" s="9" customFormat="true" ht="15" hidden="false" customHeight="false" outlineLevel="0" collapsed="false">
      <c r="A14" s="9" t="s">
        <v>338</v>
      </c>
      <c r="B14" s="9" t="s">
        <v>97</v>
      </c>
      <c r="C14" s="9" t="n">
        <v>75.25</v>
      </c>
      <c r="D14" s="9" t="n">
        <v>242</v>
      </c>
      <c r="E14" s="9" t="n">
        <v>4.81</v>
      </c>
      <c r="F14" s="9" t="n">
        <f aca="false">STANDARDIZE(E14,$E$22,$E$23)*-1</f>
        <v>-0.424267909996039</v>
      </c>
      <c r="G14" s="9" t="n">
        <v>17</v>
      </c>
      <c r="H14" s="9" t="n">
        <f aca="false">STANDARDIZE(G14,$G$22,$G$23)</f>
        <v>-0.670401523153991</v>
      </c>
      <c r="I14" s="9" t="n">
        <v>31</v>
      </c>
      <c r="J14" s="9" t="n">
        <f aca="false">STANDARDIZE(I14,$I$22,$I$23)</f>
        <v>-0.839098453483575</v>
      </c>
      <c r="K14" s="9" t="n">
        <v>112</v>
      </c>
      <c r="L14" s="9" t="n">
        <f aca="false">STANDARDIZE(K14,$K$22,$K$23)</f>
        <v>-0.655952845771739</v>
      </c>
      <c r="M14" s="9" t="n">
        <v>4.43</v>
      </c>
      <c r="N14" s="9" t="n">
        <f aca="false">STANDARDIZE(M14,$M$22,$M$23)*-1</f>
        <v>-0.103220589547553</v>
      </c>
      <c r="O14" s="9" t="n">
        <v>7.17</v>
      </c>
      <c r="P14" s="9" t="n">
        <f aca="false">STANDARDIZE(O14,$O$22,$O$23)*-1</f>
        <v>-0.172332167252861</v>
      </c>
      <c r="Q14" s="9" t="n">
        <f aca="false">F14+H14+J14+L14+N14+P14</f>
        <v>-2.86527348920576</v>
      </c>
      <c r="R14" s="9" t="n">
        <f aca="false">AVERAGE(F14,H14,J14,L14,N14,P14)</f>
        <v>-0.477545581534293</v>
      </c>
      <c r="S14" s="9" t="n">
        <v>6</v>
      </c>
      <c r="T14" s="9" t="n">
        <v>184</v>
      </c>
      <c r="U14" s="9" t="n">
        <v>151</v>
      </c>
      <c r="W14" s="9" t="n">
        <v>16</v>
      </c>
      <c r="X14" s="9" t="n">
        <v>592</v>
      </c>
      <c r="Y14" s="9" t="n">
        <v>0</v>
      </c>
      <c r="Z14" s="9" t="n">
        <v>180</v>
      </c>
      <c r="AA14" s="9" t="n">
        <v>772</v>
      </c>
      <c r="AB14" s="9" t="n">
        <v>48.25</v>
      </c>
      <c r="AD14" s="9" t="n">
        <v>16</v>
      </c>
      <c r="AE14" s="9" t="n">
        <v>820</v>
      </c>
      <c r="AF14" s="9" t="n">
        <v>0</v>
      </c>
      <c r="AG14" s="9" t="n">
        <v>165</v>
      </c>
      <c r="AH14" s="9" t="n">
        <v>985</v>
      </c>
      <c r="AI14" s="9" t="n">
        <v>61.5625</v>
      </c>
      <c r="AK14" s="9" t="n">
        <v>16</v>
      </c>
      <c r="AL14" s="9" t="n">
        <v>399</v>
      </c>
      <c r="AM14" s="9" t="n">
        <v>0</v>
      </c>
      <c r="AN14" s="9" t="n">
        <v>149</v>
      </c>
      <c r="AO14" s="9" t="n">
        <v>548</v>
      </c>
      <c r="AP14" s="9" t="n">
        <v>34.25</v>
      </c>
      <c r="AR14" s="9" t="n">
        <v>13</v>
      </c>
      <c r="AS14" s="9" t="n">
        <v>314</v>
      </c>
      <c r="AT14" s="9" t="n">
        <v>0</v>
      </c>
      <c r="AU14" s="9" t="n">
        <v>112</v>
      </c>
      <c r="AV14" s="9" t="n">
        <v>426</v>
      </c>
      <c r="AW14" s="9" t="n">
        <v>32.7692307692308</v>
      </c>
      <c r="BC14" s="9" t="n">
        <v>0</v>
      </c>
    </row>
    <row r="15" s="9" customFormat="true" ht="15" hidden="false" customHeight="false" outlineLevel="0" collapsed="false">
      <c r="A15" s="9" t="s">
        <v>343</v>
      </c>
      <c r="B15" s="9" t="s">
        <v>97</v>
      </c>
      <c r="C15" s="9" t="n">
        <v>77.88</v>
      </c>
      <c r="D15" s="9" t="n">
        <v>269</v>
      </c>
      <c r="E15" s="9" t="n">
        <v>4.71</v>
      </c>
      <c r="F15" s="9" t="n">
        <f aca="false">STANDARDIZE(E15,$E$22,$E$23)*-1</f>
        <v>0.388160002762342</v>
      </c>
      <c r="G15" s="9" t="n">
        <v>22</v>
      </c>
      <c r="H15" s="9" t="n">
        <f aca="false">STANDARDIZE(G15,$G$22,$G$23)</f>
        <v>0.586601332759742</v>
      </c>
      <c r="I15" s="9" t="n">
        <v>31.5</v>
      </c>
      <c r="J15" s="9" t="n">
        <f aca="false">STANDARDIZE(I15,$I$22,$I$23)</f>
        <v>-0.614339939157617</v>
      </c>
      <c r="K15" s="9" t="n">
        <v>113</v>
      </c>
      <c r="L15" s="9" t="n">
        <f aca="false">STANDARDIZE(K15,$K$22,$K$23)</f>
        <v>-0.397024090861842</v>
      </c>
      <c r="Q15" s="9" t="n">
        <f aca="false">F15+H15+J15+L15+N15+P15</f>
        <v>-0.036602694497376</v>
      </c>
      <c r="R15" s="9" t="n">
        <f aca="false">AVERAGE(F15,H15,J15,L15,N15,P15)</f>
        <v>-0.00915067362434401</v>
      </c>
      <c r="S15" s="9" t="n">
        <v>6</v>
      </c>
      <c r="T15" s="9" t="n">
        <v>172</v>
      </c>
      <c r="U15" s="9" t="n">
        <v>143</v>
      </c>
      <c r="W15" s="9" t="n">
        <v>16</v>
      </c>
      <c r="X15" s="9" t="n">
        <v>75</v>
      </c>
      <c r="Y15" s="9" t="n">
        <v>0</v>
      </c>
      <c r="Z15" s="9" t="n">
        <v>59</v>
      </c>
      <c r="AA15" s="9" t="n">
        <v>134</v>
      </c>
      <c r="AB15" s="9" t="n">
        <v>8.375</v>
      </c>
      <c r="AH15" s="9" t="n">
        <v>0</v>
      </c>
      <c r="AO15" s="9" t="n">
        <v>0</v>
      </c>
      <c r="AV15" s="9" t="n">
        <v>0</v>
      </c>
      <c r="BC15" s="9" t="n">
        <v>0</v>
      </c>
    </row>
    <row r="16" s="9" customFormat="true" ht="15" hidden="false" customHeight="false" outlineLevel="0" collapsed="false">
      <c r="A16" s="9" t="s">
        <v>351</v>
      </c>
      <c r="B16" s="9" t="s">
        <v>97</v>
      </c>
      <c r="C16" s="9" t="n">
        <v>75.25</v>
      </c>
      <c r="D16" s="9" t="n">
        <v>258</v>
      </c>
      <c r="E16" s="9" t="n">
        <v>4.94</v>
      </c>
      <c r="F16" s="9" t="n">
        <f aca="false">STANDARDIZE(E16,$E$22,$E$23)*-1</f>
        <v>-1.48042419658194</v>
      </c>
      <c r="G16" s="9" t="n">
        <v>21</v>
      </c>
      <c r="H16" s="9" t="n">
        <f aca="false">STANDARDIZE(G16,$G$22,$G$23)</f>
        <v>0.335200761576995</v>
      </c>
      <c r="I16" s="9" t="n">
        <v>30.5</v>
      </c>
      <c r="J16" s="9" t="n">
        <f aca="false">STANDARDIZE(I16,$I$22,$I$23)</f>
        <v>-1.06385696780953</v>
      </c>
      <c r="K16" s="9" t="n">
        <v>112</v>
      </c>
      <c r="L16" s="9" t="n">
        <f aca="false">STANDARDIZE(K16,$K$22,$K$23)</f>
        <v>-0.655952845771739</v>
      </c>
      <c r="M16" s="9" t="n">
        <v>4.35</v>
      </c>
      <c r="N16" s="9" t="n">
        <f aca="false">STANDARDIZE(M16,$M$22,$M$23)*-1</f>
        <v>0.72254412683289</v>
      </c>
      <c r="O16" s="9" t="n">
        <v>7.15</v>
      </c>
      <c r="P16" s="9" t="n">
        <f aca="false">STANDARDIZE(O16,$O$22,$O$23)*-1</f>
        <v>-0.0215415209066068</v>
      </c>
      <c r="Q16" s="9" t="n">
        <f aca="false">F16+H16+J16+L16+N16+P16</f>
        <v>-2.16403064265994</v>
      </c>
      <c r="R16" s="9" t="n">
        <f aca="false">AVERAGE(F16,H16,J16,L16,N16,P16)</f>
        <v>-0.360671773776656</v>
      </c>
      <c r="AA16" s="9" t="n">
        <v>0</v>
      </c>
      <c r="AH16" s="9" t="n">
        <v>0</v>
      </c>
      <c r="AO16" s="9" t="n">
        <v>0</v>
      </c>
      <c r="AV16" s="9" t="n">
        <v>0</v>
      </c>
      <c r="BC16" s="9" t="n">
        <v>0</v>
      </c>
    </row>
    <row r="17" s="9" customFormat="true" ht="15" hidden="false" customHeight="false" outlineLevel="0" collapsed="false">
      <c r="A17" s="9" t="s">
        <v>416</v>
      </c>
      <c r="B17" s="9" t="s">
        <v>97</v>
      </c>
      <c r="C17" s="9" t="n">
        <v>77</v>
      </c>
      <c r="D17" s="9" t="n">
        <v>257</v>
      </c>
      <c r="E17" s="9" t="n">
        <v>4.63</v>
      </c>
      <c r="F17" s="9" t="n">
        <f aca="false">STANDARDIZE(E17,$E$22,$E$23)*-1</f>
        <v>1.03810233296905</v>
      </c>
      <c r="Q17" s="9" t="n">
        <f aca="false">F17+H17+J17+L17+N17+P17</f>
        <v>1.03810233296905</v>
      </c>
      <c r="R17" s="9" t="n">
        <f aca="false">AVERAGE(F17,H17,J17,L17,N17,P17)</f>
        <v>1.03810233296905</v>
      </c>
      <c r="S17" s="9" t="n">
        <v>3</v>
      </c>
      <c r="T17" s="9" t="n">
        <v>63</v>
      </c>
      <c r="U17" s="9" t="n">
        <v>57</v>
      </c>
      <c r="W17" s="9" t="n">
        <v>1</v>
      </c>
      <c r="X17" s="9" t="n">
        <v>0</v>
      </c>
      <c r="Y17" s="9" t="n">
        <v>0</v>
      </c>
      <c r="Z17" s="9" t="n">
        <v>1</v>
      </c>
      <c r="AA17" s="9" t="n">
        <v>1</v>
      </c>
      <c r="AB17" s="9" t="n">
        <v>1</v>
      </c>
      <c r="AD17" s="9" t="n">
        <v>16</v>
      </c>
      <c r="AE17" s="9" t="n">
        <v>668</v>
      </c>
      <c r="AF17" s="9" t="n">
        <v>0</v>
      </c>
      <c r="AG17" s="9" t="n">
        <v>69</v>
      </c>
      <c r="AH17" s="9" t="n">
        <v>737</v>
      </c>
      <c r="AI17" s="9" t="n">
        <v>46.0625</v>
      </c>
      <c r="AK17" s="9" t="n">
        <v>16</v>
      </c>
      <c r="AL17" s="9" t="n">
        <v>923</v>
      </c>
      <c r="AM17" s="9" t="n">
        <v>0</v>
      </c>
      <c r="AN17" s="9" t="n">
        <v>78</v>
      </c>
      <c r="AO17" s="9" t="n">
        <v>1001</v>
      </c>
      <c r="AP17" s="9" t="n">
        <v>62.5625</v>
      </c>
      <c r="AR17" s="9" t="n">
        <v>16</v>
      </c>
      <c r="AS17" s="9" t="n">
        <v>886</v>
      </c>
      <c r="AT17" s="9" t="n">
        <v>0</v>
      </c>
      <c r="AU17" s="9" t="n">
        <v>14</v>
      </c>
      <c r="AV17" s="9" t="n">
        <v>900</v>
      </c>
      <c r="AW17" s="9" t="n">
        <v>56.25</v>
      </c>
      <c r="AY17" s="9" t="n">
        <v>15</v>
      </c>
      <c r="AZ17" s="9" t="n">
        <v>872</v>
      </c>
      <c r="BA17" s="9" t="n">
        <v>1</v>
      </c>
      <c r="BB17" s="9" t="n">
        <v>0</v>
      </c>
      <c r="BC17" s="9" t="n">
        <v>873</v>
      </c>
      <c r="BD17" s="9" t="n">
        <v>58.2</v>
      </c>
    </row>
    <row r="18" s="9" customFormat="true" ht="15" hidden="false" customHeight="false" outlineLevel="0" collapsed="false">
      <c r="A18" s="9" t="s">
        <v>421</v>
      </c>
      <c r="B18" s="9" t="s">
        <v>97</v>
      </c>
      <c r="C18" s="9" t="n">
        <v>77.5</v>
      </c>
      <c r="D18" s="9" t="n">
        <v>250</v>
      </c>
      <c r="E18" s="9" t="n">
        <v>4.68</v>
      </c>
      <c r="F18" s="9" t="n">
        <f aca="false">STANDARDIZE(E18,$E$22,$E$23)*-1</f>
        <v>0.631888376589859</v>
      </c>
      <c r="G18" s="9" t="n">
        <v>22</v>
      </c>
      <c r="H18" s="9" t="n">
        <f aca="false">STANDARDIZE(G18,$G$22,$G$23)</f>
        <v>0.586601332759742</v>
      </c>
      <c r="I18" s="9" t="n">
        <v>35.5</v>
      </c>
      <c r="J18" s="9" t="n">
        <f aca="false">STANDARDIZE(I18,$I$22,$I$23)</f>
        <v>1.18372817545004</v>
      </c>
      <c r="K18" s="9" t="n">
        <v>119</v>
      </c>
      <c r="L18" s="9" t="n">
        <f aca="false">STANDARDIZE(K18,$K$22,$K$23)</f>
        <v>1.15654843859754</v>
      </c>
      <c r="M18" s="9" t="n">
        <v>4.32</v>
      </c>
      <c r="N18" s="9" t="n">
        <f aca="false">STANDARDIZE(M18,$M$22,$M$23)*-1</f>
        <v>1.03220589547555</v>
      </c>
      <c r="O18" s="9" t="n">
        <v>6.92</v>
      </c>
      <c r="P18" s="9" t="n">
        <f aca="false">STANDARDIZE(O18,$O$22,$O$23)*-1</f>
        <v>1.71255091207535</v>
      </c>
      <c r="Q18" s="9" t="n">
        <f aca="false">F18+H18+J18+L18+N18+P18</f>
        <v>6.30352313094809</v>
      </c>
      <c r="R18" s="9" t="n">
        <f aca="false">AVERAGE(F18,H18,J18,L18,N18,P18)</f>
        <v>1.05058718849135</v>
      </c>
      <c r="S18" s="9" t="n">
        <v>1</v>
      </c>
      <c r="T18" s="9" t="n">
        <v>21</v>
      </c>
      <c r="U18" s="9" t="n">
        <v>20</v>
      </c>
      <c r="W18" s="9" t="n">
        <v>15</v>
      </c>
      <c r="X18" s="9" t="n">
        <v>673</v>
      </c>
      <c r="Y18" s="9" t="n">
        <v>0</v>
      </c>
      <c r="Z18" s="9" t="n">
        <v>67</v>
      </c>
      <c r="AA18" s="9" t="n">
        <v>740</v>
      </c>
      <c r="AB18" s="9" t="n">
        <v>49.3333333333333</v>
      </c>
      <c r="AD18" s="9" t="n">
        <v>1</v>
      </c>
      <c r="AE18" s="9" t="n">
        <v>8</v>
      </c>
      <c r="AF18" s="9" t="n">
        <v>0</v>
      </c>
      <c r="AG18" s="9" t="n">
        <v>0</v>
      </c>
      <c r="AH18" s="9" t="n">
        <v>8</v>
      </c>
      <c r="AI18" s="9" t="n">
        <v>8</v>
      </c>
      <c r="AK18" s="9" t="n">
        <v>13</v>
      </c>
      <c r="AL18" s="9" t="n">
        <v>750</v>
      </c>
      <c r="AM18" s="9" t="n">
        <v>0</v>
      </c>
      <c r="AN18" s="9" t="n">
        <v>0</v>
      </c>
      <c r="AO18" s="9" t="n">
        <v>750</v>
      </c>
      <c r="AP18" s="9" t="n">
        <v>57.6923076923077</v>
      </c>
      <c r="AR18" s="9" t="n">
        <v>8</v>
      </c>
      <c r="AS18" s="9" t="n">
        <v>428</v>
      </c>
      <c r="AT18" s="9" t="n">
        <v>0</v>
      </c>
      <c r="AU18" s="9" t="n">
        <v>0</v>
      </c>
      <c r="AV18" s="9" t="n">
        <v>428</v>
      </c>
      <c r="AW18" s="9" t="n">
        <v>53.5</v>
      </c>
      <c r="AY18" s="9" t="n">
        <v>2</v>
      </c>
      <c r="AZ18" s="9" t="n">
        <v>104</v>
      </c>
      <c r="BA18" s="9" t="n">
        <v>0</v>
      </c>
      <c r="BB18" s="9" t="n">
        <v>0</v>
      </c>
      <c r="BC18" s="9" t="n">
        <v>104</v>
      </c>
      <c r="BD18" s="9" t="n">
        <v>52</v>
      </c>
    </row>
    <row r="19" s="9" customFormat="true" ht="15" hidden="false" customHeight="false" outlineLevel="0" collapsed="false">
      <c r="A19" s="9" t="s">
        <v>426</v>
      </c>
      <c r="B19" s="9" t="s">
        <v>97</v>
      </c>
      <c r="C19" s="9" t="n">
        <v>76.13</v>
      </c>
      <c r="D19" s="9" t="n">
        <v>267</v>
      </c>
      <c r="E19" s="9" t="n">
        <v>4.69</v>
      </c>
      <c r="F19" s="9" t="n">
        <f aca="false">STANDARDIZE(E19,$E$22,$E$23)*-1</f>
        <v>0.550645585314015</v>
      </c>
      <c r="G19" s="9" t="n">
        <v>31</v>
      </c>
      <c r="H19" s="9" t="n">
        <f aca="false">STANDARDIZE(G19,$G$22,$G$23)</f>
        <v>2.84920647340446</v>
      </c>
      <c r="I19" s="9" t="n">
        <v>33.5</v>
      </c>
      <c r="J19" s="9" t="n">
        <f aca="false">STANDARDIZE(I19,$I$22,$I$23)</f>
        <v>0.284694118146213</v>
      </c>
      <c r="K19" s="9" t="n">
        <v>119</v>
      </c>
      <c r="L19" s="9" t="n">
        <f aca="false">STANDARDIZE(K19,$K$22,$K$23)</f>
        <v>1.15654843859754</v>
      </c>
      <c r="M19" s="9" t="n">
        <v>4.53</v>
      </c>
      <c r="N19" s="9" t="n">
        <f aca="false">STANDARDIZE(M19,$M$22,$M$23)*-1</f>
        <v>-1.13542648502311</v>
      </c>
      <c r="O19" s="9" t="n">
        <v>7.08</v>
      </c>
      <c r="P19" s="9" t="n">
        <f aca="false">STANDARDIZE(O19,$O$22,$O$23)*-1</f>
        <v>0.506225741305296</v>
      </c>
      <c r="Q19" s="9" t="n">
        <f aca="false">F19+H19+J19+L19+N19+P19</f>
        <v>4.21189387174441</v>
      </c>
      <c r="R19" s="9" t="n">
        <f aca="false">AVERAGE(F19,H19,J19,L19,N19,P19)</f>
        <v>0.701982311957402</v>
      </c>
      <c r="S19" s="9" t="n">
        <v>2</v>
      </c>
      <c r="T19" s="9" t="n">
        <v>55</v>
      </c>
      <c r="U19" s="9" t="n">
        <v>50</v>
      </c>
      <c r="W19" s="9" t="n">
        <v>15</v>
      </c>
      <c r="X19" s="9" t="n">
        <v>479</v>
      </c>
      <c r="Y19" s="9" t="n">
        <v>0</v>
      </c>
      <c r="Z19" s="9" t="n">
        <v>113</v>
      </c>
      <c r="AA19" s="9" t="n">
        <v>592</v>
      </c>
      <c r="AB19" s="9" t="n">
        <v>39.4666666666667</v>
      </c>
      <c r="AD19" s="9" t="n">
        <v>8</v>
      </c>
      <c r="AE19" s="9" t="n">
        <v>194</v>
      </c>
      <c r="AF19" s="9" t="n">
        <v>0</v>
      </c>
      <c r="AG19" s="9" t="n">
        <v>59</v>
      </c>
      <c r="AH19" s="9" t="n">
        <v>253</v>
      </c>
      <c r="AI19" s="9" t="n">
        <v>31.625</v>
      </c>
      <c r="AK19" s="9" t="n">
        <v>14</v>
      </c>
      <c r="AL19" s="9" t="n">
        <v>468</v>
      </c>
      <c r="AM19" s="9" t="n">
        <v>0</v>
      </c>
      <c r="AN19" s="9" t="n">
        <v>107</v>
      </c>
      <c r="AO19" s="9" t="n">
        <v>575</v>
      </c>
      <c r="AP19" s="9" t="n">
        <v>41.0714285714286</v>
      </c>
      <c r="AR19" s="9" t="n">
        <v>11</v>
      </c>
      <c r="AS19" s="9" t="n">
        <v>443</v>
      </c>
      <c r="AT19" s="9" t="n">
        <v>0</v>
      </c>
      <c r="AU19" s="9" t="n">
        <v>46</v>
      </c>
      <c r="AV19" s="9" t="n">
        <v>489</v>
      </c>
      <c r="AW19" s="9" t="n">
        <v>44.4545454545455</v>
      </c>
      <c r="AY19" s="9" t="n">
        <v>10</v>
      </c>
      <c r="AZ19" s="9" t="n">
        <v>271</v>
      </c>
      <c r="BA19" s="9" t="n">
        <v>0</v>
      </c>
      <c r="BB19" s="9" t="n">
        <v>37</v>
      </c>
      <c r="BC19" s="9" t="n">
        <v>308</v>
      </c>
      <c r="BD19" s="9" t="n">
        <v>30.8</v>
      </c>
    </row>
    <row r="20" s="9" customFormat="true" ht="15" hidden="false" customHeight="false" outlineLevel="0" collapsed="false">
      <c r="A20" s="9" t="s">
        <v>438</v>
      </c>
      <c r="B20" s="9" t="s">
        <v>97</v>
      </c>
      <c r="C20" s="9" t="n">
        <v>77</v>
      </c>
      <c r="D20" s="9" t="n">
        <v>249</v>
      </c>
      <c r="E20" s="9" t="n">
        <v>4.76</v>
      </c>
      <c r="F20" s="9" t="n">
        <f aca="false">STANDARDIZE(E20,$E$22,$E$23)*-1</f>
        <v>-0.0180539536168486</v>
      </c>
      <c r="G20" s="9" t="n">
        <v>24</v>
      </c>
      <c r="H20" s="9" t="n">
        <f aca="false">STANDARDIZE(G20,$G$22,$G$23)</f>
        <v>1.08940247512524</v>
      </c>
      <c r="I20" s="9" t="n">
        <v>30.5</v>
      </c>
      <c r="J20" s="9" t="n">
        <f aca="false">STANDARDIZE(I20,$I$22,$I$23)</f>
        <v>-1.06385696780953</v>
      </c>
      <c r="K20" s="9" t="n">
        <v>111</v>
      </c>
      <c r="L20" s="9" t="n">
        <f aca="false">STANDARDIZE(K20,$K$22,$K$23)</f>
        <v>-0.914881600681636</v>
      </c>
      <c r="M20" s="9" t="n">
        <v>4.47</v>
      </c>
      <c r="N20" s="9" t="n">
        <f aca="false">STANDARDIZE(M20,$M$22,$M$23)*-1</f>
        <v>-0.516102947737775</v>
      </c>
      <c r="O20" s="9" t="n">
        <v>7.08</v>
      </c>
      <c r="P20" s="9" t="n">
        <f aca="false">STANDARDIZE(O20,$O$22,$O$23)*-1</f>
        <v>0.506225741305296</v>
      </c>
      <c r="Q20" s="9" t="n">
        <f aca="false">F20+H20+J20+L20+N20+P20</f>
        <v>-0.917267253415261</v>
      </c>
      <c r="R20" s="9" t="n">
        <f aca="false">AVERAGE(F20,H20,J20,L20,N20,P20)</f>
        <v>-0.15287787556921</v>
      </c>
      <c r="S20" s="9" t="n">
        <v>2</v>
      </c>
      <c r="T20" s="9" t="n">
        <v>35</v>
      </c>
      <c r="U20" s="9" t="n">
        <v>33</v>
      </c>
      <c r="W20" s="9" t="n">
        <v>16</v>
      </c>
      <c r="X20" s="9" t="n">
        <v>450</v>
      </c>
      <c r="Y20" s="9" t="n">
        <v>0</v>
      </c>
      <c r="Z20" s="9" t="n">
        <v>167</v>
      </c>
      <c r="AA20" s="9" t="n">
        <v>617</v>
      </c>
      <c r="AB20" s="9" t="n">
        <v>38.5625</v>
      </c>
      <c r="AD20" s="9" t="n">
        <v>16</v>
      </c>
      <c r="AE20" s="9" t="n">
        <v>588</v>
      </c>
      <c r="AF20" s="9" t="n">
        <v>0</v>
      </c>
      <c r="AG20" s="9" t="n">
        <v>210</v>
      </c>
      <c r="AH20" s="9" t="n">
        <v>798</v>
      </c>
      <c r="AI20" s="9" t="n">
        <v>49.875</v>
      </c>
      <c r="AK20" s="9" t="n">
        <v>15</v>
      </c>
      <c r="AL20" s="9" t="n">
        <v>789</v>
      </c>
      <c r="AM20" s="9" t="n">
        <v>0</v>
      </c>
      <c r="AN20" s="9" t="n">
        <v>83</v>
      </c>
      <c r="AO20" s="9" t="n">
        <v>872</v>
      </c>
      <c r="AP20" s="9" t="n">
        <v>58.1333333333333</v>
      </c>
      <c r="AR20" s="9" t="n">
        <v>14</v>
      </c>
      <c r="AS20" s="9" t="n">
        <v>849</v>
      </c>
      <c r="AT20" s="9" t="n">
        <v>0</v>
      </c>
      <c r="AU20" s="9" t="n">
        <v>137</v>
      </c>
      <c r="AV20" s="9" t="n">
        <v>986</v>
      </c>
      <c r="AW20" s="9" t="n">
        <v>70.4285714285714</v>
      </c>
      <c r="AY20" s="9" t="n">
        <v>14</v>
      </c>
      <c r="AZ20" s="9" t="n">
        <v>776</v>
      </c>
      <c r="BA20" s="9" t="n">
        <v>0</v>
      </c>
      <c r="BB20" s="9" t="n">
        <v>83</v>
      </c>
      <c r="BC20" s="9" t="n">
        <v>859</v>
      </c>
      <c r="BD20" s="9" t="n">
        <v>61.3571428571429</v>
      </c>
    </row>
    <row r="22" customFormat="false" ht="15" hidden="false" customHeight="false" outlineLevel="0" collapsed="false">
      <c r="B22" s="9" t="s">
        <v>481</v>
      </c>
      <c r="C22" s="16" t="n">
        <f aca="false">AVERAGE(C3:C20)</f>
        <v>76.5233333333333</v>
      </c>
      <c r="D22" s="16" t="n">
        <f aca="false">AVERAGE(D3:D20)</f>
        <v>252.944444444444</v>
      </c>
      <c r="E22" s="16" t="n">
        <f aca="false">AVERAGE(E3:E20)</f>
        <v>4.75777777777778</v>
      </c>
      <c r="F22" s="16"/>
      <c r="G22" s="16" t="n">
        <f aca="false">AVERAGE(G3:G20)</f>
        <v>19.6666666666667</v>
      </c>
      <c r="H22" s="16"/>
      <c r="I22" s="16" t="n">
        <f aca="false">AVERAGE(I3:I20)</f>
        <v>32.8666666666667</v>
      </c>
      <c r="J22" s="16"/>
      <c r="K22" s="16" t="n">
        <f aca="false">AVERAGE(K3:K20)</f>
        <v>114.533333333333</v>
      </c>
      <c r="L22" s="16"/>
      <c r="M22" s="16" t="n">
        <f aca="false">AVERAGE(M3:M20)</f>
        <v>4.42</v>
      </c>
      <c r="N22" s="16"/>
      <c r="O22" s="16" t="n">
        <f aca="false">AVERAGE(O3:O20)</f>
        <v>7.14714285714286</v>
      </c>
      <c r="P22" s="16"/>
    </row>
    <row r="23" customFormat="false" ht="15" hidden="false" customHeight="false" outlineLevel="0" collapsed="false">
      <c r="B23" s="9" t="s">
        <v>480</v>
      </c>
      <c r="C23" s="16" t="n">
        <f aca="false">_xlfn.STDEV.P(C3:C20)</f>
        <v>1.55955477977245</v>
      </c>
      <c r="D23" s="16" t="n">
        <f aca="false">_xlfn.STDEV.P(D3:D20)</f>
        <v>9.10721461395807</v>
      </c>
      <c r="E23" s="16" t="n">
        <f aca="false">_xlfn.STDEV.P(E3:E20)</f>
        <v>0.123087843770011</v>
      </c>
      <c r="F23" s="16"/>
      <c r="G23" s="16" t="n">
        <f aca="false">_xlfn.STDEV.P(G3:G20)</f>
        <v>3.97771570404701</v>
      </c>
      <c r="H23" s="16"/>
      <c r="I23" s="16" t="n">
        <f aca="false">_xlfn.STDEV.P(I3:I20)</f>
        <v>2.22460982846181</v>
      </c>
      <c r="J23" s="16"/>
      <c r="K23" s="16" t="n">
        <f aca="false">_xlfn.STDEV.P(K3:K20)</f>
        <v>3.8620662287894</v>
      </c>
      <c r="L23" s="16"/>
      <c r="M23" s="16" t="n">
        <f aca="false">_xlfn.STDEV.P(M3:M20)</f>
        <v>0.0968798961896342</v>
      </c>
      <c r="N23" s="16"/>
      <c r="O23" s="16" t="n">
        <f aca="false">_xlfn.STDEV.P(O3:O20)</f>
        <v>0.132634221582116</v>
      </c>
      <c r="P23" s="16"/>
    </row>
  </sheetData>
  <mergeCells count="6">
    <mergeCell ref="A1:U1"/>
    <mergeCell ref="W1:AB1"/>
    <mergeCell ref="AD1:AI1"/>
    <mergeCell ref="AK1:AP1"/>
    <mergeCell ref="AR1:AW1"/>
    <mergeCell ref="AY1:B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BE4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Q44" activeCellId="0" sqref="Q44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6.85"/>
  </cols>
  <sheetData>
    <row r="1" customFormat="false" ht="15" hidden="false" customHeight="false" outlineLevel="0" collapsed="false">
      <c r="A1" s="11" t="s">
        <v>459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2"/>
      <c r="W1" s="11" t="n">
        <v>2013</v>
      </c>
      <c r="X1" s="11"/>
      <c r="Y1" s="11"/>
      <c r="Z1" s="11"/>
      <c r="AA1" s="11"/>
      <c r="AB1" s="11"/>
      <c r="AC1" s="12"/>
      <c r="AD1" s="11" t="n">
        <v>2014</v>
      </c>
      <c r="AE1" s="11"/>
      <c r="AF1" s="11"/>
      <c r="AG1" s="11"/>
      <c r="AH1" s="11"/>
      <c r="AI1" s="11"/>
      <c r="AJ1" s="12"/>
      <c r="AK1" s="11" t="n">
        <v>2015</v>
      </c>
      <c r="AL1" s="11"/>
      <c r="AM1" s="11"/>
      <c r="AN1" s="11"/>
      <c r="AO1" s="11"/>
      <c r="AP1" s="11"/>
      <c r="AQ1" s="12"/>
      <c r="AR1" s="11" t="n">
        <v>2016</v>
      </c>
      <c r="AS1" s="11"/>
      <c r="AT1" s="11"/>
      <c r="AU1" s="11"/>
      <c r="AV1" s="11"/>
      <c r="AW1" s="11"/>
      <c r="AX1" s="12"/>
      <c r="AY1" s="11" t="n">
        <v>2017</v>
      </c>
      <c r="AZ1" s="11"/>
      <c r="BA1" s="11"/>
      <c r="BB1" s="11"/>
      <c r="BC1" s="11"/>
      <c r="BD1" s="11"/>
      <c r="BE1" s="9"/>
    </row>
    <row r="2" customFormat="false" ht="15" hidden="false" customHeight="false" outlineLevel="0" collapsed="false">
      <c r="A2" s="13" t="s">
        <v>1</v>
      </c>
      <c r="B2" s="13" t="s">
        <v>2</v>
      </c>
      <c r="C2" s="13" t="s">
        <v>4</v>
      </c>
      <c r="D2" s="13" t="s">
        <v>5</v>
      </c>
      <c r="E2" s="13" t="s">
        <v>6</v>
      </c>
      <c r="F2" s="13" t="s">
        <v>460</v>
      </c>
      <c r="G2" s="13" t="s">
        <v>7</v>
      </c>
      <c r="H2" s="13" t="s">
        <v>461</v>
      </c>
      <c r="I2" s="13" t="s">
        <v>462</v>
      </c>
      <c r="J2" s="13" t="s">
        <v>463</v>
      </c>
      <c r="K2" s="13" t="s">
        <v>464</v>
      </c>
      <c r="L2" s="13" t="s">
        <v>465</v>
      </c>
      <c r="M2" s="13" t="s">
        <v>10</v>
      </c>
      <c r="N2" s="13" t="s">
        <v>466</v>
      </c>
      <c r="O2" s="13" t="s">
        <v>11</v>
      </c>
      <c r="P2" s="13" t="s">
        <v>467</v>
      </c>
      <c r="Q2" s="13" t="s">
        <v>468</v>
      </c>
      <c r="R2" s="13" t="s">
        <v>469</v>
      </c>
      <c r="S2" s="13" t="s">
        <v>470</v>
      </c>
      <c r="T2" s="13" t="s">
        <v>471</v>
      </c>
      <c r="U2" s="13" t="s">
        <v>472</v>
      </c>
      <c r="V2" s="12"/>
      <c r="W2" s="13" t="s">
        <v>473</v>
      </c>
      <c r="X2" s="13" t="s">
        <v>474</v>
      </c>
      <c r="Y2" s="13" t="s">
        <v>475</v>
      </c>
      <c r="Z2" s="13" t="s">
        <v>476</v>
      </c>
      <c r="AA2" s="13" t="s">
        <v>477</v>
      </c>
      <c r="AB2" s="13" t="s">
        <v>478</v>
      </c>
      <c r="AC2" s="12"/>
      <c r="AD2" s="13" t="s">
        <v>473</v>
      </c>
      <c r="AE2" s="13" t="s">
        <v>474</v>
      </c>
      <c r="AF2" s="13" t="s">
        <v>475</v>
      </c>
      <c r="AG2" s="13" t="s">
        <v>476</v>
      </c>
      <c r="AH2" s="13" t="s">
        <v>477</v>
      </c>
      <c r="AI2" s="13" t="s">
        <v>478</v>
      </c>
      <c r="AJ2" s="12"/>
      <c r="AK2" s="13" t="s">
        <v>473</v>
      </c>
      <c r="AL2" s="13" t="s">
        <v>474</v>
      </c>
      <c r="AM2" s="13" t="s">
        <v>475</v>
      </c>
      <c r="AN2" s="13" t="s">
        <v>476</v>
      </c>
      <c r="AO2" s="13" t="s">
        <v>477</v>
      </c>
      <c r="AP2" s="13" t="s">
        <v>478</v>
      </c>
      <c r="AQ2" s="12"/>
      <c r="AR2" s="13" t="s">
        <v>473</v>
      </c>
      <c r="AS2" s="13" t="s">
        <v>474</v>
      </c>
      <c r="AT2" s="13" t="s">
        <v>475</v>
      </c>
      <c r="AU2" s="13" t="s">
        <v>476</v>
      </c>
      <c r="AV2" s="13" t="s">
        <v>477</v>
      </c>
      <c r="AW2" s="13" t="s">
        <v>478</v>
      </c>
      <c r="AX2" s="12"/>
      <c r="AY2" s="13" t="s">
        <v>473</v>
      </c>
      <c r="AZ2" s="13" t="s">
        <v>474</v>
      </c>
      <c r="BA2" s="13" t="s">
        <v>475</v>
      </c>
      <c r="BB2" s="13" t="s">
        <v>476</v>
      </c>
      <c r="BC2" s="13" t="s">
        <v>477</v>
      </c>
      <c r="BD2" s="13" t="s">
        <v>478</v>
      </c>
      <c r="BE2" s="9"/>
    </row>
    <row r="3" s="9" customFormat="true" ht="15" hidden="false" customHeight="false" outlineLevel="0" collapsed="false">
      <c r="A3" s="9" t="s">
        <v>18</v>
      </c>
      <c r="B3" s="9" t="s">
        <v>19</v>
      </c>
      <c r="C3" s="9" t="n">
        <v>74.38</v>
      </c>
      <c r="D3" s="9" t="n">
        <v>217</v>
      </c>
      <c r="E3" s="9" t="n">
        <v>4.54</v>
      </c>
      <c r="F3" s="9" t="n">
        <f aca="false">STANDARDIZE(E3,$E$40,$E$41)*-1</f>
        <v>-0.370277665421947</v>
      </c>
      <c r="G3" s="9" t="n">
        <v>9</v>
      </c>
      <c r="H3" s="9" t="n">
        <f aca="false">STANDARDIZE(G3,$G$40,$G$41)</f>
        <v>-0.853409195300264</v>
      </c>
      <c r="I3" s="9" t="n">
        <v>33.5</v>
      </c>
      <c r="J3" s="9" t="n">
        <f aca="false">STANDARDIZE(I3,$I$40,$I$41)</f>
        <v>-0.450395621109312</v>
      </c>
      <c r="K3" s="9" t="n">
        <v>123</v>
      </c>
      <c r="L3" s="9" t="n">
        <f aca="false">STANDARDIZE(K3,$K$40,$K$41)</f>
        <v>0.326998028806556</v>
      </c>
      <c r="M3" s="9" t="n">
        <v>4.41</v>
      </c>
      <c r="N3" s="9" t="n">
        <f aca="false">STANDARDIZE(M3,$M$40,$M$41)*-1</f>
        <v>-0.97553318790403</v>
      </c>
      <c r="O3" s="9" t="n">
        <v>7.11</v>
      </c>
      <c r="P3" s="9" t="n">
        <f aca="false">STANDARDIZE(O3,$O$40,$O$41)*-1</f>
        <v>-1.20700840849034</v>
      </c>
      <c r="Q3" s="9" t="n">
        <f aca="false">F3+H3+J3+L3+N3+P3</f>
        <v>-3.52962604941934</v>
      </c>
      <c r="R3" s="9" t="n">
        <f aca="false">AVERAGE(F3,H3,J3,L3,N3,P3)</f>
        <v>-0.588271008236557</v>
      </c>
      <c r="S3" s="9" t="n">
        <v>7</v>
      </c>
      <c r="T3" s="9" t="n">
        <v>238</v>
      </c>
      <c r="U3" s="9" t="n">
        <v>188</v>
      </c>
      <c r="AA3" s="9" t="n">
        <v>0</v>
      </c>
      <c r="AH3" s="9" t="n">
        <v>0</v>
      </c>
      <c r="AO3" s="9" t="n">
        <v>0</v>
      </c>
      <c r="AV3" s="9" t="n">
        <v>0</v>
      </c>
      <c r="BC3" s="9" t="n">
        <v>0</v>
      </c>
    </row>
    <row r="4" s="9" customFormat="true" ht="15" hidden="false" customHeight="false" outlineLevel="0" collapsed="false">
      <c r="A4" s="9" t="s">
        <v>24</v>
      </c>
      <c r="B4" s="9" t="s">
        <v>19</v>
      </c>
      <c r="C4" s="9" t="n">
        <v>67</v>
      </c>
      <c r="D4" s="9" t="n">
        <v>173</v>
      </c>
      <c r="E4" s="9" t="n">
        <v>4.58</v>
      </c>
      <c r="F4" s="9" t="n">
        <f aca="false">STANDARDIZE(E4,$E$40,$E$41)*-1</f>
        <v>-0.78169729366857</v>
      </c>
      <c r="G4" s="9" t="n">
        <v>7</v>
      </c>
      <c r="H4" s="9" t="n">
        <f aca="false">STANDARDIZE(G4,$G$40,$G$41)</f>
        <v>-1.25344475559726</v>
      </c>
      <c r="I4" s="9" t="n">
        <v>32</v>
      </c>
      <c r="J4" s="9" t="n">
        <f aca="false">STANDARDIZE(I4,$I$40,$I$41)</f>
        <v>-1.06293366581798</v>
      </c>
      <c r="K4" s="9" t="n">
        <v>117</v>
      </c>
      <c r="L4" s="9" t="n">
        <f aca="false">STANDARDIZE(K4,$K$40,$K$41)</f>
        <v>-0.640179239494526</v>
      </c>
      <c r="M4" s="9" t="n">
        <v>4.37</v>
      </c>
      <c r="N4" s="9" t="n">
        <f aca="false">STANDARDIZE(M4,$M$40,$M$41)*-1</f>
        <v>-0.72352044769549</v>
      </c>
      <c r="O4" s="9" t="n">
        <v>6.81</v>
      </c>
      <c r="P4" s="9" t="n">
        <f aca="false">STANDARDIZE(O4,$O$40,$O$41)*-1</f>
        <v>0.574992194595791</v>
      </c>
      <c r="Q4" s="9" t="n">
        <f aca="false">F4+H4+J4+L4+N4+P4</f>
        <v>-3.88678320767804</v>
      </c>
      <c r="R4" s="9" t="n">
        <f aca="false">AVERAGE(F4,H4,J4,L4,N4,P4)</f>
        <v>-0.647797201279673</v>
      </c>
      <c r="S4" s="9" t="n">
        <v>4</v>
      </c>
      <c r="T4" s="9" t="n">
        <v>101</v>
      </c>
      <c r="U4" s="9" t="n">
        <v>89</v>
      </c>
      <c r="W4" s="9" t="n">
        <v>15</v>
      </c>
      <c r="X4" s="9" t="n">
        <v>601</v>
      </c>
      <c r="Y4" s="9" t="n">
        <v>0</v>
      </c>
      <c r="Z4" s="9" t="n">
        <v>62</v>
      </c>
      <c r="AA4" s="9" t="n">
        <v>663</v>
      </c>
      <c r="AB4" s="9" t="n">
        <v>44.2</v>
      </c>
      <c r="AD4" s="9" t="n">
        <v>12</v>
      </c>
      <c r="AE4" s="9" t="n">
        <v>59</v>
      </c>
      <c r="AF4" s="9" t="n">
        <v>0</v>
      </c>
      <c r="AG4" s="9" t="n">
        <v>63</v>
      </c>
      <c r="AH4" s="9" t="n">
        <v>122</v>
      </c>
      <c r="AI4" s="9" t="n">
        <v>10.1666666666667</v>
      </c>
      <c r="AO4" s="9" t="n">
        <v>0</v>
      </c>
      <c r="AV4" s="9" t="n">
        <v>0</v>
      </c>
      <c r="BC4" s="9" t="n">
        <v>0</v>
      </c>
    </row>
    <row r="5" s="9" customFormat="true" ht="15" hidden="false" customHeight="false" outlineLevel="0" collapsed="false">
      <c r="A5" s="9" t="s">
        <v>30</v>
      </c>
      <c r="B5" s="9" t="s">
        <v>19</v>
      </c>
      <c r="C5" s="9" t="n">
        <v>70.25</v>
      </c>
      <c r="D5" s="9" t="n">
        <v>193</v>
      </c>
      <c r="E5" s="9" t="n">
        <v>4.59</v>
      </c>
      <c r="F5" s="9" t="n">
        <f aca="false">STANDARDIZE(E5,$E$40,$E$41)*-1</f>
        <v>-0.884552200730223</v>
      </c>
      <c r="G5" s="9" t="n">
        <v>14</v>
      </c>
      <c r="H5" s="9" t="n">
        <f aca="false">STANDARDIZE(G5,$G$40,$G$41)</f>
        <v>0.146679705442233</v>
      </c>
      <c r="I5" s="9" t="n">
        <v>33</v>
      </c>
      <c r="J5" s="9" t="n">
        <f aca="false">STANDARDIZE(I5,$I$40,$I$41)</f>
        <v>-0.654574969345534</v>
      </c>
      <c r="K5" s="9" t="n">
        <v>117</v>
      </c>
      <c r="L5" s="9" t="n">
        <f aca="false">STANDARDIZE(K5,$K$40,$K$41)</f>
        <v>-0.640179239494526</v>
      </c>
      <c r="M5" s="9" t="n">
        <v>4.15</v>
      </c>
      <c r="N5" s="9" t="n">
        <f aca="false">STANDARDIZE(M5,$M$40,$M$41)*-1</f>
        <v>0.662549623451472</v>
      </c>
      <c r="Q5" s="9" t="n">
        <f aca="false">F5+H5+J5+L5+N5+P5</f>
        <v>-1.37007708067658</v>
      </c>
      <c r="R5" s="9" t="n">
        <f aca="false">AVERAGE(F5,H5,J5,L5,N5,P5)</f>
        <v>-0.274015416135316</v>
      </c>
      <c r="S5" s="9" t="n">
        <v>6</v>
      </c>
      <c r="T5" s="9" t="n">
        <v>195</v>
      </c>
      <c r="U5" s="9" t="n">
        <v>159</v>
      </c>
      <c r="AA5" s="9" t="n">
        <v>0</v>
      </c>
      <c r="AH5" s="9" t="n">
        <v>0</v>
      </c>
      <c r="AO5" s="9" t="n">
        <v>0</v>
      </c>
      <c r="AV5" s="9" t="n">
        <v>0</v>
      </c>
      <c r="BC5" s="9" t="n">
        <v>0</v>
      </c>
    </row>
    <row r="6" s="9" customFormat="true" ht="15" hidden="false" customHeight="false" outlineLevel="0" collapsed="false">
      <c r="A6" s="9" t="s">
        <v>32</v>
      </c>
      <c r="B6" s="9" t="s">
        <v>19</v>
      </c>
      <c r="C6" s="9" t="n">
        <v>73.25</v>
      </c>
      <c r="D6" s="9" t="n">
        <v>202</v>
      </c>
      <c r="E6" s="9" t="n">
        <v>4.59</v>
      </c>
      <c r="F6" s="9" t="n">
        <f aca="false">STANDARDIZE(E6,$E$40,$E$41)*-1</f>
        <v>-0.884552200730223</v>
      </c>
      <c r="G6" s="9" t="n">
        <v>7</v>
      </c>
      <c r="H6" s="9" t="n">
        <f aca="false">STANDARDIZE(G6,$G$40,$G$41)</f>
        <v>-1.25344475559726</v>
      </c>
      <c r="I6" s="9" t="n">
        <v>32</v>
      </c>
      <c r="J6" s="9" t="n">
        <f aca="false">STANDARDIZE(I6,$I$40,$I$41)</f>
        <v>-1.06293366581798</v>
      </c>
      <c r="K6" s="9" t="n">
        <v>112</v>
      </c>
      <c r="L6" s="9" t="n">
        <f aca="false">STANDARDIZE(K6,$K$40,$K$41)</f>
        <v>-1.4461602964121</v>
      </c>
      <c r="M6" s="9" t="n">
        <v>4.29</v>
      </c>
      <c r="N6" s="9" t="n">
        <f aca="false">STANDARDIZE(M6,$M$40,$M$41)*-1</f>
        <v>-0.219494967278412</v>
      </c>
      <c r="O6" s="9" t="n">
        <v>7.04</v>
      </c>
      <c r="P6" s="9" t="n">
        <f aca="false">STANDARDIZE(O6,$O$40,$O$41)*-1</f>
        <v>-0.791208267770244</v>
      </c>
      <c r="Q6" s="9" t="n">
        <f aca="false">F6+H6+J6+L6+N6+P6</f>
        <v>-5.65779415360622</v>
      </c>
      <c r="R6" s="9" t="n">
        <f aca="false">AVERAGE(F6,H6,J6,L6,N6,P6)</f>
        <v>-0.942965692267703</v>
      </c>
      <c r="AA6" s="9" t="n">
        <v>0</v>
      </c>
      <c r="AH6" s="9" t="n">
        <v>0</v>
      </c>
      <c r="AO6" s="9" t="n">
        <v>0</v>
      </c>
      <c r="AV6" s="9" t="n">
        <v>0</v>
      </c>
      <c r="BC6" s="9" t="n">
        <v>0</v>
      </c>
    </row>
    <row r="7" s="9" customFormat="true" ht="15" hidden="false" customHeight="false" outlineLevel="0" collapsed="false">
      <c r="A7" s="9" t="s">
        <v>73</v>
      </c>
      <c r="B7" s="9" t="s">
        <v>19</v>
      </c>
      <c r="C7" s="9" t="n">
        <v>77</v>
      </c>
      <c r="D7" s="9" t="n">
        <v>216</v>
      </c>
      <c r="E7" s="9" t="n">
        <v>4.67</v>
      </c>
      <c r="F7" s="9" t="n">
        <f aca="false">STANDARDIZE(E7,$E$40,$E$41)*-1</f>
        <v>-1.70739145722347</v>
      </c>
      <c r="G7" s="9" t="n">
        <v>9</v>
      </c>
      <c r="H7" s="9" t="n">
        <f aca="false">STANDARDIZE(G7,$G$40,$G$41)</f>
        <v>-0.853409195300264</v>
      </c>
      <c r="I7" s="9" t="n">
        <v>33.5</v>
      </c>
      <c r="J7" s="9" t="n">
        <f aca="false">STANDARDIZE(I7,$I$40,$I$41)</f>
        <v>-0.450395621109312</v>
      </c>
      <c r="K7" s="9" t="n">
        <v>115</v>
      </c>
      <c r="L7" s="9" t="n">
        <f aca="false">STANDARDIZE(K7,$K$40,$K$41)</f>
        <v>-0.962571662261554</v>
      </c>
      <c r="M7" s="9" t="n">
        <v>4.44</v>
      </c>
      <c r="N7" s="9" t="n">
        <f aca="false">STANDARDIZE(M7,$M$40,$M$41)*-1</f>
        <v>-1.16454274306044</v>
      </c>
      <c r="O7" s="9" t="n">
        <v>7.11</v>
      </c>
      <c r="P7" s="9" t="n">
        <f aca="false">STANDARDIZE(O7,$O$40,$O$41)*-1</f>
        <v>-1.20700840849034</v>
      </c>
      <c r="Q7" s="9" t="n">
        <f aca="false">F7+H7+J7+L7+N7+P7</f>
        <v>-6.34531908744538</v>
      </c>
      <c r="R7" s="9" t="n">
        <f aca="false">AVERAGE(F7,H7,J7,L7,N7,P7)</f>
        <v>-1.0575531812409</v>
      </c>
      <c r="AA7" s="9" t="n">
        <v>0</v>
      </c>
      <c r="AH7" s="9" t="n">
        <v>0</v>
      </c>
      <c r="AO7" s="9" t="n">
        <v>0</v>
      </c>
      <c r="AV7" s="9" t="n">
        <v>0</v>
      </c>
      <c r="BC7" s="9" t="n">
        <v>0</v>
      </c>
    </row>
    <row r="8" s="9" customFormat="true" ht="15" hidden="false" customHeight="false" outlineLevel="0" collapsed="false">
      <c r="A8" s="9" t="s">
        <v>98</v>
      </c>
      <c r="B8" s="9" t="s">
        <v>19</v>
      </c>
      <c r="C8" s="9" t="n">
        <v>72.75</v>
      </c>
      <c r="D8" s="9" t="n">
        <v>229</v>
      </c>
      <c r="E8" s="9" t="n">
        <v>4.55</v>
      </c>
      <c r="F8" s="9" t="n">
        <f aca="false">STANDARDIZE(E8,$E$40,$E$41)*-1</f>
        <v>-0.4731325724836</v>
      </c>
      <c r="G8" s="9" t="n">
        <v>20</v>
      </c>
      <c r="H8" s="9" t="n">
        <f aca="false">STANDARDIZE(G8,$G$40,$G$41)</f>
        <v>1.34678638633323</v>
      </c>
      <c r="I8" s="9" t="n">
        <v>35.5</v>
      </c>
      <c r="J8" s="9" t="n">
        <f aca="false">STANDARDIZE(I8,$I$40,$I$41)</f>
        <v>0.366321771835575</v>
      </c>
      <c r="K8" s="9" t="n">
        <v>116</v>
      </c>
      <c r="L8" s="9" t="n">
        <f aca="false">STANDARDIZE(K8,$K$40,$K$41)</f>
        <v>-0.80137545087804</v>
      </c>
      <c r="M8" s="9" t="n">
        <v>4.39</v>
      </c>
      <c r="N8" s="9" t="n">
        <f aca="false">STANDARDIZE(M8,$M$40,$M$41)*-1</f>
        <v>-0.849526817799757</v>
      </c>
      <c r="O8" s="9" t="n">
        <v>6.89</v>
      </c>
      <c r="P8" s="9" t="n">
        <f aca="false">STANDARDIZE(O8,$O$40,$O$41)*-1</f>
        <v>0.0997920337728228</v>
      </c>
      <c r="Q8" s="9" t="n">
        <f aca="false">F8+H8+J8+L8+N8+P8</f>
        <v>-0.311134649219771</v>
      </c>
      <c r="R8" s="9" t="n">
        <f aca="false">AVERAGE(F8,H8,J8,L8,N8,P8)</f>
        <v>-0.051855774869962</v>
      </c>
      <c r="S8" s="9" t="n">
        <v>4</v>
      </c>
      <c r="T8" s="9" t="n">
        <v>123</v>
      </c>
      <c r="U8" s="9" t="n">
        <v>106</v>
      </c>
      <c r="W8" s="9" t="n">
        <v>4</v>
      </c>
      <c r="X8" s="9" t="n">
        <v>2</v>
      </c>
      <c r="Y8" s="9" t="n">
        <v>0</v>
      </c>
      <c r="Z8" s="9" t="n">
        <v>18</v>
      </c>
      <c r="AA8" s="9" t="n">
        <v>20</v>
      </c>
      <c r="AB8" s="9" t="n">
        <v>5</v>
      </c>
      <c r="AH8" s="9" t="n">
        <v>0</v>
      </c>
      <c r="AK8" s="9" t="n">
        <v>5</v>
      </c>
      <c r="AL8" s="9" t="n">
        <v>67</v>
      </c>
      <c r="AM8" s="9" t="n">
        <v>0</v>
      </c>
      <c r="AN8" s="9" t="n">
        <v>9</v>
      </c>
      <c r="AO8" s="9" t="n">
        <v>76</v>
      </c>
      <c r="AP8" s="9" t="n">
        <v>15.2</v>
      </c>
      <c r="AR8" s="9" t="n">
        <v>9</v>
      </c>
      <c r="AS8" s="9" t="n">
        <v>230</v>
      </c>
      <c r="AT8" s="9" t="n">
        <v>0</v>
      </c>
      <c r="AU8" s="9" t="n">
        <v>2</v>
      </c>
      <c r="AV8" s="9" t="n">
        <v>232</v>
      </c>
      <c r="AW8" s="9" t="n">
        <v>25.7777777777778</v>
      </c>
      <c r="BC8" s="9" t="n">
        <v>0</v>
      </c>
    </row>
    <row r="9" s="9" customFormat="true" ht="15" hidden="false" customHeight="false" outlineLevel="0" collapsed="false">
      <c r="A9" s="9" t="s">
        <v>107</v>
      </c>
      <c r="B9" s="9" t="s">
        <v>19</v>
      </c>
      <c r="C9" s="9" t="n">
        <v>73.75</v>
      </c>
      <c r="D9" s="9" t="n">
        <v>212</v>
      </c>
      <c r="E9" s="9" t="n">
        <v>4.56</v>
      </c>
      <c r="F9" s="9" t="n">
        <f aca="false">STANDARDIZE(E9,$E$40,$E$41)*-1</f>
        <v>-0.575987479545254</v>
      </c>
      <c r="G9" s="9" t="n">
        <v>11</v>
      </c>
      <c r="H9" s="9" t="n">
        <f aca="false">STANDARDIZE(G9,$G$40,$G$41)</f>
        <v>-0.453373635003265</v>
      </c>
      <c r="I9" s="9" t="n">
        <v>29.5</v>
      </c>
      <c r="J9" s="9" t="n">
        <f aca="false">STANDARDIZE(I9,$I$40,$I$41)</f>
        <v>-2.08383040699909</v>
      </c>
      <c r="K9" s="9" t="n">
        <v>107</v>
      </c>
      <c r="L9" s="9" t="n">
        <f aca="false">STANDARDIZE(K9,$K$40,$K$41)</f>
        <v>-2.25214135332966</v>
      </c>
      <c r="M9" s="9" t="n">
        <v>4.31</v>
      </c>
      <c r="N9" s="9" t="n">
        <f aca="false">STANDARDIZE(M9,$M$40,$M$41)*-1</f>
        <v>-0.345501337382679</v>
      </c>
      <c r="Q9" s="9" t="n">
        <f aca="false">F9+H9+J9+L9+N9+P9</f>
        <v>-5.71083421225995</v>
      </c>
      <c r="R9" s="9" t="n">
        <f aca="false">AVERAGE(F9,H9,J9,L9,N9,P9)</f>
        <v>-1.14216684245199</v>
      </c>
      <c r="S9" s="9" t="n">
        <v>6</v>
      </c>
      <c r="T9" s="9" t="n">
        <v>197</v>
      </c>
      <c r="U9" s="9" t="n">
        <v>161</v>
      </c>
      <c r="AA9" s="9" t="n">
        <v>0</v>
      </c>
      <c r="AH9" s="9" t="n">
        <v>0</v>
      </c>
      <c r="AO9" s="9" t="n">
        <v>0</v>
      </c>
      <c r="AR9" s="9" t="n">
        <v>11</v>
      </c>
      <c r="AS9" s="9" t="n">
        <v>384</v>
      </c>
      <c r="AT9" s="9" t="n">
        <v>0</v>
      </c>
      <c r="AU9" s="9" t="n">
        <v>57</v>
      </c>
      <c r="AV9" s="9" t="n">
        <v>441</v>
      </c>
      <c r="AW9" s="9" t="n">
        <v>40.0909090909091</v>
      </c>
      <c r="AY9" s="9" t="n">
        <v>3</v>
      </c>
      <c r="AZ9" s="9" t="n">
        <v>53</v>
      </c>
      <c r="BA9" s="9" t="n">
        <v>0</v>
      </c>
      <c r="BB9" s="9" t="n">
        <v>15</v>
      </c>
      <c r="BC9" s="9" t="n">
        <v>68</v>
      </c>
      <c r="BD9" s="9" t="n">
        <v>22.6666666666667</v>
      </c>
    </row>
    <row r="10" s="9" customFormat="true" ht="15" hidden="false" customHeight="false" outlineLevel="0" collapsed="false">
      <c r="A10" s="9" t="s">
        <v>111</v>
      </c>
      <c r="B10" s="9" t="s">
        <v>19</v>
      </c>
      <c r="C10" s="9" t="n">
        <v>72.25</v>
      </c>
      <c r="D10" s="9" t="n">
        <v>196</v>
      </c>
      <c r="E10" s="9" t="n">
        <v>4.68</v>
      </c>
      <c r="F10" s="9" t="n">
        <f aca="false">STANDARDIZE(E10,$E$40,$E$41)*-1</f>
        <v>-1.81024636428512</v>
      </c>
      <c r="I10" s="9" t="n">
        <v>32.5</v>
      </c>
      <c r="J10" s="9" t="n">
        <f aca="false">STANDARDIZE(I10,$I$40,$I$41)</f>
        <v>-0.858754317581755</v>
      </c>
      <c r="K10" s="9" t="n">
        <v>125</v>
      </c>
      <c r="L10" s="9" t="n">
        <f aca="false">STANDARDIZE(K10,$K$40,$K$41)</f>
        <v>0.649390451573583</v>
      </c>
      <c r="M10" s="9" t="n">
        <v>4.22</v>
      </c>
      <c r="N10" s="9" t="n">
        <f aca="false">STANDARDIZE(M10,$M$40,$M$41)*-1</f>
        <v>0.221527328086533</v>
      </c>
      <c r="O10" s="9" t="n">
        <v>6.93</v>
      </c>
      <c r="P10" s="9" t="n">
        <f aca="false">STANDARDIZE(O10,$O$40,$O$41)*-1</f>
        <v>-0.137808046638661</v>
      </c>
      <c r="Q10" s="9" t="n">
        <f aca="false">F10+H10+J10+L10+N10+P10</f>
        <v>-1.93589094884542</v>
      </c>
      <c r="R10" s="9" t="n">
        <f aca="false">AVERAGE(F10,H10,J10,L10,N10,P10)</f>
        <v>-0.387178189769085</v>
      </c>
      <c r="AA10" s="9" t="n">
        <v>0</v>
      </c>
      <c r="AH10" s="9" t="n">
        <v>0</v>
      </c>
      <c r="AO10" s="9" t="n">
        <v>0</v>
      </c>
      <c r="AV10" s="9" t="n">
        <v>0</v>
      </c>
      <c r="BC10" s="9" t="n">
        <v>0</v>
      </c>
    </row>
    <row r="11" s="9" customFormat="true" ht="15" hidden="false" customHeight="false" outlineLevel="0" collapsed="false">
      <c r="A11" s="9" t="s">
        <v>113</v>
      </c>
      <c r="B11" s="9" t="s">
        <v>19</v>
      </c>
      <c r="C11" s="9" t="n">
        <v>73.88</v>
      </c>
      <c r="D11" s="9" t="n">
        <v>216</v>
      </c>
      <c r="E11" s="9" t="n">
        <v>4.42</v>
      </c>
      <c r="F11" s="9" t="n">
        <f aca="false">STANDARDIZE(E11,$E$40,$E$41)*-1</f>
        <v>0.863981219317922</v>
      </c>
      <c r="I11" s="9" t="n">
        <v>37</v>
      </c>
      <c r="J11" s="9" t="n">
        <f aca="false">STANDARDIZE(I11,$I$40,$I$41)</f>
        <v>0.97885981654424</v>
      </c>
      <c r="K11" s="9" t="n">
        <v>128</v>
      </c>
      <c r="L11" s="9" t="n">
        <f aca="false">STANDARDIZE(K11,$K$40,$K$41)</f>
        <v>1.13297908572412</v>
      </c>
      <c r="Q11" s="9" t="n">
        <f aca="false">F11+H11+J11+L11+N11+P11</f>
        <v>2.97582012158629</v>
      </c>
      <c r="R11" s="9" t="n">
        <f aca="false">AVERAGE(F11,H11,J11,L11,N11,P11)</f>
        <v>0.991940040528762</v>
      </c>
      <c r="S11" s="9" t="n">
        <v>1</v>
      </c>
      <c r="T11" s="9" t="n">
        <v>29</v>
      </c>
      <c r="U11" s="9" t="n">
        <v>28</v>
      </c>
      <c r="W11" s="9" t="n">
        <v>16</v>
      </c>
      <c r="X11" s="9" t="n">
        <v>436</v>
      </c>
      <c r="Y11" s="9" t="n">
        <v>0</v>
      </c>
      <c r="Z11" s="9" t="n">
        <v>100</v>
      </c>
      <c r="AA11" s="9" t="n">
        <v>536</v>
      </c>
      <c r="AB11" s="9" t="n">
        <v>33.5</v>
      </c>
      <c r="AD11" s="9" t="n">
        <v>16</v>
      </c>
      <c r="AE11" s="9" t="n">
        <v>566</v>
      </c>
      <c r="AF11" s="9" t="n">
        <v>0</v>
      </c>
      <c r="AG11" s="9" t="n">
        <v>75</v>
      </c>
      <c r="AH11" s="9" t="n">
        <v>641</v>
      </c>
      <c r="AI11" s="9" t="n">
        <v>40.0625</v>
      </c>
      <c r="AK11" s="9" t="n">
        <v>16</v>
      </c>
      <c r="AL11" s="9" t="n">
        <v>57</v>
      </c>
      <c r="AM11" s="9" t="n">
        <v>0</v>
      </c>
      <c r="AN11" s="9" t="n">
        <v>70</v>
      </c>
      <c r="AO11" s="9" t="n">
        <v>127</v>
      </c>
      <c r="AP11" s="9" t="n">
        <v>7.9375</v>
      </c>
      <c r="AR11" s="9" t="n">
        <v>16</v>
      </c>
      <c r="AS11" s="9" t="n">
        <v>531</v>
      </c>
      <c r="AT11" s="9" t="n">
        <v>0</v>
      </c>
      <c r="AU11" s="9" t="n">
        <v>124</v>
      </c>
      <c r="AV11" s="9" t="n">
        <v>655</v>
      </c>
      <c r="AW11" s="9" t="n">
        <v>40.9375</v>
      </c>
      <c r="AY11" s="9" t="n">
        <v>16</v>
      </c>
      <c r="AZ11" s="9" t="n">
        <v>430</v>
      </c>
      <c r="BA11" s="9" t="n">
        <v>0</v>
      </c>
      <c r="BB11" s="9" t="n">
        <v>157</v>
      </c>
      <c r="BC11" s="9" t="n">
        <v>587</v>
      </c>
      <c r="BD11" s="9" t="n">
        <v>36.6875</v>
      </c>
    </row>
    <row r="12" s="9" customFormat="true" ht="15" hidden="false" customHeight="false" outlineLevel="0" collapsed="false">
      <c r="A12" s="9" t="s">
        <v>115</v>
      </c>
      <c r="B12" s="9" t="s">
        <v>19</v>
      </c>
      <c r="C12" s="9" t="n">
        <v>74.25</v>
      </c>
      <c r="D12" s="9" t="n">
        <v>204</v>
      </c>
      <c r="E12" s="9" t="n">
        <v>4.43</v>
      </c>
      <c r="F12" s="9" t="n">
        <f aca="false">STANDARDIZE(E12,$E$40,$E$41)*-1</f>
        <v>0.761126312256269</v>
      </c>
      <c r="G12" s="9" t="n">
        <v>12</v>
      </c>
      <c r="H12" s="9" t="n">
        <f aca="false">STANDARDIZE(G12,$G$40,$G$41)</f>
        <v>-0.253355854854766</v>
      </c>
      <c r="I12" s="9" t="n">
        <v>31.5</v>
      </c>
      <c r="J12" s="9" t="n">
        <f aca="false">STANDARDIZE(I12,$I$40,$I$41)</f>
        <v>-1.2671130140542</v>
      </c>
      <c r="K12" s="9" t="n">
        <v>120</v>
      </c>
      <c r="L12" s="9" t="n">
        <f aca="false">STANDARDIZE(K12,$K$40,$K$41)</f>
        <v>-0.156590605343985</v>
      </c>
      <c r="Q12" s="9" t="n">
        <f aca="false">F12+H12+J12+L12+N12+P12</f>
        <v>-0.915933161996681</v>
      </c>
      <c r="R12" s="9" t="n">
        <f aca="false">AVERAGE(F12,H12,J12,L12,N12,P12)</f>
        <v>-0.22898329049917</v>
      </c>
      <c r="S12" s="9" t="n">
        <v>6</v>
      </c>
      <c r="T12" s="9" t="n">
        <v>171</v>
      </c>
      <c r="U12" s="9" t="n">
        <v>142</v>
      </c>
      <c r="AA12" s="9" t="n">
        <v>0</v>
      </c>
      <c r="AD12" s="9" t="n">
        <v>16</v>
      </c>
      <c r="AE12" s="9" t="n">
        <v>410</v>
      </c>
      <c r="AF12" s="9" t="n">
        <v>0</v>
      </c>
      <c r="AG12" s="9" t="n">
        <v>88</v>
      </c>
      <c r="AH12" s="9" t="n">
        <v>498</v>
      </c>
      <c r="AI12" s="9" t="n">
        <v>31.125</v>
      </c>
      <c r="AK12" s="9" t="n">
        <v>12</v>
      </c>
      <c r="AL12" s="9" t="n">
        <v>169</v>
      </c>
      <c r="AM12" s="9" t="n">
        <v>0</v>
      </c>
      <c r="AN12" s="9" t="n">
        <v>136</v>
      </c>
      <c r="AO12" s="9" t="n">
        <v>305</v>
      </c>
      <c r="AP12" s="9" t="n">
        <v>25.4166666666667</v>
      </c>
      <c r="AV12" s="9" t="n">
        <v>0</v>
      </c>
      <c r="BC12" s="9" t="n">
        <v>0</v>
      </c>
    </row>
    <row r="13" s="9" customFormat="true" ht="15" hidden="false" customHeight="false" outlineLevel="0" collapsed="false">
      <c r="A13" s="9" t="s">
        <v>129</v>
      </c>
      <c r="B13" s="9" t="s">
        <v>19</v>
      </c>
      <c r="C13" s="9" t="n">
        <v>74.5</v>
      </c>
      <c r="D13" s="9" t="n">
        <v>217</v>
      </c>
      <c r="E13" s="9" t="n">
        <v>4.52</v>
      </c>
      <c r="F13" s="9" t="n">
        <f aca="false">STANDARDIZE(E13,$E$40,$E$41)*-1</f>
        <v>-0.164567851298631</v>
      </c>
      <c r="G13" s="9" t="n">
        <v>10</v>
      </c>
      <c r="H13" s="9" t="n">
        <f aca="false">STANDARDIZE(G13,$G$40,$G$41)</f>
        <v>-0.653391415151765</v>
      </c>
      <c r="I13" s="9" t="n">
        <v>39.5</v>
      </c>
      <c r="J13" s="9" t="n">
        <f aca="false">STANDARDIZE(I13,$I$40,$I$41)</f>
        <v>1.99975655772535</v>
      </c>
      <c r="K13" s="9" t="n">
        <v>132</v>
      </c>
      <c r="L13" s="9" t="n">
        <f aca="false">STANDARDIZE(K13,$K$40,$K$41)</f>
        <v>1.77776393125818</v>
      </c>
      <c r="M13" s="9" t="n">
        <v>4.06</v>
      </c>
      <c r="N13" s="9" t="n">
        <f aca="false">STANDARDIZE(M13,$M$40,$M$41)*-1</f>
        <v>1.22957828892069</v>
      </c>
      <c r="O13" s="9" t="n">
        <v>6.71</v>
      </c>
      <c r="P13" s="9" t="n">
        <f aca="false">STANDARDIZE(O13,$O$40,$O$41)*-1</f>
        <v>1.1689923956245</v>
      </c>
      <c r="Q13" s="9" t="n">
        <f aca="false">F13+H13+J13+L13+N13+P13</f>
        <v>5.35813190707832</v>
      </c>
      <c r="R13" s="9" t="n">
        <f aca="false">AVERAGE(F13,H13,J13,L13,N13,P13)</f>
        <v>0.893021984513053</v>
      </c>
      <c r="AA13" s="9" t="n">
        <v>0</v>
      </c>
      <c r="AH13" s="9" t="n">
        <v>0</v>
      </c>
      <c r="AO13" s="9" t="n">
        <v>0</v>
      </c>
      <c r="AV13" s="9" t="n">
        <v>0</v>
      </c>
      <c r="BC13" s="9" t="n">
        <v>0</v>
      </c>
    </row>
    <row r="14" s="9" customFormat="true" ht="15" hidden="false" customHeight="false" outlineLevel="0" collapsed="false">
      <c r="A14" s="9" t="s">
        <v>131</v>
      </c>
      <c r="B14" s="9" t="s">
        <v>19</v>
      </c>
      <c r="C14" s="9" t="n">
        <v>69</v>
      </c>
      <c r="D14" s="9" t="n">
        <v>179</v>
      </c>
      <c r="E14" s="9" t="n">
        <v>4.6</v>
      </c>
      <c r="F14" s="9" t="n">
        <f aca="false">STANDARDIZE(E14,$E$40,$E$41)*-1</f>
        <v>-0.987407107791877</v>
      </c>
      <c r="G14" s="9" t="n">
        <v>6</v>
      </c>
      <c r="H14" s="9" t="n">
        <f aca="false">STANDARDIZE(G14,$G$40,$G$41)</f>
        <v>-1.45346253574576</v>
      </c>
      <c r="I14" s="9" t="n">
        <v>32</v>
      </c>
      <c r="J14" s="9" t="n">
        <f aca="false">STANDARDIZE(I14,$I$40,$I$41)</f>
        <v>-1.06293366581798</v>
      </c>
      <c r="K14" s="9" t="n">
        <v>109</v>
      </c>
      <c r="L14" s="9" t="n">
        <f aca="false">STANDARDIZE(K14,$K$40,$K$41)</f>
        <v>-1.92974893056264</v>
      </c>
      <c r="M14" s="9" t="n">
        <v>4.53</v>
      </c>
      <c r="N14" s="9" t="n">
        <f aca="false">STANDARDIZE(M14,$M$40,$M$41)*-1</f>
        <v>-1.73157140852965</v>
      </c>
      <c r="Q14" s="9" t="n">
        <f aca="false">F14+H14+J14+L14+N14+P14</f>
        <v>-7.1651236484479</v>
      </c>
      <c r="R14" s="9" t="n">
        <f aca="false">AVERAGE(F14,H14,J14,L14,N14,P14)</f>
        <v>-1.43302472968958</v>
      </c>
      <c r="W14" s="9" t="n">
        <v>10</v>
      </c>
      <c r="X14" s="9" t="n">
        <v>401</v>
      </c>
      <c r="Y14" s="9" t="n">
        <v>0</v>
      </c>
      <c r="Z14" s="9" t="n">
        <v>16</v>
      </c>
      <c r="AA14" s="9" t="n">
        <v>417</v>
      </c>
      <c r="AB14" s="9" t="n">
        <v>41.7</v>
      </c>
      <c r="AH14" s="9" t="n">
        <v>0</v>
      </c>
      <c r="AO14" s="9" t="n">
        <v>0</v>
      </c>
      <c r="AV14" s="9" t="n">
        <v>0</v>
      </c>
      <c r="BC14" s="9" t="n">
        <v>0</v>
      </c>
    </row>
    <row r="15" s="9" customFormat="true" ht="15" hidden="false" customHeight="false" outlineLevel="0" collapsed="false">
      <c r="A15" s="9" t="s">
        <v>146</v>
      </c>
      <c r="B15" s="9" t="s">
        <v>19</v>
      </c>
      <c r="C15" s="9" t="n">
        <v>73</v>
      </c>
      <c r="D15" s="9" t="n">
        <v>214</v>
      </c>
      <c r="E15" s="9" t="n">
        <v>4.57</v>
      </c>
      <c r="F15" s="9" t="n">
        <f aca="false">STANDARDIZE(E15,$E$40,$E$41)*-1</f>
        <v>-0.678842386606917</v>
      </c>
      <c r="G15" s="9" t="n">
        <v>15</v>
      </c>
      <c r="H15" s="9" t="n">
        <f aca="false">STANDARDIZE(G15,$G$40,$G$41)</f>
        <v>0.346697485590732</v>
      </c>
      <c r="I15" s="9" t="n">
        <v>36</v>
      </c>
      <c r="J15" s="9" t="n">
        <f aca="false">STANDARDIZE(I15,$I$40,$I$41)</f>
        <v>0.570501120071796</v>
      </c>
      <c r="K15" s="9" t="n">
        <v>115</v>
      </c>
      <c r="L15" s="9" t="n">
        <f aca="false">STANDARDIZE(K15,$K$40,$K$41)</f>
        <v>-0.962571662261554</v>
      </c>
      <c r="M15" s="9" t="n">
        <v>4.5</v>
      </c>
      <c r="N15" s="9" t="n">
        <f aca="false">STANDARDIZE(M15,$M$40,$M$41)*-1</f>
        <v>-1.54256185337324</v>
      </c>
      <c r="Q15" s="9" t="n">
        <f aca="false">F15+H15+J15+L15+N15+P15</f>
        <v>-2.26677729657918</v>
      </c>
      <c r="R15" s="9" t="n">
        <f aca="false">AVERAGE(F15,H15,J15,L15,N15,P15)</f>
        <v>-0.453355459315837</v>
      </c>
      <c r="S15" s="9" t="n">
        <v>1</v>
      </c>
      <c r="T15" s="9" t="n">
        <v>27</v>
      </c>
      <c r="U15" s="9" t="n">
        <v>26</v>
      </c>
      <c r="W15" s="9" t="n">
        <v>16</v>
      </c>
      <c r="X15" s="9" t="n">
        <v>995</v>
      </c>
      <c r="Y15" s="9" t="n">
        <v>0</v>
      </c>
      <c r="Z15" s="9" t="n">
        <v>0</v>
      </c>
      <c r="AA15" s="9" t="n">
        <v>995</v>
      </c>
      <c r="AB15" s="9" t="n">
        <v>62.1875</v>
      </c>
      <c r="AD15" s="9" t="n">
        <v>16</v>
      </c>
      <c r="AE15" s="9" t="n">
        <v>1055</v>
      </c>
      <c r="AF15" s="9" t="n">
        <v>1</v>
      </c>
      <c r="AG15" s="9" t="n">
        <v>3</v>
      </c>
      <c r="AH15" s="9" t="n">
        <v>1059</v>
      </c>
      <c r="AI15" s="9" t="n">
        <v>66.1875</v>
      </c>
      <c r="AK15" s="9" t="n">
        <v>16</v>
      </c>
      <c r="AL15" s="9" t="n">
        <v>1148</v>
      </c>
      <c r="AM15" s="9" t="n">
        <v>0</v>
      </c>
      <c r="AN15" s="9" t="n">
        <v>2</v>
      </c>
      <c r="AO15" s="9" t="n">
        <v>1150</v>
      </c>
      <c r="AP15" s="9" t="n">
        <v>71.875</v>
      </c>
      <c r="AR15" s="9" t="n">
        <v>16</v>
      </c>
      <c r="AS15" s="9" t="n">
        <v>1085</v>
      </c>
      <c r="AT15" s="9" t="n">
        <v>0</v>
      </c>
      <c r="AU15" s="9" t="n">
        <v>2</v>
      </c>
      <c r="AV15" s="9" t="n">
        <v>1087</v>
      </c>
      <c r="AW15" s="9" t="n">
        <v>67.9375</v>
      </c>
      <c r="AY15" s="9" t="n">
        <v>15</v>
      </c>
      <c r="AZ15" s="9" t="n">
        <v>1021</v>
      </c>
      <c r="BA15" s="9" t="n">
        <v>1</v>
      </c>
      <c r="BB15" s="9" t="n">
        <v>0</v>
      </c>
      <c r="BC15" s="9" t="n">
        <v>1022</v>
      </c>
      <c r="BD15" s="9" t="n">
        <v>68.1333333333333</v>
      </c>
    </row>
    <row r="16" s="9" customFormat="true" ht="15" hidden="false" customHeight="false" outlineLevel="0" collapsed="false">
      <c r="A16" s="9" t="s">
        <v>150</v>
      </c>
      <c r="B16" s="9" t="s">
        <v>19</v>
      </c>
      <c r="C16" s="9" t="n">
        <v>70.5</v>
      </c>
      <c r="D16" s="9" t="n">
        <v>199</v>
      </c>
      <c r="E16" s="9" t="n">
        <v>4.43</v>
      </c>
      <c r="F16" s="9" t="n">
        <f aca="false">STANDARDIZE(E16,$E$40,$E$41)*-1</f>
        <v>0.761126312256269</v>
      </c>
      <c r="I16" s="9" t="n">
        <v>36.5</v>
      </c>
      <c r="J16" s="9" t="n">
        <f aca="false">STANDARDIZE(I16,$I$40,$I$41)</f>
        <v>0.774680468308018</v>
      </c>
      <c r="K16" s="9" t="n">
        <v>123</v>
      </c>
      <c r="L16" s="9" t="n">
        <f aca="false">STANDARDIZE(K16,$K$40,$K$41)</f>
        <v>0.326998028806556</v>
      </c>
      <c r="M16" s="9" t="n">
        <v>4.22</v>
      </c>
      <c r="N16" s="9" t="n">
        <f aca="false">STANDARDIZE(M16,$M$40,$M$41)*-1</f>
        <v>0.221527328086533</v>
      </c>
      <c r="O16" s="9" t="n">
        <v>7.09</v>
      </c>
      <c r="P16" s="9" t="n">
        <f aca="false">STANDARDIZE(O16,$O$40,$O$41)*-1</f>
        <v>-1.0882083682846</v>
      </c>
      <c r="Q16" s="9" t="n">
        <f aca="false">F16+H16+J16+L16+N16+P16</f>
        <v>0.996123769172777</v>
      </c>
      <c r="R16" s="9" t="n">
        <f aca="false">AVERAGE(F16,H16,J16,L16,N16,P16)</f>
        <v>0.199224753834555</v>
      </c>
      <c r="S16" s="9" t="n">
        <v>5</v>
      </c>
      <c r="T16" s="9" t="n">
        <v>135</v>
      </c>
      <c r="U16" s="9" t="n">
        <v>116</v>
      </c>
      <c r="W16" s="9" t="n">
        <v>16</v>
      </c>
      <c r="X16" s="9" t="n">
        <v>52</v>
      </c>
      <c r="Y16" s="9" t="n">
        <v>0</v>
      </c>
      <c r="Z16" s="9" t="n">
        <v>179</v>
      </c>
      <c r="AA16" s="9" t="n">
        <v>231</v>
      </c>
      <c r="AB16" s="9" t="n">
        <v>14.4375</v>
      </c>
      <c r="AD16" s="9" t="n">
        <v>13</v>
      </c>
      <c r="AE16" s="9" t="n">
        <v>391</v>
      </c>
      <c r="AF16" s="9" t="n">
        <v>0</v>
      </c>
      <c r="AG16" s="9" t="n">
        <v>78</v>
      </c>
      <c r="AH16" s="9" t="n">
        <v>469</v>
      </c>
      <c r="AI16" s="9" t="n">
        <v>36.0769230769231</v>
      </c>
      <c r="AK16" s="9" t="n">
        <v>13</v>
      </c>
      <c r="AL16" s="9" t="n">
        <v>254</v>
      </c>
      <c r="AM16" s="9" t="n">
        <v>0</v>
      </c>
      <c r="AN16" s="9" t="n">
        <v>106</v>
      </c>
      <c r="AO16" s="9" t="n">
        <v>360</v>
      </c>
      <c r="AP16" s="9" t="n">
        <v>27.6923076923077</v>
      </c>
      <c r="AR16" s="9" t="n">
        <v>13</v>
      </c>
      <c r="AS16" s="9" t="n">
        <v>101</v>
      </c>
      <c r="AT16" s="9" t="n">
        <v>0</v>
      </c>
      <c r="AU16" s="9" t="n">
        <v>134</v>
      </c>
      <c r="AV16" s="9" t="n">
        <v>235</v>
      </c>
      <c r="AW16" s="9" t="n">
        <v>18.0769230769231</v>
      </c>
      <c r="BC16" s="9" t="n">
        <v>0</v>
      </c>
    </row>
    <row r="17" s="9" customFormat="true" ht="15" hidden="false" customHeight="false" outlineLevel="0" collapsed="false">
      <c r="A17" s="9" t="s">
        <v>248</v>
      </c>
      <c r="B17" s="9" t="s">
        <v>19</v>
      </c>
      <c r="C17" s="9" t="n">
        <v>71.13</v>
      </c>
      <c r="D17" s="9" t="n">
        <v>206</v>
      </c>
      <c r="E17" s="9" t="n">
        <v>4.38</v>
      </c>
      <c r="F17" s="9" t="n">
        <f aca="false">STANDARDIZE(E17,$E$40,$E$41)*-1</f>
        <v>1.27540084756455</v>
      </c>
      <c r="G17" s="9" t="n">
        <v>22</v>
      </c>
      <c r="H17" s="9" t="n">
        <f aca="false">STANDARDIZE(G17,$G$40,$G$41)</f>
        <v>1.74682194663023</v>
      </c>
      <c r="I17" s="9" t="n">
        <v>34</v>
      </c>
      <c r="J17" s="9" t="n">
        <f aca="false">STANDARDIZE(I17,$I$40,$I$41)</f>
        <v>-0.24621627287309</v>
      </c>
      <c r="K17" s="9" t="n">
        <v>131</v>
      </c>
      <c r="L17" s="9" t="n">
        <f aca="false">STANDARDIZE(K17,$K$40,$K$41)</f>
        <v>1.61656771987467</v>
      </c>
      <c r="M17" s="9" t="n">
        <v>4.1</v>
      </c>
      <c r="N17" s="9" t="n">
        <f aca="false">STANDARDIZE(M17,$M$40,$M$41)*-1</f>
        <v>0.97756554871215</v>
      </c>
      <c r="O17" s="9" t="n">
        <v>6.68</v>
      </c>
      <c r="P17" s="9" t="n">
        <f aca="false">STANDARDIZE(O17,$O$40,$O$41)*-1</f>
        <v>1.34719245593311</v>
      </c>
      <c r="Q17" s="9" t="n">
        <f aca="false">F17+H17+J17+L17+N17+P17</f>
        <v>6.71733224584161</v>
      </c>
      <c r="R17" s="9" t="n">
        <f aca="false">AVERAGE(F17,H17,J17,L17,N17,P17)</f>
        <v>1.11955537430694</v>
      </c>
      <c r="S17" s="9" t="n">
        <v>4</v>
      </c>
      <c r="T17" s="9" t="n">
        <v>102</v>
      </c>
      <c r="U17" s="9" t="n">
        <v>90</v>
      </c>
      <c r="W17" s="9" t="n">
        <v>9</v>
      </c>
      <c r="X17" s="9" t="n">
        <v>179</v>
      </c>
      <c r="Y17" s="9" t="n">
        <v>0</v>
      </c>
      <c r="Z17" s="9" t="n">
        <v>21</v>
      </c>
      <c r="AA17" s="9" t="n">
        <v>200</v>
      </c>
      <c r="AB17" s="9" t="n">
        <v>22.2222222222222</v>
      </c>
      <c r="AD17" s="9" t="n">
        <v>1</v>
      </c>
      <c r="AE17" s="9" t="n">
        <v>10</v>
      </c>
      <c r="AF17" s="9" t="n">
        <v>0</v>
      </c>
      <c r="AG17" s="9" t="n">
        <v>0</v>
      </c>
      <c r="AH17" s="9" t="n">
        <v>10</v>
      </c>
      <c r="AI17" s="9" t="n">
        <v>10</v>
      </c>
      <c r="AO17" s="9" t="n">
        <v>0</v>
      </c>
      <c r="AV17" s="9" t="n">
        <v>0</v>
      </c>
      <c r="BC17" s="9" t="n">
        <v>0</v>
      </c>
    </row>
    <row r="18" s="9" customFormat="true" ht="15" hidden="false" customHeight="false" outlineLevel="0" collapsed="false">
      <c r="A18" s="9" t="s">
        <v>256</v>
      </c>
      <c r="B18" s="9" t="s">
        <v>19</v>
      </c>
      <c r="C18" s="9" t="n">
        <v>76</v>
      </c>
      <c r="D18" s="9" t="n">
        <v>196</v>
      </c>
      <c r="E18" s="9" t="n">
        <v>4.44</v>
      </c>
      <c r="F18" s="9" t="n">
        <f aca="false">STANDARDIZE(E18,$E$40,$E$41)*-1</f>
        <v>0.658271405194606</v>
      </c>
      <c r="I18" s="9" t="n">
        <v>39.5</v>
      </c>
      <c r="J18" s="9" t="n">
        <f aca="false">STANDARDIZE(I18,$I$40,$I$41)</f>
        <v>1.99975655772535</v>
      </c>
      <c r="K18" s="9" t="n">
        <v>136</v>
      </c>
      <c r="L18" s="9" t="n">
        <f aca="false">STANDARDIZE(K18,$K$40,$K$41)</f>
        <v>2.42254877679223</v>
      </c>
      <c r="M18" s="9" t="n">
        <v>4.33</v>
      </c>
      <c r="N18" s="9" t="n">
        <f aca="false">STANDARDIZE(M18,$M$40,$M$41)*-1</f>
        <v>-0.471507707486951</v>
      </c>
      <c r="Q18" s="9" t="n">
        <f aca="false">F18+H18+J18+L18+N18+P18</f>
        <v>4.60906903222524</v>
      </c>
      <c r="R18" s="9" t="n">
        <f aca="false">AVERAGE(F18,H18,J18,L18,N18,P18)</f>
        <v>1.15226725805631</v>
      </c>
      <c r="S18" s="9" t="n">
        <v>2</v>
      </c>
      <c r="T18" s="9" t="n">
        <v>34</v>
      </c>
      <c r="U18" s="9" t="n">
        <v>32</v>
      </c>
      <c r="W18" s="9" t="n">
        <v>14</v>
      </c>
      <c r="X18" s="9" t="n">
        <v>334</v>
      </c>
      <c r="Y18" s="9" t="n">
        <v>0</v>
      </c>
      <c r="Z18" s="9" t="n">
        <v>0</v>
      </c>
      <c r="AA18" s="9" t="n">
        <v>334</v>
      </c>
      <c r="AB18" s="9" t="n">
        <v>23.8571428571429</v>
      </c>
      <c r="AD18" s="9" t="n">
        <v>12</v>
      </c>
      <c r="AE18" s="9" t="n">
        <v>593</v>
      </c>
      <c r="AF18" s="9" t="n">
        <v>0</v>
      </c>
      <c r="AG18" s="9" t="n">
        <v>0</v>
      </c>
      <c r="AH18" s="9" t="n">
        <v>593</v>
      </c>
      <c r="AI18" s="9" t="n">
        <v>49.4166666666667</v>
      </c>
      <c r="AK18" s="9" t="n">
        <v>9</v>
      </c>
      <c r="AL18" s="9" t="n">
        <v>375</v>
      </c>
      <c r="AM18" s="9" t="n">
        <v>0</v>
      </c>
      <c r="AN18" s="9" t="n">
        <v>0</v>
      </c>
      <c r="AO18" s="9" t="n">
        <v>375</v>
      </c>
      <c r="AP18" s="9" t="n">
        <v>41.6666666666667</v>
      </c>
      <c r="AR18" s="9" t="n">
        <v>13</v>
      </c>
      <c r="AS18" s="9" t="n">
        <v>303</v>
      </c>
      <c r="AT18" s="9" t="n">
        <v>0</v>
      </c>
      <c r="AU18" s="9" t="n">
        <v>4</v>
      </c>
      <c r="AV18" s="9" t="n">
        <v>307</v>
      </c>
      <c r="AW18" s="9" t="n">
        <v>23.6153846153846</v>
      </c>
      <c r="AY18" s="9" t="n">
        <v>7</v>
      </c>
      <c r="AZ18" s="9" t="n">
        <v>66</v>
      </c>
      <c r="BA18" s="9" t="n">
        <v>0</v>
      </c>
      <c r="BB18" s="9" t="n">
        <v>0</v>
      </c>
      <c r="BC18" s="9" t="n">
        <v>66</v>
      </c>
      <c r="BD18" s="9" t="n">
        <v>9.42857142857143</v>
      </c>
    </row>
    <row r="19" s="9" customFormat="true" ht="15" hidden="false" customHeight="false" outlineLevel="0" collapsed="false">
      <c r="A19" s="9" t="s">
        <v>262</v>
      </c>
      <c r="B19" s="9" t="s">
        <v>19</v>
      </c>
      <c r="C19" s="9" t="n">
        <v>72.63</v>
      </c>
      <c r="D19" s="9" t="n">
        <v>193</v>
      </c>
      <c r="E19" s="9" t="n">
        <v>4.54</v>
      </c>
      <c r="F19" s="9" t="n">
        <f aca="false">STANDARDIZE(E19,$E$40,$E$41)*-1</f>
        <v>-0.370277665421947</v>
      </c>
      <c r="G19" s="9" t="n">
        <v>8</v>
      </c>
      <c r="H19" s="9" t="n">
        <f aca="false">STANDARDIZE(G19,$G$40,$G$41)</f>
        <v>-1.05342697544876</v>
      </c>
      <c r="I19" s="9" t="n">
        <v>33.5</v>
      </c>
      <c r="J19" s="9" t="n">
        <f aca="false">STANDARDIZE(I19,$I$40,$I$41)</f>
        <v>-0.450395621109312</v>
      </c>
      <c r="K19" s="9" t="n">
        <v>121</v>
      </c>
      <c r="L19" s="9" t="n">
        <f aca="false">STANDARDIZE(K19,$K$40,$K$41)</f>
        <v>0.00460560603952837</v>
      </c>
      <c r="M19" s="9" t="n">
        <v>4.21</v>
      </c>
      <c r="N19" s="9" t="n">
        <f aca="false">STANDARDIZE(M19,$M$40,$M$41)*-1</f>
        <v>0.284530513138666</v>
      </c>
      <c r="O19" s="9" t="n">
        <v>6.88</v>
      </c>
      <c r="P19" s="9" t="n">
        <f aca="false">STANDARDIZE(O19,$O$40,$O$41)*-1</f>
        <v>0.159192053875693</v>
      </c>
      <c r="Q19" s="9" t="n">
        <f aca="false">F19+H19+J19+L19+N19+P19</f>
        <v>-1.42577208892614</v>
      </c>
      <c r="R19" s="9" t="n">
        <f aca="false">AVERAGE(F19,H19,J19,L19,N19,P19)</f>
        <v>-0.237628681487689</v>
      </c>
      <c r="W19" s="9" t="n">
        <v>12</v>
      </c>
      <c r="X19" s="9" t="n">
        <v>575</v>
      </c>
      <c r="Y19" s="9" t="n">
        <v>0</v>
      </c>
      <c r="Z19" s="9" t="n">
        <v>2</v>
      </c>
      <c r="AA19" s="9" t="n">
        <v>577</v>
      </c>
      <c r="AB19" s="9" t="n">
        <v>48.0833333333333</v>
      </c>
      <c r="AD19" s="9" t="n">
        <v>14</v>
      </c>
      <c r="AE19" s="9" t="n">
        <v>393</v>
      </c>
      <c r="AF19" s="9" t="n">
        <v>0</v>
      </c>
      <c r="AG19" s="9" t="n">
        <v>43</v>
      </c>
      <c r="AH19" s="9" t="n">
        <v>436</v>
      </c>
      <c r="AI19" s="9" t="n">
        <v>31.1428571428571</v>
      </c>
      <c r="AK19" s="9" t="n">
        <v>7</v>
      </c>
      <c r="AL19" s="9" t="n">
        <v>281</v>
      </c>
      <c r="AM19" s="9" t="n">
        <v>0</v>
      </c>
      <c r="AN19" s="9" t="n">
        <v>13</v>
      </c>
      <c r="AO19" s="9" t="n">
        <v>294</v>
      </c>
      <c r="AP19" s="9" t="n">
        <v>42</v>
      </c>
      <c r="AV19" s="9" t="n">
        <v>0</v>
      </c>
      <c r="BC19" s="9" t="n">
        <v>0</v>
      </c>
    </row>
    <row r="20" s="9" customFormat="true" ht="15" hidden="false" customHeight="false" outlineLevel="0" collapsed="false">
      <c r="A20" s="9" t="s">
        <v>264</v>
      </c>
      <c r="B20" s="9" t="s">
        <v>19</v>
      </c>
      <c r="C20" s="9" t="n">
        <v>72.5</v>
      </c>
      <c r="D20" s="9" t="n">
        <v>194</v>
      </c>
      <c r="E20" s="9" t="n">
        <v>4.38</v>
      </c>
      <c r="F20" s="9" t="n">
        <f aca="false">STANDARDIZE(E20,$E$40,$E$41)*-1</f>
        <v>1.27540084756455</v>
      </c>
      <c r="G20" s="9" t="n">
        <v>16</v>
      </c>
      <c r="H20" s="9" t="n">
        <f aca="false">STANDARDIZE(G20,$G$40,$G$41)</f>
        <v>0.546715265739231</v>
      </c>
      <c r="I20" s="9" t="n">
        <v>33.5</v>
      </c>
      <c r="J20" s="9" t="n">
        <f aca="false">STANDARDIZE(I20,$I$40,$I$41)</f>
        <v>-0.450395621109312</v>
      </c>
      <c r="K20" s="9" t="n">
        <v>124</v>
      </c>
      <c r="L20" s="9" t="n">
        <f aca="false">STANDARDIZE(K20,$K$40,$K$41)</f>
        <v>0.48819424019007</v>
      </c>
      <c r="M20" s="9" t="n">
        <v>4.35</v>
      </c>
      <c r="N20" s="9" t="n">
        <f aca="false">STANDARDIZE(M20,$M$40,$M$41)*-1</f>
        <v>-0.597514077591218</v>
      </c>
      <c r="Q20" s="9" t="n">
        <f aca="false">F20+H20+J20+L20+N20+P20</f>
        <v>1.26240065479332</v>
      </c>
      <c r="R20" s="9" t="n">
        <f aca="false">AVERAGE(F20,H20,J20,L20,N20,P20)</f>
        <v>0.252480130958663</v>
      </c>
      <c r="S20" s="9" t="n">
        <v>5</v>
      </c>
      <c r="T20" s="9" t="n">
        <v>144</v>
      </c>
      <c r="U20" s="9" t="n">
        <v>124</v>
      </c>
      <c r="W20" s="9" t="n">
        <v>16</v>
      </c>
      <c r="X20" s="9" t="n">
        <v>690</v>
      </c>
      <c r="Y20" s="9" t="n">
        <v>0</v>
      </c>
      <c r="Z20" s="9" t="n">
        <v>0</v>
      </c>
      <c r="AA20" s="9" t="n">
        <v>690</v>
      </c>
      <c r="AB20" s="9" t="n">
        <v>43.125</v>
      </c>
      <c r="AD20" s="9" t="n">
        <v>15</v>
      </c>
      <c r="AE20" s="9" t="n">
        <v>617</v>
      </c>
      <c r="AF20" s="9" t="n">
        <v>0</v>
      </c>
      <c r="AG20" s="9" t="n">
        <v>2</v>
      </c>
      <c r="AH20" s="9" t="n">
        <v>619</v>
      </c>
      <c r="AI20" s="9" t="n">
        <v>41.2666666666667</v>
      </c>
      <c r="AK20" s="9" t="n">
        <v>16</v>
      </c>
      <c r="AL20" s="9" t="n">
        <v>594</v>
      </c>
      <c r="AM20" s="9" t="n">
        <v>0</v>
      </c>
      <c r="AN20" s="9" t="n">
        <v>1</v>
      </c>
      <c r="AO20" s="9" t="n">
        <v>595</v>
      </c>
      <c r="AP20" s="9" t="n">
        <v>37.1875</v>
      </c>
      <c r="AR20" s="9" t="n">
        <v>16</v>
      </c>
      <c r="AS20" s="9" t="n">
        <v>795</v>
      </c>
      <c r="AT20" s="9" t="n">
        <v>0</v>
      </c>
      <c r="AU20" s="9" t="n">
        <v>0</v>
      </c>
      <c r="AV20" s="9" t="n">
        <v>795</v>
      </c>
      <c r="AW20" s="9" t="n">
        <v>49.6875</v>
      </c>
      <c r="AY20" s="9" t="n">
        <v>16</v>
      </c>
      <c r="AZ20" s="9" t="n">
        <v>939</v>
      </c>
      <c r="BA20" s="9" t="n">
        <v>0</v>
      </c>
      <c r="BB20" s="9" t="n">
        <v>0</v>
      </c>
      <c r="BC20" s="9" t="n">
        <v>939</v>
      </c>
      <c r="BD20" s="9" t="n">
        <v>58.6875</v>
      </c>
    </row>
    <row r="21" s="9" customFormat="true" ht="15" hidden="false" customHeight="false" outlineLevel="0" collapsed="false">
      <c r="A21" s="9" t="s">
        <v>280</v>
      </c>
      <c r="B21" s="9" t="s">
        <v>19</v>
      </c>
      <c r="C21" s="9" t="n">
        <v>71.13</v>
      </c>
      <c r="D21" s="9" t="n">
        <v>204</v>
      </c>
      <c r="E21" s="9" t="n">
        <v>4.46</v>
      </c>
      <c r="F21" s="9" t="n">
        <f aca="false">STANDARDIZE(E21,$E$40,$E$41)*-1</f>
        <v>0.452561591071299</v>
      </c>
      <c r="G21" s="9" t="n">
        <v>20</v>
      </c>
      <c r="H21" s="9" t="n">
        <f aca="false">STANDARDIZE(G21,$G$40,$G$41)</f>
        <v>1.34678638633323</v>
      </c>
      <c r="I21" s="9" t="n">
        <v>33.5</v>
      </c>
      <c r="J21" s="9" t="n">
        <f aca="false">STANDARDIZE(I21,$I$40,$I$41)</f>
        <v>-0.450395621109312</v>
      </c>
      <c r="K21" s="9" t="n">
        <v>119</v>
      </c>
      <c r="L21" s="9" t="n">
        <f aca="false">STANDARDIZE(K21,$K$40,$K$41)</f>
        <v>-0.317786816727499</v>
      </c>
      <c r="M21" s="9" t="n">
        <v>4.38</v>
      </c>
      <c r="N21" s="9" t="n">
        <f aca="false">STANDARDIZE(M21,$M$40,$M$41)*-1</f>
        <v>-0.786523632747624</v>
      </c>
      <c r="O21" s="9" t="n">
        <v>7.1</v>
      </c>
      <c r="P21" s="9" t="n">
        <f aca="false">STANDARDIZE(O21,$O$40,$O$41)*-1</f>
        <v>-1.14760838838747</v>
      </c>
      <c r="Q21" s="9" t="n">
        <f aca="false">F21+H21+J21+L21+N21+P21</f>
        <v>-0.902966481567375</v>
      </c>
      <c r="R21" s="9" t="n">
        <f aca="false">AVERAGE(F21,H21,J21,L21,N21,P21)</f>
        <v>-0.150494413594562</v>
      </c>
      <c r="AA21" s="9" t="n">
        <v>0</v>
      </c>
      <c r="AH21" s="9" t="n">
        <v>0</v>
      </c>
      <c r="AO21" s="9" t="n">
        <v>0</v>
      </c>
      <c r="AV21" s="9" t="n">
        <v>0</v>
      </c>
      <c r="BC21" s="9" t="n">
        <v>0</v>
      </c>
    </row>
    <row r="22" s="9" customFormat="true" ht="15" hidden="false" customHeight="false" outlineLevel="0" collapsed="false">
      <c r="A22" s="9" t="s">
        <v>301</v>
      </c>
      <c r="B22" s="9" t="s">
        <v>19</v>
      </c>
      <c r="C22" s="9" t="n">
        <v>75</v>
      </c>
      <c r="D22" s="9" t="n">
        <v>233</v>
      </c>
      <c r="E22" s="9" t="n">
        <v>4.56</v>
      </c>
      <c r="F22" s="9" t="n">
        <f aca="false">STANDARDIZE(E22,$E$40,$E$41)*-1</f>
        <v>-0.575987479545254</v>
      </c>
      <c r="G22" s="9" t="n">
        <v>19</v>
      </c>
      <c r="H22" s="9" t="n">
        <f aca="false">STANDARDIZE(G22,$G$40,$G$41)</f>
        <v>1.14676860618473</v>
      </c>
      <c r="I22" s="9" t="n">
        <v>39.5</v>
      </c>
      <c r="J22" s="9" t="n">
        <f aca="false">STANDARDIZE(I22,$I$40,$I$41)</f>
        <v>1.99975655772535</v>
      </c>
      <c r="K22" s="9" t="n">
        <v>120</v>
      </c>
      <c r="L22" s="9" t="n">
        <f aca="false">STANDARDIZE(K22,$K$40,$K$41)</f>
        <v>-0.156590605343985</v>
      </c>
      <c r="O22" s="9" t="n">
        <v>7.15</v>
      </c>
      <c r="P22" s="9" t="n">
        <f aca="false">STANDARDIZE(O22,$O$40,$O$41)*-1</f>
        <v>-1.44460848890183</v>
      </c>
      <c r="Q22" s="9" t="n">
        <f aca="false">F22+H22+J22+L22+N22+P22</f>
        <v>0.969338590119011</v>
      </c>
      <c r="R22" s="9" t="n">
        <f aca="false">AVERAGE(F22,H22,J22,L22,N22,P22)</f>
        <v>0.193867718023802</v>
      </c>
      <c r="AA22" s="9" t="n">
        <v>0</v>
      </c>
      <c r="AH22" s="9" t="n">
        <v>0</v>
      </c>
      <c r="AO22" s="9" t="n">
        <v>0</v>
      </c>
      <c r="AV22" s="9" t="n">
        <v>0</v>
      </c>
      <c r="BC22" s="9" t="n">
        <v>0</v>
      </c>
    </row>
    <row r="23" s="9" customFormat="true" ht="15" hidden="false" customHeight="false" outlineLevel="0" collapsed="false">
      <c r="A23" s="9" t="s">
        <v>304</v>
      </c>
      <c r="B23" s="9" t="s">
        <v>19</v>
      </c>
      <c r="C23" s="9" t="n">
        <v>74.88</v>
      </c>
      <c r="D23" s="9" t="n">
        <v>231</v>
      </c>
      <c r="E23" s="9" t="n">
        <v>4.46</v>
      </c>
      <c r="F23" s="9" t="n">
        <f aca="false">STANDARDIZE(E23,$E$40,$E$41)*-1</f>
        <v>0.452561591071299</v>
      </c>
      <c r="G23" s="9" t="n">
        <v>17</v>
      </c>
      <c r="H23" s="9" t="n">
        <f aca="false">STANDARDIZE(G23,$G$40,$G$41)</f>
        <v>0.746733045887731</v>
      </c>
      <c r="I23" s="9" t="n">
        <v>38.5</v>
      </c>
      <c r="J23" s="9" t="n">
        <f aca="false">STANDARDIZE(I23,$I$40,$I$41)</f>
        <v>1.5913978612529</v>
      </c>
      <c r="K23" s="9" t="n">
        <v>129</v>
      </c>
      <c r="L23" s="9" t="n">
        <f aca="false">STANDARDIZE(K23,$K$40,$K$41)</f>
        <v>1.29417529710764</v>
      </c>
      <c r="M23" s="9" t="n">
        <v>4.33</v>
      </c>
      <c r="N23" s="9" t="n">
        <f aca="false">STANDARDIZE(M23,$M$40,$M$41)*-1</f>
        <v>-0.471507707486951</v>
      </c>
      <c r="O23" s="9" t="n">
        <v>6.99</v>
      </c>
      <c r="P23" s="9" t="n">
        <f aca="false">STANDARDIZE(O23,$O$40,$O$41)*-1</f>
        <v>-0.49420816725589</v>
      </c>
      <c r="Q23" s="9" t="n">
        <f aca="false">F23+H23+J23+L23+N23+P23</f>
        <v>3.11915192057673</v>
      </c>
      <c r="R23" s="9" t="n">
        <f aca="false">AVERAGE(F23,H23,J23,L23,N23,P23)</f>
        <v>0.519858653429455</v>
      </c>
      <c r="AA23" s="9" t="n">
        <v>0</v>
      </c>
      <c r="AH23" s="9" t="n">
        <v>0</v>
      </c>
      <c r="AO23" s="9" t="n">
        <v>0</v>
      </c>
      <c r="AV23" s="9" t="n">
        <v>0</v>
      </c>
      <c r="BC23" s="9" t="n">
        <v>0</v>
      </c>
    </row>
    <row r="24" s="9" customFormat="true" ht="15" hidden="false" customHeight="false" outlineLevel="0" collapsed="false">
      <c r="A24" s="9" t="s">
        <v>307</v>
      </c>
      <c r="B24" s="9" t="s">
        <v>19</v>
      </c>
      <c r="C24" s="9" t="n">
        <v>71</v>
      </c>
      <c r="D24" s="9" t="n">
        <v>189</v>
      </c>
      <c r="E24" s="9" t="n">
        <v>4.45</v>
      </c>
      <c r="F24" s="9" t="n">
        <f aca="false">STANDARDIZE(E24,$E$40,$E$41)*-1</f>
        <v>0.555416498132953</v>
      </c>
      <c r="G24" s="9" t="n">
        <v>20</v>
      </c>
      <c r="H24" s="9" t="n">
        <f aca="false">STANDARDIZE(G24,$G$40,$G$41)</f>
        <v>1.34678638633323</v>
      </c>
      <c r="I24" s="9" t="n">
        <v>37</v>
      </c>
      <c r="J24" s="9" t="n">
        <f aca="false">STANDARDIZE(I24,$I$40,$I$41)</f>
        <v>0.97885981654424</v>
      </c>
      <c r="K24" s="9" t="n">
        <v>120</v>
      </c>
      <c r="L24" s="9" t="n">
        <f aca="false">STANDARDIZE(K24,$K$40,$K$41)</f>
        <v>-0.156590605343985</v>
      </c>
      <c r="M24" s="9" t="n">
        <v>4.02</v>
      </c>
      <c r="N24" s="9" t="n">
        <f aca="false">STANDARDIZE(M24,$M$40,$M$41)*-1</f>
        <v>1.48159102912923</v>
      </c>
      <c r="O24" s="9" t="n">
        <v>6.8</v>
      </c>
      <c r="P24" s="9" t="n">
        <f aca="false">STANDARDIZE(O24,$O$40,$O$41)*-1</f>
        <v>0.634392214698661</v>
      </c>
      <c r="Q24" s="9" t="n">
        <f aca="false">F24+H24+J24+L24+N24+P24</f>
        <v>4.84045533949432</v>
      </c>
      <c r="R24" s="9" t="n">
        <f aca="false">AVERAGE(F24,H24,J24,L24,N24,P24)</f>
        <v>0.806742556582388</v>
      </c>
      <c r="S24" s="9" t="n">
        <v>3</v>
      </c>
      <c r="T24" s="9" t="n">
        <v>79</v>
      </c>
      <c r="U24" s="9" t="n">
        <v>70</v>
      </c>
      <c r="W24" s="9" t="n">
        <v>12</v>
      </c>
      <c r="X24" s="9" t="n">
        <v>159</v>
      </c>
      <c r="Y24" s="9" t="n">
        <v>0</v>
      </c>
      <c r="Z24" s="9" t="n">
        <v>126</v>
      </c>
      <c r="AA24" s="9" t="n">
        <v>285</v>
      </c>
      <c r="AB24" s="9" t="n">
        <v>23.75</v>
      </c>
      <c r="AD24" s="9" t="n">
        <v>16</v>
      </c>
      <c r="AE24" s="9" t="n">
        <v>746</v>
      </c>
      <c r="AF24" s="9" t="n">
        <v>0</v>
      </c>
      <c r="AG24" s="9" t="n">
        <v>47</v>
      </c>
      <c r="AH24" s="9" t="n">
        <v>793</v>
      </c>
      <c r="AI24" s="9" t="n">
        <v>49.5625</v>
      </c>
      <c r="AK24" s="9" t="n">
        <v>16</v>
      </c>
      <c r="AL24" s="9" t="n">
        <v>697</v>
      </c>
      <c r="AM24" s="9" t="n">
        <v>0</v>
      </c>
      <c r="AN24" s="9" t="n">
        <v>21</v>
      </c>
      <c r="AO24" s="9" t="n">
        <v>718</v>
      </c>
      <c r="AP24" s="9" t="n">
        <v>44.875</v>
      </c>
      <c r="AR24" s="9" t="n">
        <v>3</v>
      </c>
      <c r="AS24" s="9" t="n">
        <v>97</v>
      </c>
      <c r="AT24" s="9" t="n">
        <v>0</v>
      </c>
      <c r="AU24" s="9" t="n">
        <v>2</v>
      </c>
      <c r="AV24" s="9" t="n">
        <v>99</v>
      </c>
      <c r="AW24" s="9" t="n">
        <v>33</v>
      </c>
      <c r="AY24" s="9" t="n">
        <v>11</v>
      </c>
      <c r="AZ24" s="9" t="n">
        <v>187</v>
      </c>
      <c r="BA24" s="9" t="n">
        <v>0</v>
      </c>
      <c r="BB24" s="9" t="n">
        <v>0</v>
      </c>
      <c r="BC24" s="9" t="n">
        <v>187</v>
      </c>
      <c r="BD24" s="9" t="n">
        <v>17</v>
      </c>
    </row>
    <row r="25" s="9" customFormat="true" ht="15" hidden="false" customHeight="false" outlineLevel="0" collapsed="false">
      <c r="A25" s="9" t="s">
        <v>310</v>
      </c>
      <c r="B25" s="9" t="s">
        <v>19</v>
      </c>
      <c r="C25" s="9" t="n">
        <v>74.63</v>
      </c>
      <c r="D25" s="9" t="n">
        <v>194</v>
      </c>
      <c r="E25" s="9" t="n">
        <v>4.51</v>
      </c>
      <c r="F25" s="9" t="n">
        <f aca="false">STANDARDIZE(E25,$E$40,$E$41)*-1</f>
        <v>-0.0617129442369775</v>
      </c>
      <c r="G25" s="9" t="n">
        <v>7</v>
      </c>
      <c r="H25" s="9" t="n">
        <f aca="false">STANDARDIZE(G25,$G$40,$G$41)</f>
        <v>-1.25344475559726</v>
      </c>
      <c r="I25" s="9" t="n">
        <v>34.5</v>
      </c>
      <c r="J25" s="9" t="n">
        <f aca="false">STANDARDIZE(I25,$I$40,$I$41)</f>
        <v>-0.0420369246368687</v>
      </c>
      <c r="K25" s="9" t="n">
        <v>122</v>
      </c>
      <c r="L25" s="9" t="n">
        <f aca="false">STANDARDIZE(K25,$K$40,$K$41)</f>
        <v>0.165801817423042</v>
      </c>
      <c r="M25" s="9" t="n">
        <v>4.33</v>
      </c>
      <c r="N25" s="9" t="n">
        <f aca="false">STANDARDIZE(M25,$M$40,$M$41)*-1</f>
        <v>-0.471507707486951</v>
      </c>
      <c r="O25" s="9" t="n">
        <v>6.65</v>
      </c>
      <c r="P25" s="9" t="n">
        <f aca="false">STANDARDIZE(O25,$O$40,$O$41)*-1</f>
        <v>1.52539251624172</v>
      </c>
      <c r="Q25" s="9" t="n">
        <f aca="false">F25+H25+J25+L25+N25+P25</f>
        <v>-0.137507998293296</v>
      </c>
      <c r="R25" s="9" t="n">
        <f aca="false">AVERAGE(F25,H25,J25,L25,N25,P25)</f>
        <v>-0.0229179997155493</v>
      </c>
      <c r="S25" s="9" t="n">
        <v>7</v>
      </c>
      <c r="T25" s="9" t="n">
        <v>236</v>
      </c>
      <c r="U25" s="9" t="n">
        <v>187</v>
      </c>
      <c r="AA25" s="9" t="n">
        <v>0</v>
      </c>
      <c r="AD25" s="9" t="n">
        <v>7</v>
      </c>
      <c r="AE25" s="9" t="n">
        <v>373</v>
      </c>
      <c r="AF25" s="9" t="n">
        <v>0</v>
      </c>
      <c r="AG25" s="9" t="n">
        <v>1</v>
      </c>
      <c r="AH25" s="9" t="n">
        <v>374</v>
      </c>
      <c r="AI25" s="9" t="n">
        <v>53.4285714285714</v>
      </c>
      <c r="AK25" s="9" t="n">
        <v>11</v>
      </c>
      <c r="AL25" s="9" t="n">
        <v>638</v>
      </c>
      <c r="AM25" s="9" t="n">
        <v>0</v>
      </c>
      <c r="AN25" s="9" t="n">
        <v>1</v>
      </c>
      <c r="AO25" s="9" t="n">
        <v>639</v>
      </c>
      <c r="AP25" s="9" t="n">
        <v>58.0909090909091</v>
      </c>
      <c r="AR25" s="9" t="n">
        <v>3</v>
      </c>
      <c r="AS25" s="9" t="n">
        <v>80</v>
      </c>
      <c r="AT25" s="9" t="n">
        <v>0</v>
      </c>
      <c r="AU25" s="9" t="n">
        <v>0</v>
      </c>
      <c r="AV25" s="9" t="n">
        <v>80</v>
      </c>
      <c r="AW25" s="9" t="n">
        <v>26.6666666666667</v>
      </c>
      <c r="BC25" s="9" t="n">
        <v>0</v>
      </c>
    </row>
    <row r="26" s="9" customFormat="true" ht="15" hidden="false" customHeight="false" outlineLevel="0" collapsed="false">
      <c r="A26" s="9" t="s">
        <v>312</v>
      </c>
      <c r="B26" s="9" t="s">
        <v>19</v>
      </c>
      <c r="C26" s="9" t="n">
        <v>68.88</v>
      </c>
      <c r="D26" s="9" t="n">
        <v>183</v>
      </c>
      <c r="E26" s="9" t="n">
        <v>4.27</v>
      </c>
      <c r="F26" s="9" t="n">
        <f aca="false">STANDARDIZE(E26,$E$40,$E$41)*-1</f>
        <v>2.40680482524276</v>
      </c>
      <c r="G26" s="9" t="n">
        <v>13</v>
      </c>
      <c r="H26" s="9" t="n">
        <f aca="false">STANDARDIZE(G26,$G$40,$G$41)</f>
        <v>-0.0533380747062667</v>
      </c>
      <c r="K26" s="9" t="n">
        <v>132</v>
      </c>
      <c r="L26" s="9" t="n">
        <f aca="false">STANDARDIZE(K26,$K$40,$K$41)</f>
        <v>1.77776393125818</v>
      </c>
      <c r="Q26" s="9" t="n">
        <f aca="false">F26+H26+J26+L26+N26+P26</f>
        <v>4.13123068179467</v>
      </c>
      <c r="R26" s="9" t="n">
        <f aca="false">AVERAGE(F26,H26,J26,L26,N26,P26)</f>
        <v>1.37707689393156</v>
      </c>
      <c r="S26" s="9" t="n">
        <v>3</v>
      </c>
      <c r="T26" s="9" t="n">
        <v>78</v>
      </c>
      <c r="U26" s="9" t="n">
        <v>69</v>
      </c>
      <c r="W26" s="9" t="n">
        <v>12</v>
      </c>
      <c r="X26" s="9" t="n">
        <v>313</v>
      </c>
      <c r="Y26" s="9" t="n">
        <v>0</v>
      </c>
      <c r="Z26" s="9" t="n">
        <v>72</v>
      </c>
      <c r="AA26" s="9" t="n">
        <v>385</v>
      </c>
      <c r="AB26" s="9" t="n">
        <v>32.0833333333333</v>
      </c>
      <c r="AD26" s="9" t="n">
        <v>10</v>
      </c>
      <c r="AE26" s="9" t="n">
        <v>90</v>
      </c>
      <c r="AF26" s="9" t="n">
        <v>0</v>
      </c>
      <c r="AG26" s="9" t="n">
        <v>80</v>
      </c>
      <c r="AH26" s="9" t="n">
        <v>170</v>
      </c>
      <c r="AI26" s="9" t="n">
        <v>17</v>
      </c>
      <c r="AK26" s="9" t="n">
        <v>2</v>
      </c>
      <c r="AL26" s="9" t="n">
        <v>30</v>
      </c>
      <c r="AM26" s="9" t="n">
        <v>0</v>
      </c>
      <c r="AN26" s="9" t="n">
        <v>12</v>
      </c>
      <c r="AO26" s="9" t="n">
        <v>42</v>
      </c>
      <c r="AP26" s="9" t="n">
        <v>21</v>
      </c>
      <c r="AR26" s="9" t="n">
        <v>15</v>
      </c>
      <c r="AS26" s="9" t="n">
        <v>640</v>
      </c>
      <c r="AT26" s="9" t="n">
        <v>0</v>
      </c>
      <c r="AU26" s="9" t="n">
        <v>1</v>
      </c>
      <c r="AV26" s="9" t="n">
        <v>641</v>
      </c>
      <c r="AW26" s="9" t="n">
        <v>42.7333333333333</v>
      </c>
      <c r="AY26" s="9" t="n">
        <v>16</v>
      </c>
      <c r="AZ26" s="9" t="n">
        <v>769</v>
      </c>
      <c r="BA26" s="9" t="n">
        <v>0</v>
      </c>
      <c r="BB26" s="9" t="n">
        <v>1</v>
      </c>
      <c r="BC26" s="9" t="n">
        <v>770</v>
      </c>
      <c r="BD26" s="9" t="n">
        <v>48.125</v>
      </c>
    </row>
    <row r="27" s="9" customFormat="true" ht="15" hidden="false" customHeight="false" outlineLevel="0" collapsed="false">
      <c r="A27" s="9" t="s">
        <v>354</v>
      </c>
      <c r="B27" s="9" t="s">
        <v>19</v>
      </c>
      <c r="C27" s="9" t="n">
        <v>72</v>
      </c>
      <c r="D27" s="9" t="n">
        <v>204</v>
      </c>
      <c r="E27" s="9" t="n">
        <v>4.53</v>
      </c>
      <c r="F27" s="9" t="n">
        <f aca="false">STANDARDIZE(E27,$E$40,$E$41)*-1</f>
        <v>-0.267422758360294</v>
      </c>
      <c r="G27" s="9" t="n">
        <v>8</v>
      </c>
      <c r="H27" s="9" t="n">
        <f aca="false">STANDARDIZE(G27,$G$40,$G$41)</f>
        <v>-1.05342697544876</v>
      </c>
      <c r="I27" s="9" t="n">
        <v>33</v>
      </c>
      <c r="J27" s="9" t="n">
        <f aca="false">STANDARDIZE(I27,$I$40,$I$41)</f>
        <v>-0.654574969345534</v>
      </c>
      <c r="K27" s="9" t="n">
        <v>118</v>
      </c>
      <c r="L27" s="9" t="n">
        <f aca="false">STANDARDIZE(K27,$K$40,$K$41)</f>
        <v>-0.478983028111013</v>
      </c>
      <c r="M27" s="9" t="n">
        <v>4.01</v>
      </c>
      <c r="N27" s="9" t="n">
        <f aca="false">STANDARDIZE(M27,$M$40,$M$41)*-1</f>
        <v>1.54459421418136</v>
      </c>
      <c r="O27" s="9" t="n">
        <v>6.91</v>
      </c>
      <c r="P27" s="9" t="n">
        <f aca="false">STANDARDIZE(O27,$O$40,$O$41)*-1</f>
        <v>-0.0190080064329219</v>
      </c>
      <c r="Q27" s="9" t="n">
        <f aca="false">F27+H27+J27+L27+N27+P27</f>
        <v>-0.928821523517164</v>
      </c>
      <c r="R27" s="9" t="n">
        <f aca="false">AVERAGE(F27,H27,J27,L27,N27,P27)</f>
        <v>-0.154803587252861</v>
      </c>
      <c r="S27" s="9" t="n">
        <v>4</v>
      </c>
      <c r="T27" s="9" t="n">
        <v>128</v>
      </c>
      <c r="U27" s="9" t="n">
        <v>111</v>
      </c>
      <c r="W27" s="9" t="n">
        <v>6</v>
      </c>
      <c r="X27" s="9" t="n">
        <v>60</v>
      </c>
      <c r="Y27" s="9" t="n">
        <v>0</v>
      </c>
      <c r="Z27" s="9" t="n">
        <v>8</v>
      </c>
      <c r="AA27" s="9" t="n">
        <v>68</v>
      </c>
      <c r="AB27" s="9" t="n">
        <v>11.3333333333333</v>
      </c>
      <c r="AD27" s="9" t="n">
        <v>4</v>
      </c>
      <c r="AE27" s="9" t="n">
        <v>86</v>
      </c>
      <c r="AF27" s="9" t="n">
        <v>0</v>
      </c>
      <c r="AG27" s="9" t="n">
        <v>22</v>
      </c>
      <c r="AH27" s="9" t="n">
        <v>108</v>
      </c>
      <c r="AI27" s="9" t="n">
        <v>27</v>
      </c>
      <c r="AK27" s="9" t="n">
        <v>16</v>
      </c>
      <c r="AL27" s="9" t="n">
        <v>424</v>
      </c>
      <c r="AM27" s="9" t="n">
        <v>0</v>
      </c>
      <c r="AN27" s="9" t="n">
        <v>224</v>
      </c>
      <c r="AO27" s="9" t="n">
        <v>648</v>
      </c>
      <c r="AP27" s="9" t="n">
        <v>40.5</v>
      </c>
      <c r="AR27" s="9" t="n">
        <v>14</v>
      </c>
      <c r="AS27" s="9" t="n">
        <v>703</v>
      </c>
      <c r="AT27" s="9" t="n">
        <v>0</v>
      </c>
      <c r="AU27" s="9" t="n">
        <v>52</v>
      </c>
      <c r="AV27" s="9" t="n">
        <v>755</v>
      </c>
      <c r="AW27" s="9" t="n">
        <v>53.9285714285714</v>
      </c>
      <c r="BC27" s="9" t="n">
        <v>0</v>
      </c>
    </row>
    <row r="28" s="9" customFormat="true" ht="15" hidden="false" customHeight="false" outlineLevel="0" collapsed="false">
      <c r="A28" s="9" t="s">
        <v>364</v>
      </c>
      <c r="B28" s="9" t="s">
        <v>19</v>
      </c>
      <c r="C28" s="9" t="n">
        <v>73</v>
      </c>
      <c r="D28" s="9" t="n">
        <v>201</v>
      </c>
      <c r="E28" s="9" t="n">
        <v>4.51</v>
      </c>
      <c r="F28" s="9" t="n">
        <f aca="false">STANDARDIZE(E28,$E$40,$E$41)*-1</f>
        <v>-0.0617129442369775</v>
      </c>
      <c r="G28" s="9" t="n">
        <v>14</v>
      </c>
      <c r="H28" s="9" t="n">
        <f aca="false">STANDARDIZE(G28,$G$40,$G$41)</f>
        <v>0.146679705442233</v>
      </c>
      <c r="I28" s="9" t="n">
        <v>33.5</v>
      </c>
      <c r="J28" s="9" t="n">
        <f aca="false">STANDARDIZE(I28,$I$40,$I$41)</f>
        <v>-0.450395621109312</v>
      </c>
      <c r="K28" s="9" t="n">
        <v>117</v>
      </c>
      <c r="L28" s="9" t="n">
        <f aca="false">STANDARDIZE(K28,$K$40,$K$41)</f>
        <v>-0.640179239494526</v>
      </c>
      <c r="M28" s="9" t="n">
        <v>4.47</v>
      </c>
      <c r="N28" s="9" t="n">
        <f aca="false">STANDARDIZE(M28,$M$40,$M$41)*-1</f>
        <v>-1.35355229821684</v>
      </c>
      <c r="O28" s="9" t="n">
        <v>7.15</v>
      </c>
      <c r="P28" s="9" t="n">
        <f aca="false">STANDARDIZE(O28,$O$40,$O$41)*-1</f>
        <v>-1.44460848890183</v>
      </c>
      <c r="Q28" s="9" t="n">
        <f aca="false">F28+H28+J28+L28+N28+P28</f>
        <v>-3.80376888651725</v>
      </c>
      <c r="R28" s="9" t="n">
        <f aca="false">AVERAGE(F28,H28,J28,L28,N28,P28)</f>
        <v>-0.633961481086208</v>
      </c>
      <c r="W28" s="9" t="n">
        <v>14</v>
      </c>
      <c r="X28" s="9" t="n">
        <v>910</v>
      </c>
      <c r="Y28" s="9" t="n">
        <v>0</v>
      </c>
      <c r="Z28" s="9" t="n">
        <v>45</v>
      </c>
      <c r="AA28" s="9" t="n">
        <v>955</v>
      </c>
      <c r="AB28" s="9" t="n">
        <v>68.2142857142857</v>
      </c>
      <c r="AD28" s="9" t="n">
        <v>16</v>
      </c>
      <c r="AE28" s="9" t="n">
        <v>899</v>
      </c>
      <c r="AF28" s="9" t="n">
        <v>0</v>
      </c>
      <c r="AG28" s="9" t="n">
        <v>89</v>
      </c>
      <c r="AH28" s="9" t="n">
        <v>988</v>
      </c>
      <c r="AI28" s="9" t="n">
        <v>61.75</v>
      </c>
      <c r="AK28" s="9" t="n">
        <v>14</v>
      </c>
      <c r="AL28" s="9" t="n">
        <v>774</v>
      </c>
      <c r="AM28" s="9" t="n">
        <v>3</v>
      </c>
      <c r="AN28" s="9" t="n">
        <v>43</v>
      </c>
      <c r="AO28" s="9" t="n">
        <v>820</v>
      </c>
      <c r="AP28" s="9" t="n">
        <v>58.5714285714286</v>
      </c>
      <c r="AR28" s="9" t="n">
        <v>13</v>
      </c>
      <c r="AS28" s="9" t="n">
        <v>634</v>
      </c>
      <c r="AT28" s="9" t="n">
        <v>0</v>
      </c>
      <c r="AU28" s="9" t="n">
        <v>0</v>
      </c>
      <c r="AV28" s="9" t="n">
        <v>634</v>
      </c>
      <c r="AW28" s="9" t="n">
        <v>48.7692307692308</v>
      </c>
      <c r="AY28" s="9" t="n">
        <v>12</v>
      </c>
      <c r="AZ28" s="9" t="n">
        <v>645</v>
      </c>
      <c r="BA28" s="9" t="n">
        <v>0</v>
      </c>
      <c r="BB28" s="9" t="n">
        <v>1</v>
      </c>
      <c r="BC28" s="9" t="n">
        <v>646</v>
      </c>
      <c r="BD28" s="9" t="n">
        <v>53.8333333333333</v>
      </c>
    </row>
    <row r="29" s="9" customFormat="true" ht="15" hidden="false" customHeight="false" outlineLevel="0" collapsed="false">
      <c r="A29" s="9" t="s">
        <v>367</v>
      </c>
      <c r="B29" s="9" t="s">
        <v>19</v>
      </c>
      <c r="C29" s="9" t="n">
        <v>76.38</v>
      </c>
      <c r="D29" s="9" t="n">
        <v>225</v>
      </c>
      <c r="E29" s="9" t="n">
        <v>4.51</v>
      </c>
      <c r="F29" s="9" t="n">
        <f aca="false">STANDARDIZE(E29,$E$40,$E$41)*-1</f>
        <v>-0.0617129442369775</v>
      </c>
      <c r="I29" s="9" t="n">
        <v>34.5</v>
      </c>
      <c r="J29" s="9" t="n">
        <f aca="false">STANDARDIZE(I29,$I$40,$I$41)</f>
        <v>-0.0420369246368687</v>
      </c>
      <c r="K29" s="9" t="n">
        <v>120</v>
      </c>
      <c r="L29" s="9" t="n">
        <f aca="false">STANDARDIZE(K29,$K$40,$K$41)</f>
        <v>-0.156590605343985</v>
      </c>
      <c r="M29" s="9" t="n">
        <v>4.07</v>
      </c>
      <c r="N29" s="9" t="n">
        <f aca="false">STANDARDIZE(M29,$M$40,$M$41)*-1</f>
        <v>1.16657510386855</v>
      </c>
      <c r="O29" s="9" t="n">
        <v>7.03</v>
      </c>
      <c r="P29" s="9" t="n">
        <f aca="false">STANDARDIZE(O29,$O$40,$O$41)*-1</f>
        <v>-0.731808247667374</v>
      </c>
      <c r="Q29" s="9" t="n">
        <f aca="false">F29+H29+J29+L29+N29+P29</f>
        <v>0.174426381983344</v>
      </c>
      <c r="R29" s="9" t="n">
        <f aca="false">AVERAGE(F29,H29,J29,L29,N29,P29)</f>
        <v>0.0348852763966689</v>
      </c>
      <c r="W29" s="9" t="n">
        <v>4</v>
      </c>
      <c r="X29" s="9" t="n">
        <v>3</v>
      </c>
      <c r="Y29" s="9" t="n">
        <v>0</v>
      </c>
      <c r="Z29" s="9" t="n">
        <v>26</v>
      </c>
      <c r="AA29" s="9" t="n">
        <v>29</v>
      </c>
      <c r="AB29" s="9" t="n">
        <v>7.25</v>
      </c>
      <c r="AD29" s="9" t="n">
        <v>4</v>
      </c>
      <c r="AE29" s="9" t="n">
        <v>15</v>
      </c>
      <c r="AF29" s="9" t="n">
        <v>0</v>
      </c>
      <c r="AG29" s="9" t="n">
        <v>10</v>
      </c>
      <c r="AH29" s="9" t="n">
        <v>25</v>
      </c>
      <c r="AI29" s="9" t="n">
        <v>6.25</v>
      </c>
      <c r="AO29" s="9" t="n">
        <v>0</v>
      </c>
      <c r="AV29" s="9" t="n">
        <v>0</v>
      </c>
      <c r="BC29" s="9" t="n">
        <v>0</v>
      </c>
    </row>
    <row r="30" s="9" customFormat="true" ht="15" hidden="false" customHeight="false" outlineLevel="0" collapsed="false">
      <c r="A30" s="9" t="s">
        <v>373</v>
      </c>
      <c r="B30" s="9" t="s">
        <v>19</v>
      </c>
      <c r="C30" s="9" t="n">
        <v>73.25</v>
      </c>
      <c r="D30" s="9" t="n">
        <v>204</v>
      </c>
      <c r="E30" s="9" t="n">
        <v>4.48</v>
      </c>
      <c r="F30" s="9" t="n">
        <f aca="false">STANDARDIZE(E30,$E$40,$E$41)*-1</f>
        <v>0.246851776947983</v>
      </c>
      <c r="G30" s="9" t="n">
        <v>15</v>
      </c>
      <c r="H30" s="9" t="n">
        <f aca="false">STANDARDIZE(G30,$G$40,$G$41)</f>
        <v>0.346697485590732</v>
      </c>
      <c r="I30" s="9" t="n">
        <v>33.5</v>
      </c>
      <c r="J30" s="9" t="n">
        <f aca="false">STANDARDIZE(I30,$I$40,$I$41)</f>
        <v>-0.450395621109312</v>
      </c>
      <c r="K30" s="9" t="n">
        <v>119</v>
      </c>
      <c r="L30" s="9" t="n">
        <f aca="false">STANDARDIZE(K30,$K$40,$K$41)</f>
        <v>-0.317786816727499</v>
      </c>
      <c r="M30" s="9" t="n">
        <v>4.07</v>
      </c>
      <c r="N30" s="9" t="n">
        <f aca="false">STANDARDIZE(M30,$M$40,$M$41)*-1</f>
        <v>1.16657510386855</v>
      </c>
      <c r="O30" s="9" t="n">
        <v>6.72</v>
      </c>
      <c r="P30" s="9" t="n">
        <f aca="false">STANDARDIZE(O30,$O$40,$O$41)*-1</f>
        <v>1.10959237552163</v>
      </c>
      <c r="Q30" s="9" t="n">
        <f aca="false">F30+H30+J30+L30+N30+P30</f>
        <v>2.10153430409208</v>
      </c>
      <c r="R30" s="9" t="n">
        <f aca="false">AVERAGE(F30,H30,J30,L30,N30,P30)</f>
        <v>0.35025571734868</v>
      </c>
      <c r="W30" s="9" t="n">
        <v>4</v>
      </c>
      <c r="X30" s="9" t="n">
        <v>24</v>
      </c>
      <c r="Y30" s="9" t="n">
        <v>0</v>
      </c>
      <c r="Z30" s="9" t="n">
        <v>28</v>
      </c>
      <c r="AA30" s="9" t="n">
        <v>52</v>
      </c>
      <c r="AB30" s="9" t="n">
        <v>13</v>
      </c>
      <c r="AH30" s="9" t="n">
        <v>0</v>
      </c>
      <c r="AO30" s="9" t="n">
        <v>0</v>
      </c>
      <c r="AV30" s="9" t="n">
        <v>0</v>
      </c>
      <c r="BC30" s="9" t="n">
        <v>0</v>
      </c>
    </row>
    <row r="31" s="9" customFormat="true" ht="15" hidden="false" customHeight="false" outlineLevel="0" collapsed="false">
      <c r="A31" s="9" t="s">
        <v>375</v>
      </c>
      <c r="B31" s="9" t="s">
        <v>19</v>
      </c>
      <c r="C31" s="9" t="n">
        <v>72.13</v>
      </c>
      <c r="D31" s="9" t="n">
        <v>205</v>
      </c>
      <c r="E31" s="9" t="n">
        <v>4.34</v>
      </c>
      <c r="F31" s="9" t="n">
        <f aca="false">STANDARDIZE(E31,$E$40,$E$41)*-1</f>
        <v>1.68682047581117</v>
      </c>
      <c r="G31" s="9" t="n">
        <v>16</v>
      </c>
      <c r="H31" s="9" t="n">
        <f aca="false">STANDARDIZE(G31,$G$40,$G$41)</f>
        <v>0.546715265739231</v>
      </c>
      <c r="I31" s="9" t="n">
        <v>37</v>
      </c>
      <c r="J31" s="9" t="n">
        <f aca="false">STANDARDIZE(I31,$I$40,$I$41)</f>
        <v>0.97885981654424</v>
      </c>
      <c r="K31" s="9" t="n">
        <v>125</v>
      </c>
      <c r="L31" s="9" t="n">
        <f aca="false">STANDARDIZE(K31,$K$40,$K$41)</f>
        <v>0.649390451573583</v>
      </c>
      <c r="M31" s="9" t="n">
        <v>4.25</v>
      </c>
      <c r="N31" s="9" t="n">
        <f aca="false">STANDARDIZE(M31,$M$40,$M$41)*-1</f>
        <v>0.0325177729301269</v>
      </c>
      <c r="O31" s="9" t="n">
        <v>6.76</v>
      </c>
      <c r="P31" s="9" t="n">
        <f aca="false">STANDARDIZE(O31,$O$40,$O$41)*-1</f>
        <v>0.871992295110145</v>
      </c>
      <c r="Q31" s="9" t="n">
        <f aca="false">F31+H31+J31+L31+N31+P31</f>
        <v>4.76629607770849</v>
      </c>
      <c r="R31" s="9" t="n">
        <f aca="false">AVERAGE(F31,H31,J31,L31,N31,P31)</f>
        <v>0.794382679618082</v>
      </c>
      <c r="S31" s="9" t="n">
        <v>6</v>
      </c>
      <c r="T31" s="9" t="n">
        <v>174</v>
      </c>
      <c r="U31" s="9" t="n">
        <v>145</v>
      </c>
      <c r="AA31" s="9" t="n">
        <v>0</v>
      </c>
      <c r="AH31" s="9" t="n">
        <v>0</v>
      </c>
      <c r="AO31" s="9" t="n">
        <v>0</v>
      </c>
      <c r="AV31" s="9" t="n">
        <v>0</v>
      </c>
      <c r="BC31" s="9" t="n">
        <v>0</v>
      </c>
    </row>
    <row r="32" s="9" customFormat="true" ht="15" hidden="false" customHeight="false" outlineLevel="0" collapsed="false">
      <c r="A32" s="9" t="s">
        <v>388</v>
      </c>
      <c r="B32" s="9" t="s">
        <v>19</v>
      </c>
      <c r="C32" s="9" t="n">
        <v>70.25</v>
      </c>
      <c r="D32" s="9" t="n">
        <v>193</v>
      </c>
      <c r="E32" s="9" t="n">
        <v>4.52</v>
      </c>
      <c r="F32" s="9" t="n">
        <f aca="false">STANDARDIZE(E32,$E$40,$E$41)*-1</f>
        <v>-0.164567851298631</v>
      </c>
      <c r="G32" s="9" t="n">
        <v>11</v>
      </c>
      <c r="H32" s="9" t="n">
        <f aca="false">STANDARDIZE(G32,$G$40,$G$41)</f>
        <v>-0.453373635003265</v>
      </c>
      <c r="I32" s="9" t="n">
        <v>34.5</v>
      </c>
      <c r="J32" s="9" t="n">
        <f aca="false">STANDARDIZE(I32,$I$40,$I$41)</f>
        <v>-0.0420369246368687</v>
      </c>
      <c r="K32" s="9" t="n">
        <v>117</v>
      </c>
      <c r="L32" s="9" t="n">
        <f aca="false">STANDARDIZE(K32,$K$40,$K$41)</f>
        <v>-0.640179239494526</v>
      </c>
      <c r="M32" s="9" t="n">
        <v>4.09</v>
      </c>
      <c r="N32" s="9" t="n">
        <f aca="false">STANDARDIZE(M32,$M$40,$M$41)*-1</f>
        <v>1.04056873376428</v>
      </c>
      <c r="O32" s="9" t="n">
        <v>6.81</v>
      </c>
      <c r="P32" s="9" t="n">
        <f aca="false">STANDARDIZE(O32,$O$40,$O$41)*-1</f>
        <v>0.574992194595791</v>
      </c>
      <c r="Q32" s="9" t="n">
        <f aca="false">F32+H32+J32+L32+N32+P32</f>
        <v>0.315403277926783</v>
      </c>
      <c r="R32" s="9" t="n">
        <f aca="false">AVERAGE(F32,H32,J32,L32,N32,P32)</f>
        <v>0.0525672129877972</v>
      </c>
      <c r="S32" s="9" t="n">
        <v>3</v>
      </c>
      <c r="T32" s="9" t="n">
        <v>92</v>
      </c>
      <c r="U32" s="9" t="n">
        <v>81</v>
      </c>
      <c r="W32" s="9" t="n">
        <v>16</v>
      </c>
      <c r="X32" s="9" t="n">
        <v>188</v>
      </c>
      <c r="Y32" s="9" t="n">
        <v>0</v>
      </c>
      <c r="Z32" s="9" t="n">
        <v>237</v>
      </c>
      <c r="AA32" s="9" t="n">
        <v>425</v>
      </c>
      <c r="AB32" s="9" t="n">
        <v>26.5625</v>
      </c>
      <c r="AD32" s="9" t="n">
        <v>14</v>
      </c>
      <c r="AE32" s="9" t="n">
        <v>395</v>
      </c>
      <c r="AF32" s="9" t="n">
        <v>0</v>
      </c>
      <c r="AG32" s="9" t="n">
        <v>125</v>
      </c>
      <c r="AH32" s="9" t="n">
        <v>520</v>
      </c>
      <c r="AI32" s="9" t="n">
        <v>37.1428571428571</v>
      </c>
      <c r="AK32" s="9" t="n">
        <v>8</v>
      </c>
      <c r="AL32" s="9" t="n">
        <v>252</v>
      </c>
      <c r="AM32" s="9" t="n">
        <v>0</v>
      </c>
      <c r="AN32" s="9" t="n">
        <v>77</v>
      </c>
      <c r="AO32" s="9" t="n">
        <v>329</v>
      </c>
      <c r="AP32" s="9" t="n">
        <v>41.125</v>
      </c>
      <c r="AV32" s="9" t="n">
        <v>0</v>
      </c>
      <c r="BC32" s="9" t="n">
        <v>0</v>
      </c>
    </row>
    <row r="33" s="9" customFormat="true" ht="15" hidden="false" customHeight="false" outlineLevel="0" collapsed="false">
      <c r="A33" s="9" t="s">
        <v>399</v>
      </c>
      <c r="B33" s="9" t="s">
        <v>19</v>
      </c>
      <c r="C33" s="9" t="n">
        <v>71.5</v>
      </c>
      <c r="D33" s="9" t="n">
        <v>204</v>
      </c>
      <c r="E33" s="9" t="n">
        <v>4.74</v>
      </c>
      <c r="F33" s="9" t="n">
        <f aca="false">STANDARDIZE(E33,$E$40,$E$41)*-1</f>
        <v>-2.42737580665506</v>
      </c>
      <c r="G33" s="9" t="n">
        <v>26</v>
      </c>
      <c r="H33" s="9" t="n">
        <f aca="false">STANDARDIZE(G33,$G$40,$G$41)</f>
        <v>2.54689306722423</v>
      </c>
      <c r="I33" s="9" t="n">
        <v>36</v>
      </c>
      <c r="J33" s="9" t="n">
        <f aca="false">STANDARDIZE(I33,$I$40,$I$41)</f>
        <v>0.570501120071796</v>
      </c>
      <c r="K33" s="9" t="n">
        <v>120</v>
      </c>
      <c r="L33" s="9" t="n">
        <f aca="false">STANDARDIZE(K33,$K$40,$K$41)</f>
        <v>-0.156590605343985</v>
      </c>
      <c r="M33" s="9" t="n">
        <v>3.96</v>
      </c>
      <c r="N33" s="9" t="n">
        <f aca="false">STANDARDIZE(M33,$M$40,$M$41)*-1</f>
        <v>1.85961013944203</v>
      </c>
      <c r="O33" s="9" t="n">
        <v>6.53</v>
      </c>
      <c r="P33" s="9" t="n">
        <f aca="false">STANDARDIZE(O33,$O$40,$O$41)*-1</f>
        <v>2.23819275747617</v>
      </c>
      <c r="Q33" s="9" t="n">
        <f aca="false">F33+H33+J33+L33+N33+P33</f>
        <v>4.63123067221518</v>
      </c>
      <c r="R33" s="9" t="n">
        <f aca="false">AVERAGE(F33,H33,J33,L33,N33,P33)</f>
        <v>0.77187177870253</v>
      </c>
      <c r="AA33" s="9" t="n">
        <v>0</v>
      </c>
      <c r="AH33" s="9" t="n">
        <v>0</v>
      </c>
      <c r="AO33" s="9" t="n">
        <v>0</v>
      </c>
      <c r="AV33" s="9" t="n">
        <v>0</v>
      </c>
      <c r="BC33" s="9" t="n">
        <v>0</v>
      </c>
    </row>
    <row r="34" s="9" customFormat="true" ht="15" hidden="false" customHeight="false" outlineLevel="0" collapsed="false">
      <c r="A34" s="9" t="s">
        <v>401</v>
      </c>
      <c r="B34" s="9" t="s">
        <v>19</v>
      </c>
      <c r="C34" s="9" t="n">
        <v>72.25</v>
      </c>
      <c r="D34" s="9" t="n">
        <v>189</v>
      </c>
      <c r="E34" s="9" t="n">
        <v>4.47</v>
      </c>
      <c r="F34" s="9" t="n">
        <f aca="false">STANDARDIZE(E34,$E$40,$E$41)*-1</f>
        <v>0.349706684009646</v>
      </c>
      <c r="G34" s="9" t="n">
        <v>11</v>
      </c>
      <c r="H34" s="9" t="n">
        <f aca="false">STANDARDIZE(G34,$G$40,$G$41)</f>
        <v>-0.453373635003265</v>
      </c>
      <c r="I34" s="9" t="n">
        <v>36.5</v>
      </c>
      <c r="J34" s="9" t="n">
        <f aca="false">STANDARDIZE(I34,$I$40,$I$41)</f>
        <v>0.774680468308018</v>
      </c>
      <c r="K34" s="9" t="n">
        <v>123</v>
      </c>
      <c r="L34" s="9" t="n">
        <f aca="false">STANDARDIZE(K34,$K$40,$K$41)</f>
        <v>0.326998028806556</v>
      </c>
      <c r="M34" s="9" t="n">
        <v>4.33</v>
      </c>
      <c r="N34" s="9" t="n">
        <f aca="false">STANDARDIZE(M34,$M$40,$M$41)*-1</f>
        <v>-0.471507707486951</v>
      </c>
      <c r="O34" s="9" t="n">
        <v>6.91</v>
      </c>
      <c r="P34" s="9" t="n">
        <f aca="false">STANDARDIZE(O34,$O$40,$O$41)*-1</f>
        <v>-0.0190080064329219</v>
      </c>
      <c r="Q34" s="9" t="n">
        <f aca="false">F34+H34+J34+L34+N34+P34</f>
        <v>0.507495832201081</v>
      </c>
      <c r="R34" s="9" t="n">
        <f aca="false">AVERAGE(F34,H34,J34,L34,N34,P34)</f>
        <v>0.0845826387001801</v>
      </c>
      <c r="S34" s="9" t="n">
        <v>5</v>
      </c>
      <c r="T34" s="9" t="n">
        <v>161</v>
      </c>
      <c r="U34" s="9" t="n">
        <v>135</v>
      </c>
      <c r="AA34" s="9" t="n">
        <v>0</v>
      </c>
      <c r="AD34" s="9" t="n">
        <v>2</v>
      </c>
      <c r="AE34" s="9" t="n">
        <v>55</v>
      </c>
      <c r="AF34" s="9" t="n">
        <v>0</v>
      </c>
      <c r="AG34" s="9" t="n">
        <v>2</v>
      </c>
      <c r="AH34" s="9" t="n">
        <v>57</v>
      </c>
      <c r="AI34" s="9" t="n">
        <v>28.5</v>
      </c>
      <c r="AO34" s="9" t="n">
        <v>0</v>
      </c>
      <c r="AR34" s="9" t="n">
        <v>7</v>
      </c>
      <c r="AS34" s="9" t="n">
        <v>76</v>
      </c>
      <c r="AT34" s="9" t="n">
        <v>0</v>
      </c>
      <c r="AU34" s="9" t="n">
        <v>9</v>
      </c>
      <c r="AV34" s="9" t="n">
        <v>85</v>
      </c>
      <c r="AW34" s="9" t="n">
        <v>12.1428571428571</v>
      </c>
      <c r="AY34" s="9" t="n">
        <v>8</v>
      </c>
      <c r="AZ34" s="9" t="n">
        <v>393</v>
      </c>
      <c r="BA34" s="9" t="n">
        <v>0</v>
      </c>
      <c r="BB34" s="9" t="n">
        <v>2</v>
      </c>
      <c r="BC34" s="9" t="n">
        <v>395</v>
      </c>
      <c r="BD34" s="9" t="n">
        <v>49.375</v>
      </c>
    </row>
    <row r="35" s="9" customFormat="true" ht="15" hidden="false" customHeight="false" outlineLevel="0" collapsed="false">
      <c r="A35" s="9" t="s">
        <v>402</v>
      </c>
      <c r="B35" s="9" t="s">
        <v>19</v>
      </c>
      <c r="C35" s="9" t="n">
        <v>68.5</v>
      </c>
      <c r="D35" s="9" t="n">
        <v>174</v>
      </c>
      <c r="E35" s="9" t="n">
        <v>4.34</v>
      </c>
      <c r="F35" s="9" t="n">
        <f aca="false">STANDARDIZE(E35,$E$40,$E$41)*-1</f>
        <v>1.68682047581117</v>
      </c>
      <c r="G35" s="9" t="n">
        <v>14</v>
      </c>
      <c r="H35" s="9" t="n">
        <f aca="false">STANDARDIZE(G35,$G$40,$G$41)</f>
        <v>0.146679705442233</v>
      </c>
      <c r="I35" s="9" t="n">
        <v>32</v>
      </c>
      <c r="J35" s="9" t="n">
        <f aca="false">STANDARDIZE(I35,$I$40,$I$41)</f>
        <v>-1.06293366581798</v>
      </c>
      <c r="K35" s="9" t="n">
        <v>120</v>
      </c>
      <c r="L35" s="9" t="n">
        <f aca="false">STANDARDIZE(K35,$K$40,$K$41)</f>
        <v>-0.156590605343985</v>
      </c>
      <c r="M35" s="9" t="n">
        <v>4.01</v>
      </c>
      <c r="N35" s="9" t="n">
        <f aca="false">STANDARDIZE(M35,$M$40,$M$41)*-1</f>
        <v>1.54459421418136</v>
      </c>
      <c r="Q35" s="9" t="n">
        <f aca="false">F35+H35+J35+L35+N35+P35</f>
        <v>2.1585701242728</v>
      </c>
      <c r="R35" s="9" t="n">
        <f aca="false">AVERAGE(F35,H35,J35,L35,N35,P35)</f>
        <v>0.43171402485456</v>
      </c>
      <c r="S35" s="9" t="n">
        <v>1</v>
      </c>
      <c r="T35" s="9" t="n">
        <v>8</v>
      </c>
      <c r="U35" s="9" t="n">
        <v>8</v>
      </c>
      <c r="W35" s="9" t="n">
        <v>13</v>
      </c>
      <c r="X35" s="9" t="n">
        <v>423</v>
      </c>
      <c r="Y35" s="9" t="n">
        <v>0</v>
      </c>
      <c r="Z35" s="9" t="n">
        <v>98</v>
      </c>
      <c r="AA35" s="9" t="n">
        <v>521</v>
      </c>
      <c r="AB35" s="9" t="n">
        <v>40.0769230769231</v>
      </c>
      <c r="AD35" s="9" t="n">
        <v>15</v>
      </c>
      <c r="AE35" s="9" t="n">
        <v>510</v>
      </c>
      <c r="AF35" s="9" t="n">
        <v>0</v>
      </c>
      <c r="AG35" s="9" t="n">
        <v>77</v>
      </c>
      <c r="AH35" s="9" t="n">
        <v>587</v>
      </c>
      <c r="AI35" s="9" t="n">
        <v>39.1333333333333</v>
      </c>
      <c r="AK35" s="9" t="n">
        <v>16</v>
      </c>
      <c r="AL35" s="9" t="n">
        <v>741</v>
      </c>
      <c r="AM35" s="9" t="n">
        <v>0</v>
      </c>
      <c r="AN35" s="9" t="n">
        <v>88</v>
      </c>
      <c r="AO35" s="9" t="n">
        <v>829</v>
      </c>
      <c r="AP35" s="9" t="n">
        <v>51.8125</v>
      </c>
      <c r="AR35" s="9" t="n">
        <v>15</v>
      </c>
      <c r="AS35" s="9" t="n">
        <v>731</v>
      </c>
      <c r="AT35" s="9" t="n">
        <v>0</v>
      </c>
      <c r="AU35" s="9" t="n">
        <v>91</v>
      </c>
      <c r="AV35" s="9" t="n">
        <v>822</v>
      </c>
      <c r="AW35" s="9" t="n">
        <v>54.8</v>
      </c>
      <c r="AY35" s="9" t="n">
        <v>16</v>
      </c>
      <c r="AZ35" s="9" t="n">
        <v>228</v>
      </c>
      <c r="BA35" s="9" t="n">
        <v>0</v>
      </c>
      <c r="BB35" s="9" t="n">
        <v>33</v>
      </c>
      <c r="BC35" s="9" t="n">
        <v>261</v>
      </c>
      <c r="BD35" s="9" t="n">
        <v>16.3125</v>
      </c>
    </row>
    <row r="36" s="9" customFormat="true" ht="15" hidden="false" customHeight="false" outlineLevel="0" collapsed="false">
      <c r="A36" s="9" t="s">
        <v>403</v>
      </c>
      <c r="B36" s="9" t="s">
        <v>19</v>
      </c>
      <c r="C36" s="9" t="n">
        <v>74</v>
      </c>
      <c r="D36" s="9" t="n">
        <v>208</v>
      </c>
      <c r="E36" s="9" t="n">
        <v>4.52</v>
      </c>
      <c r="F36" s="9" t="n">
        <f aca="false">STANDARDIZE(E36,$E$40,$E$41)*-1</f>
        <v>-0.164567851298631</v>
      </c>
      <c r="G36" s="9" t="n">
        <v>11</v>
      </c>
      <c r="H36" s="9" t="n">
        <f aca="false">STANDARDIZE(G36,$G$40,$G$41)</f>
        <v>-0.453373635003265</v>
      </c>
      <c r="I36" s="9" t="n">
        <v>32.5</v>
      </c>
      <c r="J36" s="9" t="n">
        <f aca="false">STANDARDIZE(I36,$I$40,$I$41)</f>
        <v>-0.858754317581755</v>
      </c>
      <c r="K36" s="9" t="n">
        <v>119</v>
      </c>
      <c r="L36" s="9" t="n">
        <f aca="false">STANDARDIZE(K36,$K$40,$K$41)</f>
        <v>-0.317786816727499</v>
      </c>
      <c r="M36" s="9" t="n">
        <v>4.32</v>
      </c>
      <c r="N36" s="9" t="n">
        <f aca="false">STANDARDIZE(M36,$M$40,$M$41)*-1</f>
        <v>-0.408504522434818</v>
      </c>
      <c r="O36" s="9" t="n">
        <v>7.01</v>
      </c>
      <c r="P36" s="9" t="n">
        <f aca="false">STANDARDIZE(O36,$O$40,$O$41)*-1</f>
        <v>-0.61300820746163</v>
      </c>
      <c r="Q36" s="9" t="n">
        <f aca="false">F36+H36+J36+L36+N36+P36</f>
        <v>-2.8159953505076</v>
      </c>
      <c r="R36" s="9" t="n">
        <f aca="false">AVERAGE(F36,H36,J36,L36,N36,P36)</f>
        <v>-0.469332558417933</v>
      </c>
      <c r="S36" s="9" t="n">
        <v>3</v>
      </c>
      <c r="T36" s="9" t="n">
        <v>74</v>
      </c>
      <c r="U36" s="9" t="n">
        <v>67</v>
      </c>
      <c r="W36" s="9" t="n">
        <v>16</v>
      </c>
      <c r="X36" s="9" t="n">
        <v>679</v>
      </c>
      <c r="Y36" s="9" t="n">
        <v>0</v>
      </c>
      <c r="Z36" s="9" t="n">
        <v>39</v>
      </c>
      <c r="AA36" s="9" t="n">
        <v>718</v>
      </c>
      <c r="AB36" s="9" t="n">
        <v>44.875</v>
      </c>
      <c r="AD36" s="9" t="n">
        <v>16</v>
      </c>
      <c r="AE36" s="9" t="n">
        <v>811</v>
      </c>
      <c r="AF36" s="9" t="n">
        <v>0</v>
      </c>
      <c r="AG36" s="9" t="n">
        <v>4</v>
      </c>
      <c r="AH36" s="9" t="n">
        <v>815</v>
      </c>
      <c r="AI36" s="9" t="n">
        <v>50.9375</v>
      </c>
      <c r="AK36" s="9" t="n">
        <v>16</v>
      </c>
      <c r="AL36" s="9" t="n">
        <v>791</v>
      </c>
      <c r="AM36" s="9" t="n">
        <v>0</v>
      </c>
      <c r="AN36" s="9" t="n">
        <v>3</v>
      </c>
      <c r="AO36" s="9" t="n">
        <v>794</v>
      </c>
      <c r="AP36" s="9" t="n">
        <v>49.625</v>
      </c>
      <c r="AR36" s="9" t="n">
        <v>16</v>
      </c>
      <c r="AS36" s="9" t="n">
        <v>746</v>
      </c>
      <c r="AT36" s="9" t="n">
        <v>0</v>
      </c>
      <c r="AU36" s="9" t="n">
        <v>3</v>
      </c>
      <c r="AV36" s="9" t="n">
        <v>749</v>
      </c>
      <c r="AW36" s="9" t="n">
        <v>46.8125</v>
      </c>
      <c r="AY36" s="9" t="n">
        <v>16</v>
      </c>
      <c r="AZ36" s="9" t="n">
        <v>687</v>
      </c>
      <c r="BA36" s="9" t="n">
        <v>0</v>
      </c>
      <c r="BB36" s="9" t="n">
        <v>0</v>
      </c>
      <c r="BC36" s="9" t="n">
        <v>687</v>
      </c>
      <c r="BD36" s="9" t="n">
        <v>42.9375</v>
      </c>
    </row>
    <row r="37" s="9" customFormat="true" ht="15" hidden="false" customHeight="false" outlineLevel="0" collapsed="false">
      <c r="A37" s="9" t="s">
        <v>424</v>
      </c>
      <c r="B37" s="9" t="s">
        <v>19</v>
      </c>
      <c r="C37" s="9" t="n">
        <v>75.75</v>
      </c>
      <c r="D37" s="9" t="n">
        <v>205</v>
      </c>
      <c r="E37" s="9" t="n">
        <v>4.5</v>
      </c>
      <c r="F37" s="9" t="n">
        <f aca="false">STANDARDIZE(E37,$E$40,$E$41)*-1</f>
        <v>0.041141962824676</v>
      </c>
      <c r="G37" s="9" t="n">
        <v>10</v>
      </c>
      <c r="H37" s="9" t="n">
        <f aca="false">STANDARDIZE(G37,$G$40,$G$41)</f>
        <v>-0.653391415151765</v>
      </c>
      <c r="I37" s="9" t="n">
        <v>36</v>
      </c>
      <c r="J37" s="9" t="n">
        <f aca="false">STANDARDIZE(I37,$I$40,$I$41)</f>
        <v>0.570501120071796</v>
      </c>
      <c r="K37" s="9" t="n">
        <v>123</v>
      </c>
      <c r="L37" s="9" t="n">
        <f aca="false">STANDARDIZE(K37,$K$40,$K$41)</f>
        <v>0.326998028806556</v>
      </c>
      <c r="M37" s="9" t="n">
        <v>4.39</v>
      </c>
      <c r="N37" s="9" t="n">
        <f aca="false">STANDARDIZE(M37,$M$40,$M$41)*-1</f>
        <v>-0.849526817799757</v>
      </c>
      <c r="O37" s="9" t="n">
        <v>6.9</v>
      </c>
      <c r="P37" s="9" t="n">
        <f aca="false">STANDARDIZE(O37,$O$40,$O$41)*-1</f>
        <v>0.0403920136699478</v>
      </c>
      <c r="Q37" s="9" t="n">
        <f aca="false">F37+H37+J37+L37+N37+P37</f>
        <v>-0.523885107578546</v>
      </c>
      <c r="R37" s="9" t="n">
        <f aca="false">AVERAGE(F37,H37,J37,L37,N37,P37)</f>
        <v>-0.0873141845964244</v>
      </c>
      <c r="AA37" s="9" t="n">
        <v>0</v>
      </c>
      <c r="AH37" s="9" t="n">
        <v>0</v>
      </c>
      <c r="AO37" s="9" t="n">
        <v>0</v>
      </c>
      <c r="AV37" s="9" t="n">
        <v>0</v>
      </c>
      <c r="BC37" s="9" t="n">
        <v>0</v>
      </c>
    </row>
    <row r="40" customFormat="false" ht="15" hidden="false" customHeight="false" outlineLevel="0" collapsed="false">
      <c r="C40" s="0" t="s">
        <v>481</v>
      </c>
      <c r="D40" s="16" t="n">
        <f aca="false">AVERAGE(D3:D37)</f>
        <v>202.914285714286</v>
      </c>
      <c r="E40" s="16" t="n">
        <f aca="false">AVERAGE(E3:E37)</f>
        <v>4.504</v>
      </c>
      <c r="F40" s="16"/>
      <c r="G40" s="16" t="n">
        <f aca="false">AVERAGE(G3:G37)</f>
        <v>13.2666666666667</v>
      </c>
      <c r="H40" s="16"/>
      <c r="I40" s="16" t="n">
        <f aca="false">AVERAGE(I3:I37)</f>
        <v>34.6029411764706</v>
      </c>
      <c r="J40" s="16"/>
      <c r="K40" s="16" t="n">
        <f aca="false">AVERAGE(K3:K37)</f>
        <v>120.971428571429</v>
      </c>
      <c r="L40" s="16"/>
      <c r="M40" s="16" t="n">
        <f aca="false">AVERAGE(M3:M37)</f>
        <v>4.25516129032258</v>
      </c>
      <c r="N40" s="16"/>
      <c r="O40" s="16" t="n">
        <f aca="false">AVERAGE(O3:O37)</f>
        <v>6.9068</v>
      </c>
      <c r="P40" s="16"/>
    </row>
    <row r="41" customFormat="false" ht="15" hidden="false" customHeight="false" outlineLevel="0" collapsed="false">
      <c r="C41" s="0" t="s">
        <v>480</v>
      </c>
      <c r="D41" s="16" t="n">
        <f aca="false">_xlfn.STDEV.P(D3:D37)</f>
        <v>14.6509315716908</v>
      </c>
      <c r="E41" s="16" t="n">
        <f aca="false">_xlfn.STDEV.P(E3:E37)</f>
        <v>0.0972243355779377</v>
      </c>
      <c r="F41" s="16"/>
      <c r="G41" s="16" t="n">
        <f aca="false">_xlfn.STDEV.P(G3:G37)</f>
        <v>4.99955553580071</v>
      </c>
      <c r="H41" s="16"/>
      <c r="I41" s="16" t="n">
        <f aca="false">_xlfn.STDEV.P(I3:I37)</f>
        <v>2.4488274858314</v>
      </c>
      <c r="J41" s="16"/>
      <c r="K41" s="16" t="n">
        <f aca="false">_xlfn.STDEV.P(K3:K37)</f>
        <v>6.20361974650153</v>
      </c>
      <c r="L41" s="16"/>
      <c r="M41" s="16" t="n">
        <f aca="false">_xlfn.STDEV.P(M3:M37)</f>
        <v>0.158722134313131</v>
      </c>
      <c r="N41" s="16"/>
      <c r="O41" s="16" t="n">
        <f aca="false">_xlfn.STDEV.P(O3:O37)</f>
        <v>0.168350111375075</v>
      </c>
      <c r="P41" s="16"/>
    </row>
  </sheetData>
  <mergeCells count="6">
    <mergeCell ref="A1:U1"/>
    <mergeCell ref="W1:AB1"/>
    <mergeCell ref="AD1:AI1"/>
    <mergeCell ref="AK1:AP1"/>
    <mergeCell ref="AR1:AW1"/>
    <mergeCell ref="AY1:B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66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I1" activeCellId="0" sqref="AI1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0" width="5.85"/>
    <col collapsed="false" customWidth="true" hidden="false" outlineLevel="0" max="3" min="3" style="0" width="19.43"/>
    <col collapsed="false" customWidth="true" hidden="false" outlineLevel="0" max="4" min="4" style="0" width="9"/>
    <col collapsed="false" customWidth="true" hidden="false" outlineLevel="0" max="5" min="5" style="0" width="3.57"/>
    <col collapsed="false" customWidth="true" hidden="false" outlineLevel="0" max="6" min="6" style="0" width="10.85"/>
    <col collapsed="false" customWidth="true" hidden="false" outlineLevel="0" max="7" min="7" style="0" width="10.57"/>
    <col collapsed="false" customWidth="true" hidden="false" outlineLevel="0" max="8" min="8" style="0" width="9"/>
    <col collapsed="false" customWidth="true" hidden="false" outlineLevel="0" max="9" min="9" style="0" width="19.57"/>
    <col collapsed="false" customWidth="true" hidden="false" outlineLevel="0" max="10" min="10" style="0" width="9.43"/>
    <col collapsed="false" customWidth="true" hidden="false" outlineLevel="0" max="11" min="11" style="0" width="5.7"/>
    <col collapsed="false" customWidth="true" hidden="false" outlineLevel="0" max="17" min="12" style="0" width="9.14"/>
    <col collapsed="false" customWidth="true" hidden="false" outlineLevel="0" max="31" min="31" style="0" width="31.29"/>
    <col collapsed="false" customWidth="true" hidden="false" outlineLevel="0" max="34" min="34" style="0" width="21.15"/>
  </cols>
  <sheetData>
    <row r="1" customFormat="false" ht="15" hidden="false" customHeight="false" outlineLevel="0" collapsed="false">
      <c r="F1" s="23" t="s">
        <v>482</v>
      </c>
      <c r="G1" s="23" t="s">
        <v>483</v>
      </c>
      <c r="H1" s="23" t="s">
        <v>484</v>
      </c>
    </row>
    <row r="2" customFormat="false" ht="15" hidden="false" customHeight="false" outlineLevel="0" collapsed="false">
      <c r="A2" s="0" t="s">
        <v>485</v>
      </c>
      <c r="B2" s="0" t="s">
        <v>486</v>
      </c>
      <c r="C2" s="0" t="s">
        <v>487</v>
      </c>
      <c r="D2" s="0" t="s">
        <v>443</v>
      </c>
      <c r="E2" s="0" t="s">
        <v>473</v>
      </c>
      <c r="F2" s="0" t="s">
        <v>488</v>
      </c>
      <c r="G2" s="0" t="s">
        <v>488</v>
      </c>
      <c r="H2" s="0" t="s">
        <v>488</v>
      </c>
    </row>
    <row r="3" customFormat="false" ht="15" hidden="false" customHeight="false" outlineLevel="0" collapsed="false">
      <c r="A3" s="0" t="s">
        <v>12</v>
      </c>
      <c r="B3" s="0" t="s">
        <v>13</v>
      </c>
      <c r="C3" s="0" t="s">
        <v>12</v>
      </c>
      <c r="D3" s="0" t="s">
        <v>489</v>
      </c>
      <c r="E3" s="0" t="n">
        <v>16</v>
      </c>
      <c r="F3" s="0" t="n">
        <v>0</v>
      </c>
      <c r="G3" s="0" t="n">
        <v>129</v>
      </c>
      <c r="H3" s="0" t="n">
        <v>260</v>
      </c>
    </row>
    <row r="4" customFormat="false" ht="15" hidden="false" customHeight="false" outlineLevel="0" collapsed="false">
      <c r="A4" s="0" t="s">
        <v>15</v>
      </c>
      <c r="B4" s="0" t="s">
        <v>16</v>
      </c>
    </row>
    <row r="5" customFormat="false" ht="15" hidden="false" customHeight="false" outlineLevel="0" collapsed="false">
      <c r="A5" s="0" t="s">
        <v>18</v>
      </c>
      <c r="B5" s="0" t="s">
        <v>19</v>
      </c>
    </row>
    <row r="6" customFormat="false" ht="15" hidden="false" customHeight="false" outlineLevel="0" collapsed="false">
      <c r="A6" s="0" t="s">
        <v>21</v>
      </c>
      <c r="B6" s="0" t="s">
        <v>22</v>
      </c>
      <c r="C6" s="0" t="s">
        <v>21</v>
      </c>
      <c r="D6" s="0" t="s">
        <v>22</v>
      </c>
      <c r="E6" s="0" t="n">
        <v>8</v>
      </c>
      <c r="F6" s="0" t="n">
        <v>0</v>
      </c>
      <c r="G6" s="0" t="n">
        <v>129</v>
      </c>
      <c r="H6" s="0" t="n">
        <v>50</v>
      </c>
      <c r="AA6" s="24"/>
      <c r="AC6" s="24"/>
    </row>
    <row r="7" customFormat="false" ht="15" hidden="false" customHeight="false" outlineLevel="0" collapsed="false">
      <c r="A7" s="0" t="s">
        <v>24</v>
      </c>
      <c r="B7" s="0" t="s">
        <v>19</v>
      </c>
      <c r="C7" s="0" t="s">
        <v>24</v>
      </c>
      <c r="D7" s="0" t="s">
        <v>19</v>
      </c>
      <c r="E7" s="0" t="n">
        <v>15</v>
      </c>
      <c r="F7" s="0" t="n">
        <v>601</v>
      </c>
      <c r="G7" s="0" t="n">
        <v>0</v>
      </c>
      <c r="H7" s="0" t="n">
        <v>62</v>
      </c>
    </row>
    <row r="8" customFormat="false" ht="15" hidden="false" customHeight="false" outlineLevel="0" collapsed="false">
      <c r="A8" s="0" t="s">
        <v>26</v>
      </c>
      <c r="B8" s="0" t="s">
        <v>16</v>
      </c>
    </row>
    <row r="9" customFormat="false" ht="15" hidden="false" customHeight="false" outlineLevel="0" collapsed="false">
      <c r="A9" s="0" t="s">
        <v>28</v>
      </c>
      <c r="B9" s="0" t="s">
        <v>22</v>
      </c>
      <c r="C9" s="0" t="s">
        <v>28</v>
      </c>
      <c r="D9" s="0" t="s">
        <v>22</v>
      </c>
      <c r="E9" s="0" t="n">
        <v>16</v>
      </c>
      <c r="F9" s="0" t="n">
        <v>0</v>
      </c>
      <c r="G9" s="0" t="n">
        <v>694</v>
      </c>
      <c r="H9" s="0" t="n">
        <v>96</v>
      </c>
    </row>
    <row r="10" customFormat="false" ht="15" hidden="false" customHeight="false" outlineLevel="0" collapsed="false">
      <c r="A10" s="0" t="s">
        <v>30</v>
      </c>
      <c r="B10" s="0" t="s">
        <v>19</v>
      </c>
    </row>
    <row r="11" customFormat="false" ht="15" hidden="false" customHeight="false" outlineLevel="0" collapsed="false">
      <c r="A11" s="0" t="s">
        <v>32</v>
      </c>
      <c r="B11" s="0" t="s">
        <v>19</v>
      </c>
    </row>
    <row r="12" customFormat="false" ht="15" hidden="false" customHeight="false" outlineLevel="0" collapsed="false">
      <c r="A12" s="0" t="s">
        <v>34</v>
      </c>
      <c r="B12" s="0" t="s">
        <v>35</v>
      </c>
      <c r="C12" s="0" t="s">
        <v>34</v>
      </c>
      <c r="D12" s="0" t="s">
        <v>489</v>
      </c>
      <c r="E12" s="0" t="n">
        <v>16</v>
      </c>
      <c r="F12" s="0" t="n">
        <v>0</v>
      </c>
      <c r="G12" s="0" t="n">
        <v>1033</v>
      </c>
      <c r="H12" s="0" t="n">
        <v>82</v>
      </c>
    </row>
    <row r="13" customFormat="false" ht="15" hidden="false" customHeight="false" outlineLevel="0" collapsed="false">
      <c r="A13" s="0" t="s">
        <v>36</v>
      </c>
      <c r="B13" s="0" t="s">
        <v>37</v>
      </c>
      <c r="C13" s="0" t="s">
        <v>36</v>
      </c>
      <c r="D13" s="0" t="s">
        <v>489</v>
      </c>
      <c r="E13" s="0" t="n">
        <v>1</v>
      </c>
      <c r="F13" s="0" t="n">
        <v>0</v>
      </c>
      <c r="G13" s="0" t="n">
        <v>5</v>
      </c>
      <c r="H13" s="0" t="n">
        <v>20</v>
      </c>
    </row>
    <row r="14" customFormat="false" ht="15" hidden="false" customHeight="false" outlineLevel="0" collapsed="false">
      <c r="A14" s="0" t="s">
        <v>39</v>
      </c>
      <c r="B14" s="0" t="s">
        <v>40</v>
      </c>
      <c r="C14" s="0" t="s">
        <v>39</v>
      </c>
      <c r="D14" s="0" t="s">
        <v>490</v>
      </c>
      <c r="E14" s="0" t="n">
        <v>14</v>
      </c>
      <c r="F14" s="0" t="n">
        <v>81</v>
      </c>
      <c r="G14" s="0" t="n">
        <v>0</v>
      </c>
      <c r="H14" s="0" t="n">
        <v>71</v>
      </c>
    </row>
    <row r="15" customFormat="false" ht="15" hidden="false" customHeight="false" outlineLevel="0" collapsed="false">
      <c r="A15" s="0" t="s">
        <v>42</v>
      </c>
      <c r="B15" s="0" t="s">
        <v>43</v>
      </c>
      <c r="C15" s="0" t="s">
        <v>42</v>
      </c>
      <c r="D15" s="0" t="s">
        <v>43</v>
      </c>
      <c r="E15" s="0" t="n">
        <v>15</v>
      </c>
      <c r="F15" s="0" t="n">
        <v>405</v>
      </c>
      <c r="G15" s="0" t="n">
        <v>0</v>
      </c>
      <c r="H15" s="0" t="n">
        <v>5</v>
      </c>
    </row>
    <row r="16" customFormat="false" ht="15" hidden="false" customHeight="false" outlineLevel="0" collapsed="false">
      <c r="A16" s="0" t="s">
        <v>45</v>
      </c>
      <c r="B16" s="0" t="s">
        <v>37</v>
      </c>
      <c r="C16" s="0" t="s">
        <v>45</v>
      </c>
      <c r="D16" s="0" t="s">
        <v>37</v>
      </c>
      <c r="E16" s="0" t="n">
        <v>12</v>
      </c>
      <c r="F16" s="0" t="n">
        <v>0</v>
      </c>
      <c r="G16" s="0" t="n">
        <v>187</v>
      </c>
      <c r="H16" s="0" t="n">
        <v>133</v>
      </c>
    </row>
    <row r="17" customFormat="false" ht="15" hidden="false" customHeight="false" outlineLevel="0" collapsed="false">
      <c r="A17" s="0" t="s">
        <v>47</v>
      </c>
      <c r="B17" s="0" t="s">
        <v>35</v>
      </c>
      <c r="C17" s="0" t="s">
        <v>47</v>
      </c>
      <c r="D17" s="0" t="s">
        <v>489</v>
      </c>
      <c r="E17" s="0" t="n">
        <v>14</v>
      </c>
      <c r="F17" s="0" t="n">
        <v>0</v>
      </c>
      <c r="G17" s="0" t="n">
        <v>205</v>
      </c>
      <c r="H17" s="0" t="n">
        <v>229</v>
      </c>
    </row>
    <row r="18" customFormat="false" ht="15" hidden="false" customHeight="false" outlineLevel="0" collapsed="false">
      <c r="A18" s="0" t="s">
        <v>49</v>
      </c>
      <c r="B18" s="0" t="s">
        <v>16</v>
      </c>
      <c r="C18" s="0" t="s">
        <v>49</v>
      </c>
      <c r="D18" s="0" t="s">
        <v>16</v>
      </c>
      <c r="E18" s="0" t="n">
        <v>15</v>
      </c>
      <c r="F18" s="0" t="n">
        <v>0</v>
      </c>
      <c r="G18" s="0" t="n">
        <v>179</v>
      </c>
      <c r="H18" s="0" t="n">
        <v>143</v>
      </c>
    </row>
    <row r="19" customFormat="false" ht="15" hidden="false" customHeight="false" outlineLevel="0" collapsed="false">
      <c r="A19" s="0" t="s">
        <v>51</v>
      </c>
      <c r="B19" s="0" t="s">
        <v>52</v>
      </c>
      <c r="C19" s="0" t="s">
        <v>51</v>
      </c>
      <c r="D19" s="0" t="s">
        <v>52</v>
      </c>
      <c r="E19" s="0" t="n">
        <v>11</v>
      </c>
      <c r="F19" s="0" t="n">
        <v>0</v>
      </c>
      <c r="G19" s="0" t="n">
        <v>334</v>
      </c>
      <c r="H19" s="0" t="n">
        <v>118</v>
      </c>
    </row>
    <row r="20" customFormat="false" ht="15" hidden="false" customHeight="false" outlineLevel="0" collapsed="false">
      <c r="A20" s="0" t="s">
        <v>53</v>
      </c>
      <c r="B20" s="0" t="s">
        <v>35</v>
      </c>
      <c r="C20" s="0" t="s">
        <v>53</v>
      </c>
      <c r="D20" s="0" t="s">
        <v>489</v>
      </c>
      <c r="E20" s="0" t="n">
        <v>15</v>
      </c>
      <c r="F20" s="0" t="n">
        <v>0</v>
      </c>
      <c r="G20" s="0" t="n">
        <v>666</v>
      </c>
      <c r="H20" s="0" t="n">
        <v>134</v>
      </c>
    </row>
    <row r="21" customFormat="false" ht="15" hidden="false" customHeight="false" outlineLevel="0" collapsed="false">
      <c r="A21" s="0" t="s">
        <v>55</v>
      </c>
      <c r="B21" s="0" t="s">
        <v>22</v>
      </c>
      <c r="C21" s="0" t="s">
        <v>55</v>
      </c>
      <c r="D21" s="0" t="s">
        <v>491</v>
      </c>
      <c r="E21" s="0" t="n">
        <v>16</v>
      </c>
      <c r="F21" s="0" t="n">
        <v>0</v>
      </c>
      <c r="G21" s="0" t="n">
        <v>480</v>
      </c>
      <c r="H21" s="0" t="n">
        <v>131</v>
      </c>
    </row>
    <row r="22" customFormat="false" ht="15" hidden="false" customHeight="false" outlineLevel="0" collapsed="false">
      <c r="A22" s="0" t="s">
        <v>56</v>
      </c>
      <c r="B22" s="0" t="s">
        <v>37</v>
      </c>
      <c r="C22" s="0" t="s">
        <v>56</v>
      </c>
      <c r="D22" s="0" t="s">
        <v>489</v>
      </c>
      <c r="E22" s="0" t="n">
        <v>13</v>
      </c>
      <c r="F22" s="0" t="n">
        <v>0</v>
      </c>
      <c r="G22" s="0" t="n">
        <v>305</v>
      </c>
      <c r="H22" s="0" t="n">
        <v>90</v>
      </c>
    </row>
    <row r="23" s="4" customFormat="true" ht="15" hidden="false" customHeight="false" outlineLevel="0" collapsed="false">
      <c r="A23" s="4" t="s">
        <v>58</v>
      </c>
      <c r="B23" s="4" t="s">
        <v>16</v>
      </c>
      <c r="C23" s="4" t="s">
        <v>58</v>
      </c>
      <c r="D23" s="4" t="s">
        <v>492</v>
      </c>
      <c r="E23" s="4" t="n">
        <v>13</v>
      </c>
      <c r="F23" s="4" t="n">
        <v>0</v>
      </c>
      <c r="G23" s="4" t="n">
        <v>92</v>
      </c>
      <c r="H23" s="4" t="n">
        <v>243</v>
      </c>
    </row>
    <row r="24" s="4" customFormat="true" ht="15" hidden="false" customHeight="false" outlineLevel="0" collapsed="false">
      <c r="A24" s="4" t="s">
        <v>60</v>
      </c>
      <c r="B24" s="4" t="s">
        <v>61</v>
      </c>
    </row>
    <row r="25" s="4" customFormat="true" ht="15" hidden="false" customHeight="false" outlineLevel="0" collapsed="false">
      <c r="A25" s="4" t="s">
        <v>63</v>
      </c>
      <c r="B25" s="4" t="s">
        <v>64</v>
      </c>
    </row>
    <row r="26" s="4" customFormat="true" ht="15" hidden="false" customHeight="false" outlineLevel="0" collapsed="false">
      <c r="A26" s="4" t="s">
        <v>66</v>
      </c>
      <c r="B26" s="4" t="s">
        <v>67</v>
      </c>
    </row>
    <row r="27" s="4" customFormat="true" ht="15" hidden="false" customHeight="false" outlineLevel="0" collapsed="false">
      <c r="A27" s="4" t="s">
        <v>68</v>
      </c>
      <c r="B27" s="4" t="s">
        <v>52</v>
      </c>
      <c r="C27" s="4" t="s">
        <v>68</v>
      </c>
      <c r="D27" s="4" t="s">
        <v>52</v>
      </c>
      <c r="E27" s="4" t="n">
        <v>4</v>
      </c>
      <c r="F27" s="4" t="n">
        <v>0</v>
      </c>
      <c r="G27" s="4" t="n">
        <v>0</v>
      </c>
      <c r="H27" s="4" t="n">
        <f aca="false">29+9</f>
        <v>38</v>
      </c>
      <c r="I27" s="25" t="s">
        <v>68</v>
      </c>
      <c r="J27" s="25" t="s">
        <v>52</v>
      </c>
      <c r="K27" s="25" t="n">
        <v>3</v>
      </c>
      <c r="L27" s="25" t="n">
        <v>0</v>
      </c>
      <c r="M27" s="26" t="n">
        <v>0</v>
      </c>
      <c r="N27" s="25" t="n">
        <v>0</v>
      </c>
      <c r="O27" s="26" t="n">
        <v>0</v>
      </c>
      <c r="P27" s="25" t="n">
        <v>29</v>
      </c>
      <c r="Q27" s="27" t="n">
        <v>0.064</v>
      </c>
    </row>
    <row r="28" customFormat="false" ht="15" hidden="false" customHeight="false" outlineLevel="0" collapsed="false">
      <c r="A28" s="0" t="s">
        <v>70</v>
      </c>
      <c r="B28" s="0" t="s">
        <v>13</v>
      </c>
    </row>
    <row r="29" customFormat="false" ht="15" hidden="false" customHeight="false" outlineLevel="0" collapsed="false">
      <c r="A29" s="0" t="s">
        <v>72</v>
      </c>
      <c r="B29" s="0" t="s">
        <v>35</v>
      </c>
      <c r="C29" s="0" t="s">
        <v>72</v>
      </c>
      <c r="D29" s="0" t="s">
        <v>489</v>
      </c>
      <c r="E29" s="0" t="n">
        <v>5</v>
      </c>
      <c r="F29" s="0" t="n">
        <v>0</v>
      </c>
      <c r="G29" s="0" t="n">
        <v>39</v>
      </c>
      <c r="H29" s="0" t="n">
        <v>42</v>
      </c>
    </row>
    <row r="30" customFormat="false" ht="15" hidden="false" customHeight="false" outlineLevel="0" collapsed="false">
      <c r="A30" s="0" t="s">
        <v>73</v>
      </c>
      <c r="B30" s="0" t="s">
        <v>19</v>
      </c>
    </row>
    <row r="31" customFormat="false" ht="15" hidden="false" customHeight="false" outlineLevel="0" collapsed="false">
      <c r="A31" s="0" t="s">
        <v>75</v>
      </c>
      <c r="B31" s="0" t="s">
        <v>35</v>
      </c>
      <c r="C31" s="0" t="s">
        <v>75</v>
      </c>
      <c r="D31" s="0" t="s">
        <v>489</v>
      </c>
      <c r="E31" s="0" t="n">
        <v>8</v>
      </c>
      <c r="F31" s="0" t="n">
        <v>0</v>
      </c>
      <c r="G31" s="0" t="n">
        <v>0</v>
      </c>
      <c r="H31" s="0" t="n">
        <v>148</v>
      </c>
    </row>
    <row r="32" customFormat="false" ht="15" hidden="false" customHeight="false" outlineLevel="0" collapsed="false">
      <c r="A32" s="0" t="s">
        <v>77</v>
      </c>
      <c r="B32" s="0" t="s">
        <v>16</v>
      </c>
      <c r="C32" s="0" t="s">
        <v>77</v>
      </c>
      <c r="D32" s="0" t="s">
        <v>16</v>
      </c>
      <c r="E32" s="0" t="n">
        <v>15</v>
      </c>
      <c r="F32" s="0" t="n">
        <v>0</v>
      </c>
      <c r="G32" s="0" t="n">
        <v>78</v>
      </c>
      <c r="H32" s="0" t="n">
        <v>235</v>
      </c>
    </row>
    <row r="33" customFormat="false" ht="15" hidden="false" customHeight="false" outlineLevel="0" collapsed="false">
      <c r="A33" s="0" t="s">
        <v>79</v>
      </c>
      <c r="B33" s="0" t="s">
        <v>22</v>
      </c>
      <c r="C33" s="0" t="s">
        <v>79</v>
      </c>
      <c r="D33" s="0" t="s">
        <v>22</v>
      </c>
      <c r="E33" s="0" t="n">
        <v>7</v>
      </c>
      <c r="F33" s="0" t="n">
        <v>0</v>
      </c>
      <c r="G33" s="0" t="n">
        <v>91</v>
      </c>
      <c r="H33" s="0" t="n">
        <v>29</v>
      </c>
      <c r="I33" s="25" t="s">
        <v>79</v>
      </c>
      <c r="J33" s="25" t="s">
        <v>97</v>
      </c>
      <c r="K33" s="25" t="n">
        <v>9</v>
      </c>
      <c r="L33" s="25" t="n">
        <v>26</v>
      </c>
      <c r="M33" s="27" t="n">
        <v>0.0253</v>
      </c>
      <c r="N33" s="25" t="n">
        <v>0</v>
      </c>
      <c r="O33" s="26" t="n">
        <v>0</v>
      </c>
      <c r="P33" s="25" t="n">
        <v>65</v>
      </c>
      <c r="Q33" s="27" t="n">
        <v>0.154</v>
      </c>
    </row>
    <row r="34" customFormat="false" ht="15" hidden="false" customHeight="false" outlineLevel="0" collapsed="false">
      <c r="A34" s="0" t="s">
        <v>81</v>
      </c>
      <c r="B34" s="0" t="s">
        <v>82</v>
      </c>
    </row>
    <row r="35" customFormat="false" ht="15" hidden="false" customHeight="false" outlineLevel="0" collapsed="false">
      <c r="A35" s="0" t="s">
        <v>84</v>
      </c>
      <c r="B35" s="0" t="s">
        <v>82</v>
      </c>
      <c r="C35" s="0" t="s">
        <v>84</v>
      </c>
      <c r="D35" s="0" t="s">
        <v>82</v>
      </c>
      <c r="E35" s="0" t="n">
        <v>9</v>
      </c>
      <c r="F35" s="0" t="n">
        <v>567</v>
      </c>
      <c r="G35" s="0" t="n">
        <v>0</v>
      </c>
      <c r="H35" s="0" t="n">
        <v>0</v>
      </c>
    </row>
    <row r="36" customFormat="false" ht="15" hidden="false" customHeight="false" outlineLevel="0" collapsed="false">
      <c r="A36" s="0" t="s">
        <v>86</v>
      </c>
      <c r="B36" s="0" t="s">
        <v>13</v>
      </c>
    </row>
    <row r="37" customFormat="false" ht="15" hidden="false" customHeight="false" outlineLevel="0" collapsed="false">
      <c r="A37" s="0" t="s">
        <v>88</v>
      </c>
      <c r="B37" s="0" t="s">
        <v>43</v>
      </c>
      <c r="C37" s="0" t="s">
        <v>88</v>
      </c>
      <c r="D37" s="0" t="s">
        <v>43</v>
      </c>
      <c r="E37" s="0" t="n">
        <v>5</v>
      </c>
      <c r="F37" s="0" t="n">
        <v>21</v>
      </c>
      <c r="G37" s="0" t="n">
        <v>0</v>
      </c>
      <c r="H37" s="0" t="n">
        <v>37</v>
      </c>
    </row>
    <row r="38" customFormat="false" ht="15" hidden="false" customHeight="false" outlineLevel="0" collapsed="false">
      <c r="A38" s="0" t="s">
        <v>89</v>
      </c>
      <c r="B38" s="0" t="s">
        <v>40</v>
      </c>
      <c r="C38" s="0" t="s">
        <v>89</v>
      </c>
      <c r="D38" s="0" t="s">
        <v>493</v>
      </c>
      <c r="E38" s="0" t="n">
        <v>16</v>
      </c>
      <c r="F38" s="0" t="n">
        <v>1075</v>
      </c>
      <c r="G38" s="0" t="n">
        <v>0</v>
      </c>
      <c r="H38" s="0" t="n">
        <v>70</v>
      </c>
    </row>
    <row r="39" customFormat="false" ht="15" hidden="false" customHeight="false" outlineLevel="0" collapsed="false">
      <c r="A39" s="0" t="s">
        <v>91</v>
      </c>
      <c r="B39" s="0" t="s">
        <v>35</v>
      </c>
    </row>
    <row r="40" customFormat="false" ht="15" hidden="false" customHeight="false" outlineLevel="0" collapsed="false">
      <c r="A40" s="0" t="s">
        <v>93</v>
      </c>
      <c r="B40" s="0" t="s">
        <v>40</v>
      </c>
      <c r="C40" s="0" t="s">
        <v>93</v>
      </c>
      <c r="D40" s="0" t="s">
        <v>493</v>
      </c>
      <c r="E40" s="0" t="n">
        <v>4</v>
      </c>
      <c r="F40" s="0" t="n">
        <v>0</v>
      </c>
      <c r="G40" s="0" t="n">
        <v>0</v>
      </c>
      <c r="H40" s="0" t="n">
        <v>19</v>
      </c>
    </row>
    <row r="41" customFormat="false" ht="15" hidden="false" customHeight="false" outlineLevel="0" collapsed="false">
      <c r="A41" s="0" t="s">
        <v>95</v>
      </c>
      <c r="B41" s="0" t="s">
        <v>64</v>
      </c>
    </row>
    <row r="42" customFormat="false" ht="15" hidden="false" customHeight="false" outlineLevel="0" collapsed="false">
      <c r="A42" s="0" t="s">
        <v>96</v>
      </c>
      <c r="B42" s="0" t="s">
        <v>97</v>
      </c>
      <c r="C42" s="0" t="s">
        <v>96</v>
      </c>
      <c r="D42" s="0" t="s">
        <v>97</v>
      </c>
      <c r="E42" s="0" t="n">
        <v>9</v>
      </c>
      <c r="F42" s="0" t="n">
        <v>51</v>
      </c>
      <c r="G42" s="0" t="n">
        <v>0</v>
      </c>
      <c r="H42" s="0" t="n">
        <v>50</v>
      </c>
    </row>
    <row r="43" customFormat="false" ht="15" hidden="false" customHeight="false" outlineLevel="0" collapsed="false">
      <c r="A43" s="0" t="s">
        <v>98</v>
      </c>
      <c r="B43" s="0" t="s">
        <v>19</v>
      </c>
      <c r="C43" s="0" t="s">
        <v>98</v>
      </c>
      <c r="D43" s="0" t="s">
        <v>19</v>
      </c>
      <c r="E43" s="0" t="n">
        <v>4</v>
      </c>
      <c r="F43" s="0" t="n">
        <v>2</v>
      </c>
      <c r="G43" s="0" t="n">
        <v>0</v>
      </c>
      <c r="H43" s="0" t="n">
        <v>18</v>
      </c>
    </row>
    <row r="44" customFormat="false" ht="15" hidden="false" customHeight="false" outlineLevel="0" collapsed="false">
      <c r="A44" s="0" t="s">
        <v>99</v>
      </c>
      <c r="B44" s="0" t="s">
        <v>22</v>
      </c>
      <c r="C44" s="0" t="s">
        <v>99</v>
      </c>
      <c r="D44" s="0" t="s">
        <v>22</v>
      </c>
      <c r="E44" s="0" t="n">
        <v>13</v>
      </c>
      <c r="F44" s="0" t="n">
        <v>0</v>
      </c>
      <c r="G44" s="0" t="n">
        <v>780</v>
      </c>
      <c r="H44" s="0" t="n">
        <v>66</v>
      </c>
      <c r="I44" s="25" t="s">
        <v>99</v>
      </c>
      <c r="J44" s="25" t="s">
        <v>164</v>
      </c>
      <c r="K44" s="25" t="n">
        <v>16</v>
      </c>
      <c r="L44" s="25" t="n">
        <v>0</v>
      </c>
      <c r="M44" s="26" t="n">
        <v>0</v>
      </c>
      <c r="N44" s="25" t="n">
        <v>0</v>
      </c>
      <c r="O44" s="26" t="n">
        <v>0</v>
      </c>
      <c r="P44" s="25" t="n">
        <v>154</v>
      </c>
      <c r="Q44" s="27" t="n">
        <v>0.3229</v>
      </c>
    </row>
    <row r="45" customFormat="false" ht="15" hidden="false" customHeight="false" outlineLevel="0" collapsed="false">
      <c r="A45" s="0" t="s">
        <v>101</v>
      </c>
      <c r="B45" s="0" t="s">
        <v>97</v>
      </c>
    </row>
    <row r="46" customFormat="false" ht="15" hidden="false" customHeight="false" outlineLevel="0" collapsed="false">
      <c r="A46" s="0" t="s">
        <v>103</v>
      </c>
      <c r="B46" s="0" t="s">
        <v>43</v>
      </c>
      <c r="C46" s="0" t="s">
        <v>103</v>
      </c>
      <c r="D46" s="0" t="s">
        <v>43</v>
      </c>
      <c r="E46" s="0" t="n">
        <v>4</v>
      </c>
      <c r="F46" s="0" t="n">
        <v>0</v>
      </c>
      <c r="G46" s="0" t="n">
        <v>0</v>
      </c>
      <c r="H46" s="0" t="n">
        <v>37</v>
      </c>
    </row>
    <row r="47" customFormat="false" ht="15" hidden="false" customHeight="false" outlineLevel="0" collapsed="false">
      <c r="A47" s="0" t="s">
        <v>104</v>
      </c>
      <c r="B47" s="0" t="s">
        <v>43</v>
      </c>
      <c r="C47" s="0" t="s">
        <v>104</v>
      </c>
      <c r="D47" s="0" t="s">
        <v>43</v>
      </c>
      <c r="E47" s="0" t="n">
        <v>4</v>
      </c>
      <c r="F47" s="0" t="n">
        <v>26</v>
      </c>
      <c r="G47" s="0" t="n">
        <v>0</v>
      </c>
      <c r="H47" s="0" t="n">
        <v>8</v>
      </c>
    </row>
    <row r="48" customFormat="false" ht="15" hidden="false" customHeight="false" outlineLevel="0" collapsed="false">
      <c r="A48" s="0" t="s">
        <v>106</v>
      </c>
      <c r="B48" s="0" t="s">
        <v>43</v>
      </c>
      <c r="C48" s="0" t="s">
        <v>106</v>
      </c>
      <c r="D48" s="0" t="s">
        <v>43</v>
      </c>
      <c r="E48" s="0" t="n">
        <v>3</v>
      </c>
      <c r="F48" s="0" t="n">
        <v>3</v>
      </c>
      <c r="G48" s="0" t="n">
        <v>0</v>
      </c>
      <c r="H48" s="0" t="n">
        <v>8</v>
      </c>
    </row>
    <row r="49" customFormat="false" ht="15" hidden="false" customHeight="false" outlineLevel="0" collapsed="false">
      <c r="A49" s="0" t="s">
        <v>107</v>
      </c>
      <c r="B49" s="0" t="s">
        <v>19</v>
      </c>
    </row>
    <row r="50" customFormat="false" ht="15" hidden="false" customHeight="false" outlineLevel="0" collapsed="false">
      <c r="A50" s="0" t="s">
        <v>108</v>
      </c>
      <c r="B50" s="0" t="s">
        <v>61</v>
      </c>
    </row>
    <row r="51" customFormat="false" ht="15" hidden="false" customHeight="false" outlineLevel="0" collapsed="false">
      <c r="A51" s="0" t="s">
        <v>110</v>
      </c>
      <c r="B51" s="0" t="s">
        <v>61</v>
      </c>
    </row>
    <row r="52" customFormat="false" ht="15" hidden="false" customHeight="false" outlineLevel="0" collapsed="false">
      <c r="A52" s="0" t="s">
        <v>111</v>
      </c>
      <c r="B52" s="0" t="s">
        <v>19</v>
      </c>
    </row>
    <row r="53" customFormat="false" ht="15" hidden="false" customHeight="false" outlineLevel="0" collapsed="false">
      <c r="A53" s="0" t="s">
        <v>113</v>
      </c>
      <c r="B53" s="0" t="s">
        <v>19</v>
      </c>
      <c r="C53" s="0" t="s">
        <v>113</v>
      </c>
      <c r="D53" s="0" t="s">
        <v>19</v>
      </c>
      <c r="E53" s="0" t="n">
        <v>16</v>
      </c>
      <c r="F53" s="0" t="n">
        <v>436</v>
      </c>
      <c r="G53" s="0" t="n">
        <v>0</v>
      </c>
      <c r="H53" s="0" t="n">
        <v>100</v>
      </c>
    </row>
    <row r="54" customFormat="false" ht="15" hidden="false" customHeight="false" outlineLevel="0" collapsed="false">
      <c r="A54" s="0" t="s">
        <v>115</v>
      </c>
      <c r="B54" s="0" t="s">
        <v>19</v>
      </c>
    </row>
    <row r="55" customFormat="false" ht="15" hidden="false" customHeight="false" outlineLevel="0" collapsed="false">
      <c r="A55" s="0" t="s">
        <v>116</v>
      </c>
      <c r="B55" s="0" t="s">
        <v>37</v>
      </c>
      <c r="C55" s="0" t="s">
        <v>116</v>
      </c>
      <c r="D55" s="0" t="s">
        <v>489</v>
      </c>
      <c r="E55" s="0" t="n">
        <v>16</v>
      </c>
      <c r="F55" s="0" t="n">
        <v>0</v>
      </c>
      <c r="G55" s="0" t="n">
        <v>276</v>
      </c>
      <c r="H55" s="0" t="n">
        <v>181</v>
      </c>
    </row>
    <row r="56" customFormat="false" ht="15" hidden="false" customHeight="false" outlineLevel="0" collapsed="false">
      <c r="A56" s="0" t="s">
        <v>118</v>
      </c>
      <c r="B56" s="0" t="s">
        <v>37</v>
      </c>
    </row>
    <row r="57" customFormat="false" ht="15" hidden="false" customHeight="false" outlineLevel="0" collapsed="false">
      <c r="A57" s="0" t="s">
        <v>119</v>
      </c>
      <c r="B57" s="0" t="s">
        <v>37</v>
      </c>
    </row>
    <row r="58" customFormat="false" ht="15" hidden="false" customHeight="false" outlineLevel="0" collapsed="false">
      <c r="A58" s="0" t="s">
        <v>120</v>
      </c>
      <c r="B58" s="0" t="s">
        <v>22</v>
      </c>
    </row>
    <row r="59" customFormat="false" ht="15" hidden="false" customHeight="false" outlineLevel="0" collapsed="false">
      <c r="A59" s="0" t="s">
        <v>122</v>
      </c>
      <c r="B59" s="0" t="s">
        <v>64</v>
      </c>
      <c r="C59" s="0" t="s">
        <v>122</v>
      </c>
      <c r="D59" s="0" t="s">
        <v>490</v>
      </c>
      <c r="E59" s="0" t="n">
        <v>15</v>
      </c>
      <c r="F59" s="0" t="n">
        <v>1045</v>
      </c>
      <c r="G59" s="0" t="n">
        <v>0</v>
      </c>
      <c r="H59" s="0" t="n">
        <v>44</v>
      </c>
    </row>
    <row r="60" customFormat="false" ht="15" hidden="false" customHeight="false" outlineLevel="0" collapsed="false">
      <c r="A60" s="0" t="s">
        <v>123</v>
      </c>
      <c r="B60" s="0" t="s">
        <v>43</v>
      </c>
    </row>
    <row r="61" customFormat="false" ht="15" hidden="false" customHeight="false" outlineLevel="0" collapsed="false">
      <c r="A61" s="0" t="s">
        <v>125</v>
      </c>
      <c r="B61" s="0" t="s">
        <v>52</v>
      </c>
      <c r="C61" s="0" t="s">
        <v>125</v>
      </c>
      <c r="D61" s="0" t="s">
        <v>52</v>
      </c>
      <c r="E61" s="0" t="n">
        <v>16</v>
      </c>
      <c r="F61" s="0" t="n">
        <v>0</v>
      </c>
      <c r="G61" s="0" t="n">
        <v>797</v>
      </c>
      <c r="H61" s="0" t="n">
        <v>197</v>
      </c>
    </row>
    <row r="62" s="4" customFormat="true" ht="15" hidden="false" customHeight="false" outlineLevel="0" collapsed="false">
      <c r="A62" s="4" t="s">
        <v>126</v>
      </c>
      <c r="B62" s="4" t="s">
        <v>52</v>
      </c>
      <c r="C62" s="4" t="s">
        <v>126</v>
      </c>
      <c r="D62" s="4" t="s">
        <v>169</v>
      </c>
      <c r="E62" s="4" t="n">
        <v>16</v>
      </c>
      <c r="F62" s="4" t="n">
        <v>0</v>
      </c>
      <c r="G62" s="4" t="n">
        <v>9</v>
      </c>
      <c r="H62" s="4" t="n">
        <v>302</v>
      </c>
    </row>
    <row r="63" customFormat="false" ht="15" hidden="false" customHeight="false" outlineLevel="0" collapsed="false">
      <c r="A63" s="0" t="s">
        <v>128</v>
      </c>
      <c r="B63" s="0" t="s">
        <v>37</v>
      </c>
      <c r="C63" s="0" t="s">
        <v>128</v>
      </c>
      <c r="D63" s="0" t="s">
        <v>37</v>
      </c>
      <c r="E63" s="0" t="n">
        <v>15</v>
      </c>
      <c r="F63" s="0" t="n">
        <v>0</v>
      </c>
      <c r="G63" s="0" t="n">
        <v>133</v>
      </c>
      <c r="H63" s="0" t="n">
        <v>242</v>
      </c>
    </row>
    <row r="64" customFormat="false" ht="15" hidden="false" customHeight="false" outlineLevel="0" collapsed="false">
      <c r="A64" s="0" t="s">
        <v>129</v>
      </c>
      <c r="B64" s="0" t="s">
        <v>19</v>
      </c>
    </row>
    <row r="65" customFormat="false" ht="15" hidden="false" customHeight="false" outlineLevel="0" collapsed="false">
      <c r="A65" s="0" t="s">
        <v>131</v>
      </c>
      <c r="B65" s="0" t="s">
        <v>19</v>
      </c>
      <c r="C65" s="0" t="s">
        <v>131</v>
      </c>
      <c r="D65" s="0" t="s">
        <v>19</v>
      </c>
      <c r="E65" s="0" t="n">
        <v>10</v>
      </c>
      <c r="F65" s="0" t="n">
        <v>401</v>
      </c>
      <c r="G65" s="0" t="n">
        <v>0</v>
      </c>
      <c r="H65" s="0" t="n">
        <v>16</v>
      </c>
    </row>
    <row r="66" customFormat="false" ht="15" hidden="false" customHeight="false" outlineLevel="0" collapsed="false">
      <c r="A66" s="0" t="s">
        <v>133</v>
      </c>
      <c r="B66" s="0" t="s">
        <v>16</v>
      </c>
      <c r="C66" s="0" t="s">
        <v>133</v>
      </c>
      <c r="D66" s="0" t="s">
        <v>16</v>
      </c>
      <c r="E66" s="0" t="n">
        <v>13</v>
      </c>
      <c r="F66" s="0" t="n">
        <v>0</v>
      </c>
      <c r="G66" s="0" t="n">
        <v>338</v>
      </c>
      <c r="H66" s="0" t="n">
        <v>170</v>
      </c>
    </row>
    <row r="67" customFormat="false" ht="15" hidden="false" customHeight="false" outlineLevel="0" collapsed="false">
      <c r="A67" s="0" t="s">
        <v>135</v>
      </c>
      <c r="B67" s="0" t="s">
        <v>37</v>
      </c>
      <c r="C67" s="0" t="s">
        <v>135</v>
      </c>
      <c r="D67" s="0" t="s">
        <v>37</v>
      </c>
      <c r="E67" s="0" t="n">
        <v>16</v>
      </c>
      <c r="F67" s="0" t="n">
        <v>0</v>
      </c>
      <c r="G67" s="0" t="n">
        <v>256</v>
      </c>
      <c r="H67" s="0" t="n">
        <v>105</v>
      </c>
    </row>
    <row r="68" customFormat="false" ht="15" hidden="false" customHeight="false" outlineLevel="0" collapsed="false">
      <c r="A68" s="0" t="s">
        <v>136</v>
      </c>
      <c r="B68" s="0" t="s">
        <v>16</v>
      </c>
      <c r="C68" s="0" t="s">
        <v>136</v>
      </c>
      <c r="D68" s="0" t="s">
        <v>16</v>
      </c>
      <c r="E68" s="0" t="n">
        <v>16</v>
      </c>
      <c r="F68" s="0" t="n">
        <v>0</v>
      </c>
      <c r="G68" s="0" t="n">
        <v>685</v>
      </c>
      <c r="H68" s="0" t="n">
        <v>98</v>
      </c>
    </row>
    <row r="69" customFormat="false" ht="15" hidden="false" customHeight="false" outlineLevel="0" collapsed="false">
      <c r="A69" s="0" t="s">
        <v>138</v>
      </c>
      <c r="B69" s="0" t="s">
        <v>64</v>
      </c>
      <c r="C69" s="0" t="s">
        <v>138</v>
      </c>
      <c r="D69" s="0" t="s">
        <v>490</v>
      </c>
      <c r="E69" s="0" t="n">
        <v>16</v>
      </c>
      <c r="F69" s="0" t="n">
        <v>1119</v>
      </c>
      <c r="G69" s="0" t="n">
        <v>0</v>
      </c>
      <c r="H69" s="0" t="n">
        <v>80</v>
      </c>
    </row>
    <row r="70" customFormat="false" ht="15" hidden="false" customHeight="false" outlineLevel="0" collapsed="false">
      <c r="A70" s="0" t="s">
        <v>140</v>
      </c>
      <c r="B70" s="0" t="s">
        <v>37</v>
      </c>
    </row>
    <row r="71" customFormat="false" ht="15" hidden="false" customHeight="false" outlineLevel="0" collapsed="false">
      <c r="A71" s="0" t="s">
        <v>142</v>
      </c>
      <c r="B71" s="0" t="s">
        <v>64</v>
      </c>
    </row>
    <row r="72" customFormat="false" ht="15" hidden="false" customHeight="false" outlineLevel="0" collapsed="false">
      <c r="A72" s="0" t="s">
        <v>144</v>
      </c>
      <c r="B72" s="0" t="s">
        <v>16</v>
      </c>
    </row>
    <row r="73" customFormat="false" ht="15" hidden="false" customHeight="false" outlineLevel="0" collapsed="false">
      <c r="A73" s="0" t="s">
        <v>146</v>
      </c>
      <c r="B73" s="0" t="s">
        <v>19</v>
      </c>
      <c r="C73" s="0" t="s">
        <v>146</v>
      </c>
      <c r="D73" s="0" t="s">
        <v>19</v>
      </c>
      <c r="E73" s="0" t="n">
        <v>16</v>
      </c>
      <c r="F73" s="0" t="n">
        <v>995</v>
      </c>
      <c r="G73" s="0" t="n">
        <v>0</v>
      </c>
      <c r="H73" s="0" t="n">
        <v>0</v>
      </c>
    </row>
    <row r="74" customFormat="false" ht="15" hidden="false" customHeight="false" outlineLevel="0" collapsed="false">
      <c r="A74" s="0" t="s">
        <v>147</v>
      </c>
      <c r="B74" s="0" t="s">
        <v>16</v>
      </c>
      <c r="C74" s="0" t="s">
        <v>147</v>
      </c>
      <c r="D74" s="0" t="s">
        <v>16</v>
      </c>
      <c r="E74" s="0" t="n">
        <v>13</v>
      </c>
      <c r="F74" s="0" t="n">
        <v>0</v>
      </c>
      <c r="G74" s="0" t="n">
        <v>723</v>
      </c>
      <c r="H74" s="0" t="n">
        <v>15</v>
      </c>
    </row>
    <row r="75" customFormat="false" ht="15" hidden="false" customHeight="false" outlineLevel="0" collapsed="false">
      <c r="A75" s="0" t="s">
        <v>148</v>
      </c>
      <c r="B75" s="0" t="s">
        <v>16</v>
      </c>
      <c r="C75" s="0" t="s">
        <v>148</v>
      </c>
      <c r="D75" s="0" t="s">
        <v>492</v>
      </c>
      <c r="E75" s="0" t="n">
        <v>16</v>
      </c>
      <c r="F75" s="0" t="n">
        <v>0</v>
      </c>
      <c r="G75" s="0" t="n">
        <v>92</v>
      </c>
      <c r="H75" s="0" t="n">
        <v>363</v>
      </c>
    </row>
    <row r="76" customFormat="false" ht="15" hidden="false" customHeight="false" outlineLevel="0" collapsed="false">
      <c r="A76" s="0" t="s">
        <v>150</v>
      </c>
      <c r="B76" s="0" t="s">
        <v>19</v>
      </c>
      <c r="C76" s="0" t="s">
        <v>150</v>
      </c>
      <c r="D76" s="0" t="s">
        <v>19</v>
      </c>
      <c r="E76" s="0" t="n">
        <v>16</v>
      </c>
      <c r="F76" s="0" t="n">
        <v>52</v>
      </c>
      <c r="G76" s="0" t="n">
        <v>0</v>
      </c>
      <c r="H76" s="0" t="n">
        <v>179</v>
      </c>
    </row>
    <row r="77" customFormat="false" ht="15" hidden="false" customHeight="false" outlineLevel="0" collapsed="false">
      <c r="A77" s="0" t="s">
        <v>152</v>
      </c>
      <c r="B77" s="0" t="s">
        <v>16</v>
      </c>
      <c r="C77" s="0" t="s">
        <v>152</v>
      </c>
      <c r="D77" s="0" t="s">
        <v>16</v>
      </c>
      <c r="E77" s="0" t="n">
        <v>16</v>
      </c>
      <c r="F77" s="0" t="n">
        <v>0</v>
      </c>
      <c r="G77" s="0" t="n">
        <v>1000</v>
      </c>
      <c r="H77" s="0" t="n">
        <v>6</v>
      </c>
    </row>
    <row r="78" customFormat="false" ht="15" hidden="false" customHeight="false" outlineLevel="0" collapsed="false">
      <c r="A78" s="0" t="s">
        <v>154</v>
      </c>
      <c r="B78" s="0" t="s">
        <v>37</v>
      </c>
      <c r="C78" s="0" t="s">
        <v>154</v>
      </c>
      <c r="D78" s="0" t="s">
        <v>37</v>
      </c>
      <c r="E78" s="0" t="n">
        <v>14</v>
      </c>
      <c r="F78" s="0" t="n">
        <v>0</v>
      </c>
      <c r="G78" s="0" t="n">
        <v>301</v>
      </c>
      <c r="H78" s="0" t="n">
        <v>56</v>
      </c>
    </row>
    <row r="79" customFormat="false" ht="15" hidden="false" customHeight="false" outlineLevel="0" collapsed="false">
      <c r="A79" s="0" t="s">
        <v>155</v>
      </c>
      <c r="B79" s="0" t="s">
        <v>35</v>
      </c>
      <c r="C79" s="0" t="s">
        <v>155</v>
      </c>
      <c r="D79" s="0" t="s">
        <v>489</v>
      </c>
      <c r="E79" s="0" t="n">
        <v>9</v>
      </c>
      <c r="F79" s="0" t="n">
        <v>0</v>
      </c>
      <c r="G79" s="0" t="n">
        <v>208</v>
      </c>
      <c r="H79" s="0" t="n">
        <v>141</v>
      </c>
    </row>
    <row r="80" customFormat="false" ht="15" hidden="false" customHeight="false" outlineLevel="0" collapsed="false">
      <c r="A80" s="0" t="s">
        <v>156</v>
      </c>
      <c r="B80" s="0" t="s">
        <v>37</v>
      </c>
      <c r="C80" s="0" t="s">
        <v>156</v>
      </c>
      <c r="D80" s="0" t="s">
        <v>37</v>
      </c>
      <c r="E80" s="0" t="n">
        <v>16</v>
      </c>
      <c r="F80" s="0" t="n">
        <v>0</v>
      </c>
      <c r="G80" s="0" t="n">
        <v>330</v>
      </c>
      <c r="H80" s="0" t="n">
        <v>296</v>
      </c>
    </row>
    <row r="81" customFormat="false" ht="15" hidden="false" customHeight="false" outlineLevel="0" collapsed="false">
      <c r="A81" s="0" t="s">
        <v>158</v>
      </c>
      <c r="B81" s="0" t="s">
        <v>97</v>
      </c>
      <c r="C81" s="0" t="s">
        <v>158</v>
      </c>
      <c r="D81" s="0" t="s">
        <v>97</v>
      </c>
      <c r="E81" s="0" t="n">
        <v>15</v>
      </c>
      <c r="F81" s="0" t="n">
        <v>279</v>
      </c>
      <c r="G81" s="0" t="n">
        <v>0</v>
      </c>
      <c r="H81" s="0" t="n">
        <v>14</v>
      </c>
    </row>
    <row r="82" customFormat="false" ht="15" hidden="false" customHeight="false" outlineLevel="0" collapsed="false">
      <c r="A82" s="0" t="s">
        <v>160</v>
      </c>
      <c r="B82" s="0" t="s">
        <v>161</v>
      </c>
    </row>
    <row r="83" customFormat="false" ht="15" hidden="false" customHeight="false" outlineLevel="0" collapsed="false">
      <c r="A83" s="0" t="s">
        <v>162</v>
      </c>
      <c r="B83" s="0" t="s">
        <v>16</v>
      </c>
      <c r="C83" s="0" t="s">
        <v>162</v>
      </c>
      <c r="D83" s="0" t="s">
        <v>492</v>
      </c>
      <c r="E83" s="0" t="n">
        <v>10</v>
      </c>
      <c r="F83" s="0" t="n">
        <v>0</v>
      </c>
      <c r="G83" s="0" t="n">
        <v>485</v>
      </c>
      <c r="H83" s="0" t="n">
        <v>31</v>
      </c>
    </row>
    <row r="84" customFormat="false" ht="15" hidden="false" customHeight="false" outlineLevel="0" collapsed="false">
      <c r="A84" s="0" t="s">
        <v>163</v>
      </c>
      <c r="B84" s="0" t="s">
        <v>164</v>
      </c>
    </row>
    <row r="85" customFormat="false" ht="15" hidden="false" customHeight="false" outlineLevel="0" collapsed="false">
      <c r="A85" s="0" t="s">
        <v>165</v>
      </c>
      <c r="B85" s="0" t="s">
        <v>61</v>
      </c>
    </row>
    <row r="86" customFormat="false" ht="15" hidden="false" customHeight="false" outlineLevel="0" collapsed="false">
      <c r="A86" s="0" t="s">
        <v>166</v>
      </c>
      <c r="B86" s="0" t="s">
        <v>40</v>
      </c>
    </row>
    <row r="87" customFormat="false" ht="15" hidden="false" customHeight="false" outlineLevel="0" collapsed="false">
      <c r="A87" s="0" t="s">
        <v>168</v>
      </c>
      <c r="B87" s="0" t="s">
        <v>169</v>
      </c>
      <c r="C87" s="0" t="s">
        <v>168</v>
      </c>
      <c r="D87" s="0" t="s">
        <v>169</v>
      </c>
      <c r="E87" s="0" t="n">
        <v>11</v>
      </c>
      <c r="F87" s="0" t="n">
        <v>0</v>
      </c>
      <c r="G87" s="0" t="n">
        <v>524</v>
      </c>
      <c r="H87" s="0" t="n">
        <v>79</v>
      </c>
    </row>
    <row r="88" customFormat="false" ht="15" hidden="false" customHeight="false" outlineLevel="0" collapsed="false">
      <c r="A88" s="0" t="s">
        <v>170</v>
      </c>
      <c r="B88" s="0" t="s">
        <v>43</v>
      </c>
      <c r="C88" s="0" t="s">
        <v>170</v>
      </c>
      <c r="D88" s="0" t="s">
        <v>43</v>
      </c>
      <c r="E88" s="0" t="n">
        <v>15</v>
      </c>
      <c r="F88" s="0" t="n">
        <v>679</v>
      </c>
      <c r="G88" s="0" t="n">
        <v>0</v>
      </c>
      <c r="H88" s="0" t="n">
        <v>0</v>
      </c>
    </row>
    <row r="89" customFormat="false" ht="15" hidden="false" customHeight="false" outlineLevel="0" collapsed="false">
      <c r="A89" s="0" t="s">
        <v>171</v>
      </c>
      <c r="B89" s="0" t="s">
        <v>40</v>
      </c>
    </row>
    <row r="90" customFormat="false" ht="15" hidden="false" customHeight="false" outlineLevel="0" collapsed="false">
      <c r="A90" s="0" t="s">
        <v>173</v>
      </c>
      <c r="B90" s="0" t="s">
        <v>64</v>
      </c>
    </row>
    <row r="91" customFormat="false" ht="15" hidden="false" customHeight="false" outlineLevel="0" collapsed="false">
      <c r="A91" s="0" t="s">
        <v>174</v>
      </c>
      <c r="B91" s="0" t="s">
        <v>64</v>
      </c>
      <c r="C91" s="0" t="s">
        <v>174</v>
      </c>
      <c r="D91" s="0" t="s">
        <v>490</v>
      </c>
      <c r="E91" s="0" t="n">
        <v>14</v>
      </c>
      <c r="F91" s="0" t="n">
        <v>789</v>
      </c>
      <c r="G91" s="0" t="n">
        <v>0</v>
      </c>
      <c r="H91" s="0" t="n">
        <v>61</v>
      </c>
    </row>
    <row r="92" customFormat="false" ht="15" hidden="false" customHeight="false" outlineLevel="0" collapsed="false">
      <c r="A92" s="0" t="s">
        <v>176</v>
      </c>
      <c r="B92" s="0" t="s">
        <v>40</v>
      </c>
    </row>
    <row r="93" customFormat="false" ht="15" hidden="false" customHeight="false" outlineLevel="0" collapsed="false">
      <c r="A93" s="0" t="s">
        <v>178</v>
      </c>
      <c r="B93" s="0" t="s">
        <v>52</v>
      </c>
      <c r="C93" s="0" t="s">
        <v>178</v>
      </c>
      <c r="D93" s="0" t="s">
        <v>52</v>
      </c>
      <c r="E93" s="0" t="n">
        <v>16</v>
      </c>
      <c r="F93" s="0" t="n">
        <v>0</v>
      </c>
      <c r="G93" s="0" t="n">
        <v>982</v>
      </c>
      <c r="H93" s="0" t="n">
        <v>78</v>
      </c>
    </row>
    <row r="94" customFormat="false" ht="15" hidden="false" customHeight="false" outlineLevel="0" collapsed="false">
      <c r="A94" s="0" t="s">
        <v>179</v>
      </c>
      <c r="B94" s="0" t="s">
        <v>35</v>
      </c>
    </row>
    <row r="95" customFormat="false" ht="15" hidden="false" customHeight="false" outlineLevel="0" collapsed="false">
      <c r="A95" s="0" t="s">
        <v>181</v>
      </c>
      <c r="B95" s="0" t="s">
        <v>22</v>
      </c>
      <c r="C95" s="0" t="s">
        <v>181</v>
      </c>
      <c r="D95" s="0" t="s">
        <v>22</v>
      </c>
      <c r="E95" s="0" t="n">
        <v>1</v>
      </c>
      <c r="F95" s="0" t="n">
        <v>0</v>
      </c>
      <c r="G95" s="0" t="n">
        <v>20</v>
      </c>
      <c r="H95" s="0" t="n">
        <v>0</v>
      </c>
    </row>
    <row r="96" customFormat="false" ht="15" hidden="false" customHeight="false" outlineLevel="0" collapsed="false">
      <c r="A96" s="0" t="s">
        <v>182</v>
      </c>
      <c r="B96" s="0" t="s">
        <v>37</v>
      </c>
    </row>
    <row r="97" customFormat="false" ht="15" hidden="false" customHeight="false" outlineLevel="0" collapsed="false">
      <c r="A97" s="0" t="s">
        <v>183</v>
      </c>
      <c r="B97" s="0" t="s">
        <v>40</v>
      </c>
      <c r="C97" s="0" t="s">
        <v>183</v>
      </c>
      <c r="D97" s="0" t="s">
        <v>493</v>
      </c>
      <c r="E97" s="0" t="n">
        <v>6</v>
      </c>
      <c r="F97" s="0" t="n">
        <v>93</v>
      </c>
      <c r="G97" s="0" t="n">
        <v>0</v>
      </c>
      <c r="H97" s="0" t="n">
        <v>15</v>
      </c>
    </row>
    <row r="98" customFormat="false" ht="15" hidden="false" customHeight="false" outlineLevel="0" collapsed="false">
      <c r="A98" s="0" t="s">
        <v>185</v>
      </c>
      <c r="B98" s="0" t="s">
        <v>97</v>
      </c>
      <c r="C98" s="0" t="s">
        <v>185</v>
      </c>
      <c r="D98" s="0" t="s">
        <v>97</v>
      </c>
      <c r="E98" s="0" t="n">
        <v>16</v>
      </c>
      <c r="F98" s="0" t="n">
        <v>197</v>
      </c>
      <c r="G98" s="0" t="n">
        <v>0</v>
      </c>
      <c r="H98" s="0" t="n">
        <v>127</v>
      </c>
    </row>
    <row r="99" customFormat="false" ht="15" hidden="false" customHeight="false" outlineLevel="0" collapsed="false">
      <c r="A99" s="0" t="s">
        <v>187</v>
      </c>
      <c r="B99" s="0" t="s">
        <v>61</v>
      </c>
      <c r="C99" s="0" t="s">
        <v>187</v>
      </c>
      <c r="D99" s="0" t="s">
        <v>61</v>
      </c>
      <c r="E99" s="0" t="n">
        <v>16</v>
      </c>
      <c r="F99" s="0" t="n">
        <v>985</v>
      </c>
      <c r="G99" s="0" t="n">
        <v>0</v>
      </c>
      <c r="H99" s="0" t="n">
        <v>0</v>
      </c>
    </row>
    <row r="100" customFormat="false" ht="15" hidden="false" customHeight="false" outlineLevel="0" collapsed="false">
      <c r="A100" s="0" t="s">
        <v>189</v>
      </c>
      <c r="B100" s="0" t="s">
        <v>43</v>
      </c>
    </row>
    <row r="101" customFormat="false" ht="15" hidden="false" customHeight="false" outlineLevel="0" collapsed="false">
      <c r="A101" s="0" t="s">
        <v>191</v>
      </c>
      <c r="B101" s="0" t="s">
        <v>35</v>
      </c>
      <c r="C101" s="0" t="s">
        <v>191</v>
      </c>
      <c r="D101" s="0" t="s">
        <v>489</v>
      </c>
      <c r="E101" s="0" t="n">
        <v>11</v>
      </c>
      <c r="F101" s="0" t="n">
        <v>0</v>
      </c>
      <c r="G101" s="0" t="n">
        <v>2</v>
      </c>
      <c r="H101" s="0" t="n">
        <v>181</v>
      </c>
    </row>
    <row r="102" customFormat="false" ht="15" hidden="false" customHeight="false" outlineLevel="0" collapsed="false">
      <c r="A102" s="0" t="s">
        <v>193</v>
      </c>
      <c r="B102" s="0" t="s">
        <v>43</v>
      </c>
      <c r="C102" s="0" t="s">
        <v>193</v>
      </c>
      <c r="D102" s="0" t="s">
        <v>43</v>
      </c>
      <c r="E102" s="0" t="n">
        <v>16</v>
      </c>
      <c r="F102" s="0" t="n">
        <v>613</v>
      </c>
      <c r="G102" s="0" t="n">
        <v>0</v>
      </c>
      <c r="H102" s="0" t="n">
        <v>3</v>
      </c>
    </row>
    <row r="103" customFormat="false" ht="15" hidden="false" customHeight="false" outlineLevel="0" collapsed="false">
      <c r="A103" s="0" t="s">
        <v>195</v>
      </c>
      <c r="B103" s="0" t="s">
        <v>16</v>
      </c>
    </row>
    <row r="104" customFormat="false" ht="15" hidden="false" customHeight="false" outlineLevel="0" collapsed="false">
      <c r="A104" s="0" t="s">
        <v>196</v>
      </c>
      <c r="B104" s="0" t="s">
        <v>40</v>
      </c>
      <c r="C104" s="0" t="s">
        <v>196</v>
      </c>
      <c r="D104" s="0" t="s">
        <v>493</v>
      </c>
      <c r="E104" s="0" t="n">
        <v>14</v>
      </c>
      <c r="F104" s="0" t="n">
        <v>870</v>
      </c>
      <c r="G104" s="0" t="n">
        <v>0</v>
      </c>
      <c r="H104" s="0" t="n">
        <v>67</v>
      </c>
    </row>
    <row r="105" customFormat="false" ht="15" hidden="false" customHeight="false" outlineLevel="0" collapsed="false">
      <c r="A105" s="0" t="s">
        <v>197</v>
      </c>
      <c r="B105" s="0" t="s">
        <v>40</v>
      </c>
    </row>
    <row r="106" customFormat="false" ht="15" hidden="false" customHeight="false" outlineLevel="0" collapsed="false">
      <c r="A106" s="0" t="s">
        <v>199</v>
      </c>
      <c r="B106" s="0" t="s">
        <v>169</v>
      </c>
      <c r="C106" s="0" t="s">
        <v>199</v>
      </c>
      <c r="D106" s="0" t="s">
        <v>169</v>
      </c>
      <c r="E106" s="0" t="n">
        <v>13</v>
      </c>
      <c r="F106" s="0" t="n">
        <v>0</v>
      </c>
      <c r="G106" s="0" t="n">
        <v>515</v>
      </c>
      <c r="H106" s="0" t="n">
        <v>162</v>
      </c>
    </row>
    <row r="107" customFormat="false" ht="15" hidden="false" customHeight="false" outlineLevel="0" collapsed="false">
      <c r="A107" s="0" t="s">
        <v>201</v>
      </c>
      <c r="B107" s="0" t="s">
        <v>97</v>
      </c>
      <c r="C107" s="0" t="s">
        <v>201</v>
      </c>
      <c r="D107" s="0" t="s">
        <v>97</v>
      </c>
      <c r="E107" s="0" t="n">
        <v>9</v>
      </c>
      <c r="F107" s="0" t="n">
        <v>9</v>
      </c>
      <c r="G107" s="0" t="n">
        <v>0</v>
      </c>
      <c r="H107" s="0" t="n">
        <v>142</v>
      </c>
    </row>
    <row r="108" customFormat="false" ht="15" hidden="false" customHeight="false" outlineLevel="0" collapsed="false">
      <c r="A108" s="0" t="s">
        <v>202</v>
      </c>
      <c r="B108" s="0" t="s">
        <v>40</v>
      </c>
    </row>
    <row r="109" customFormat="false" ht="15" hidden="false" customHeight="false" outlineLevel="0" collapsed="false">
      <c r="A109" s="0" t="s">
        <v>204</v>
      </c>
      <c r="B109" s="0" t="s">
        <v>16</v>
      </c>
      <c r="C109" s="0" t="s">
        <v>204</v>
      </c>
      <c r="D109" s="0" t="s">
        <v>16</v>
      </c>
      <c r="E109" s="0" t="n">
        <v>9</v>
      </c>
      <c r="F109" s="0" t="n">
        <v>0</v>
      </c>
      <c r="G109" s="0" t="n">
        <v>42</v>
      </c>
      <c r="H109" s="0" t="n">
        <v>53</v>
      </c>
    </row>
    <row r="110" customFormat="false" ht="15" hidden="false" customHeight="false" outlineLevel="0" collapsed="false">
      <c r="A110" s="0" t="s">
        <v>205</v>
      </c>
      <c r="B110" s="0" t="s">
        <v>61</v>
      </c>
    </row>
    <row r="111" customFormat="false" ht="15" hidden="false" customHeight="false" outlineLevel="0" collapsed="false">
      <c r="A111" s="0" t="s">
        <v>207</v>
      </c>
      <c r="B111" s="0" t="s">
        <v>35</v>
      </c>
      <c r="C111" s="0" t="s">
        <v>207</v>
      </c>
      <c r="D111" s="0" t="s">
        <v>489</v>
      </c>
      <c r="E111" s="0" t="n">
        <v>16</v>
      </c>
      <c r="F111" s="0" t="n">
        <v>0</v>
      </c>
      <c r="G111" s="0" t="n">
        <v>296</v>
      </c>
      <c r="H111" s="0" t="n">
        <v>364</v>
      </c>
    </row>
    <row r="112" customFormat="false" ht="15" hidden="false" customHeight="false" outlineLevel="0" collapsed="false">
      <c r="A112" s="0" t="s">
        <v>209</v>
      </c>
      <c r="B112" s="0" t="s">
        <v>22</v>
      </c>
    </row>
    <row r="113" customFormat="false" ht="15" hidden="false" customHeight="false" outlineLevel="0" collapsed="false">
      <c r="A113" s="0" t="s">
        <v>211</v>
      </c>
      <c r="B113" s="0" t="s">
        <v>35</v>
      </c>
      <c r="C113" s="0" t="s">
        <v>211</v>
      </c>
      <c r="D113" s="0" t="s">
        <v>489</v>
      </c>
      <c r="E113" s="0" t="n">
        <v>14</v>
      </c>
      <c r="F113" s="0" t="n">
        <v>0</v>
      </c>
      <c r="G113" s="0" t="n">
        <v>630</v>
      </c>
      <c r="H113" s="0" t="n">
        <v>121</v>
      </c>
    </row>
    <row r="114" customFormat="false" ht="15" hidden="false" customHeight="false" outlineLevel="0" collapsed="false">
      <c r="A114" s="0" t="s">
        <v>212</v>
      </c>
      <c r="B114" s="0" t="s">
        <v>64</v>
      </c>
    </row>
    <row r="115" customFormat="false" ht="15" hidden="false" customHeight="false" outlineLevel="0" collapsed="false">
      <c r="A115" s="0" t="s">
        <v>213</v>
      </c>
      <c r="B115" s="0" t="s">
        <v>43</v>
      </c>
    </row>
    <row r="116" customFormat="false" ht="15" hidden="false" customHeight="false" outlineLevel="0" collapsed="false">
      <c r="A116" s="0" t="s">
        <v>215</v>
      </c>
      <c r="B116" s="0" t="s">
        <v>169</v>
      </c>
      <c r="C116" s="0" t="s">
        <v>215</v>
      </c>
      <c r="D116" s="0" t="s">
        <v>492</v>
      </c>
      <c r="E116" s="0" t="n">
        <v>2</v>
      </c>
      <c r="F116" s="0" t="n">
        <v>0</v>
      </c>
      <c r="G116" s="0" t="n">
        <v>0</v>
      </c>
      <c r="H116" s="0" t="n">
        <v>44</v>
      </c>
    </row>
    <row r="117" customFormat="false" ht="15" hidden="false" customHeight="false" outlineLevel="0" collapsed="false">
      <c r="A117" s="0" t="s">
        <v>217</v>
      </c>
      <c r="B117" s="0" t="s">
        <v>40</v>
      </c>
      <c r="C117" s="0" t="s">
        <v>217</v>
      </c>
      <c r="D117" s="0" t="s">
        <v>493</v>
      </c>
      <c r="E117" s="0" t="n">
        <v>4</v>
      </c>
      <c r="F117" s="0" t="n">
        <v>4</v>
      </c>
      <c r="G117" s="0" t="n">
        <v>0</v>
      </c>
      <c r="H117" s="0" t="n">
        <v>26</v>
      </c>
    </row>
    <row r="118" customFormat="false" ht="15" hidden="false" customHeight="false" outlineLevel="0" collapsed="false">
      <c r="A118" s="0" t="s">
        <v>218</v>
      </c>
      <c r="B118" s="0" t="s">
        <v>35</v>
      </c>
      <c r="C118" s="0" t="s">
        <v>218</v>
      </c>
      <c r="D118" s="0" t="s">
        <v>489</v>
      </c>
      <c r="E118" s="0" t="n">
        <v>16</v>
      </c>
      <c r="F118" s="0" t="n">
        <v>0</v>
      </c>
      <c r="G118" s="0" t="n">
        <v>125</v>
      </c>
      <c r="H118" s="0" t="n">
        <v>209</v>
      </c>
    </row>
    <row r="119" customFormat="false" ht="15" hidden="false" customHeight="false" outlineLevel="0" collapsed="false">
      <c r="A119" s="0" t="s">
        <v>220</v>
      </c>
      <c r="B119" s="0" t="s">
        <v>22</v>
      </c>
    </row>
    <row r="120" customFormat="false" ht="15" hidden="false" customHeight="false" outlineLevel="0" collapsed="false">
      <c r="A120" s="0" t="s">
        <v>221</v>
      </c>
      <c r="B120" s="0" t="s">
        <v>37</v>
      </c>
    </row>
    <row r="121" customFormat="false" ht="15" hidden="false" customHeight="false" outlineLevel="0" collapsed="false">
      <c r="A121" s="0" t="s">
        <v>223</v>
      </c>
      <c r="B121" s="0" t="s">
        <v>82</v>
      </c>
    </row>
    <row r="122" customFormat="false" ht="15" hidden="false" customHeight="false" outlineLevel="0" collapsed="false">
      <c r="A122" s="0" t="s">
        <v>224</v>
      </c>
      <c r="B122" s="0" t="s">
        <v>52</v>
      </c>
    </row>
    <row r="123" customFormat="false" ht="15" hidden="false" customHeight="false" outlineLevel="0" collapsed="false">
      <c r="A123" s="0" t="s">
        <v>225</v>
      </c>
      <c r="B123" s="0" t="s">
        <v>22</v>
      </c>
      <c r="C123" s="0" t="s">
        <v>225</v>
      </c>
      <c r="D123" s="0" t="s">
        <v>491</v>
      </c>
      <c r="E123" s="0" t="n">
        <v>16</v>
      </c>
      <c r="F123" s="0" t="n">
        <v>0</v>
      </c>
      <c r="G123" s="0" t="n">
        <v>432</v>
      </c>
      <c r="H123" s="0" t="n">
        <v>61</v>
      </c>
    </row>
    <row r="124" customFormat="false" ht="15" hidden="false" customHeight="false" outlineLevel="0" collapsed="false">
      <c r="A124" s="0" t="s">
        <v>226</v>
      </c>
      <c r="B124" s="0" t="s">
        <v>35</v>
      </c>
      <c r="C124" s="0" t="s">
        <v>226</v>
      </c>
      <c r="D124" s="0" t="s">
        <v>489</v>
      </c>
      <c r="E124" s="0" t="n">
        <v>14</v>
      </c>
      <c r="F124" s="0" t="n">
        <v>0</v>
      </c>
      <c r="G124" s="0" t="n">
        <f aca="false">91+17</f>
        <v>108</v>
      </c>
      <c r="H124" s="0" t="n">
        <f aca="false">212+29</f>
        <v>241</v>
      </c>
      <c r="I124" s="28" t="s">
        <v>226</v>
      </c>
      <c r="J124" s="28" t="s">
        <v>489</v>
      </c>
      <c r="K124" s="28" t="n">
        <v>2</v>
      </c>
      <c r="L124" s="28" t="n">
        <v>0</v>
      </c>
      <c r="M124" s="29" t="n">
        <v>0</v>
      </c>
      <c r="N124" s="28" t="n">
        <v>17</v>
      </c>
      <c r="O124" s="30" t="n">
        <v>0.0163</v>
      </c>
      <c r="P124" s="28" t="n">
        <v>29</v>
      </c>
      <c r="Q124" s="30" t="n">
        <v>0.0649</v>
      </c>
    </row>
    <row r="125" customFormat="false" ht="15" hidden="false" customHeight="false" outlineLevel="0" collapsed="false">
      <c r="A125" s="0" t="s">
        <v>228</v>
      </c>
      <c r="B125" s="0" t="s">
        <v>64</v>
      </c>
    </row>
    <row r="126" customFormat="false" ht="15" hidden="false" customHeight="false" outlineLevel="0" collapsed="false">
      <c r="A126" s="0" t="s">
        <v>229</v>
      </c>
      <c r="B126" s="0" t="s">
        <v>169</v>
      </c>
      <c r="C126" s="0" t="s">
        <v>229</v>
      </c>
      <c r="D126" s="0" t="s">
        <v>169</v>
      </c>
      <c r="E126" s="0" t="n">
        <v>15</v>
      </c>
      <c r="F126" s="0" t="n">
        <v>0</v>
      </c>
      <c r="G126" s="0" t="n">
        <v>1045</v>
      </c>
      <c r="H126" s="0" t="n">
        <v>62</v>
      </c>
    </row>
    <row r="127" customFormat="false" ht="15" hidden="false" customHeight="false" outlineLevel="0" collapsed="false">
      <c r="A127" s="0" t="s">
        <v>231</v>
      </c>
      <c r="B127" s="0" t="s">
        <v>43</v>
      </c>
      <c r="C127" s="0" t="s">
        <v>231</v>
      </c>
      <c r="D127" s="0" t="s">
        <v>43</v>
      </c>
      <c r="E127" s="0" t="n">
        <v>11</v>
      </c>
      <c r="F127" s="0" t="n">
        <v>62</v>
      </c>
      <c r="G127" s="0" t="n">
        <v>0</v>
      </c>
      <c r="H127" s="0" t="n">
        <v>71</v>
      </c>
    </row>
    <row r="128" customFormat="false" ht="15" hidden="false" customHeight="false" outlineLevel="0" collapsed="false">
      <c r="A128" s="0" t="s">
        <v>232</v>
      </c>
      <c r="B128" s="0" t="s">
        <v>22</v>
      </c>
      <c r="C128" s="0" t="s">
        <v>232</v>
      </c>
      <c r="D128" s="0" t="s">
        <v>22</v>
      </c>
      <c r="E128" s="0" t="n">
        <v>11</v>
      </c>
      <c r="F128" s="0" t="n">
        <v>0</v>
      </c>
      <c r="G128" s="0" t="n">
        <v>191</v>
      </c>
      <c r="H128" s="0" t="n">
        <v>20</v>
      </c>
    </row>
    <row r="129" customFormat="false" ht="15" hidden="false" customHeight="false" outlineLevel="0" collapsed="false">
      <c r="A129" s="0" t="s">
        <v>233</v>
      </c>
      <c r="B129" s="0" t="s">
        <v>16</v>
      </c>
      <c r="C129" s="0" t="s">
        <v>233</v>
      </c>
      <c r="D129" s="0" t="s">
        <v>492</v>
      </c>
      <c r="E129" s="0" t="n">
        <v>4</v>
      </c>
      <c r="F129" s="0" t="n">
        <v>0</v>
      </c>
      <c r="G129" s="0" t="n">
        <v>0</v>
      </c>
      <c r="H129" s="0" t="n">
        <v>49</v>
      </c>
    </row>
    <row r="130" customFormat="false" ht="15" hidden="false" customHeight="false" outlineLevel="0" collapsed="false">
      <c r="A130" s="0" t="s">
        <v>234</v>
      </c>
      <c r="B130" s="0" t="s">
        <v>16</v>
      </c>
      <c r="C130" s="0" t="s">
        <v>234</v>
      </c>
      <c r="D130" s="0" t="s">
        <v>16</v>
      </c>
      <c r="E130" s="0" t="n">
        <v>16</v>
      </c>
      <c r="F130" s="0" t="n">
        <v>0</v>
      </c>
      <c r="G130" s="0" t="n">
        <v>939</v>
      </c>
      <c r="H130" s="0" t="n">
        <v>96</v>
      </c>
    </row>
    <row r="131" customFormat="false" ht="15" hidden="false" customHeight="false" outlineLevel="0" collapsed="false">
      <c r="A131" s="0" t="s">
        <v>235</v>
      </c>
      <c r="B131" s="0" t="s">
        <v>13</v>
      </c>
    </row>
    <row r="132" customFormat="false" ht="15" hidden="false" customHeight="false" outlineLevel="0" collapsed="false">
      <c r="A132" s="0" t="s">
        <v>236</v>
      </c>
      <c r="B132" s="0" t="s">
        <v>40</v>
      </c>
    </row>
    <row r="133" customFormat="false" ht="15" hidden="false" customHeight="false" outlineLevel="0" collapsed="false">
      <c r="A133" s="0" t="s">
        <v>237</v>
      </c>
      <c r="B133" s="0" t="s">
        <v>13</v>
      </c>
      <c r="C133" s="0" t="s">
        <v>237</v>
      </c>
      <c r="D133" s="0" t="s">
        <v>43</v>
      </c>
      <c r="E133" s="0" t="n">
        <v>6</v>
      </c>
      <c r="F133" s="0" t="n">
        <v>108</v>
      </c>
      <c r="G133" s="0" t="n">
        <v>0</v>
      </c>
      <c r="H133" s="0" t="n">
        <v>0</v>
      </c>
    </row>
    <row r="134" customFormat="false" ht="15" hidden="false" customHeight="false" outlineLevel="0" collapsed="false">
      <c r="A134" s="0" t="s">
        <v>238</v>
      </c>
      <c r="B134" s="0" t="s">
        <v>64</v>
      </c>
    </row>
    <row r="135" customFormat="false" ht="15" hidden="false" customHeight="false" outlineLevel="0" collapsed="false">
      <c r="A135" s="0" t="s">
        <v>240</v>
      </c>
      <c r="B135" s="0" t="s">
        <v>22</v>
      </c>
      <c r="C135" s="0" t="s">
        <v>240</v>
      </c>
      <c r="D135" s="0" t="s">
        <v>22</v>
      </c>
      <c r="E135" s="0" t="n">
        <v>4</v>
      </c>
      <c r="F135" s="0" t="n">
        <v>0</v>
      </c>
      <c r="G135" s="0" t="n">
        <v>64</v>
      </c>
      <c r="H135" s="0" t="n">
        <v>0</v>
      </c>
    </row>
    <row r="136" customFormat="false" ht="15" hidden="false" customHeight="false" outlineLevel="0" collapsed="false">
      <c r="A136" s="0" t="s">
        <v>241</v>
      </c>
      <c r="B136" s="0" t="s">
        <v>64</v>
      </c>
    </row>
    <row r="137" customFormat="false" ht="15" hidden="false" customHeight="false" outlineLevel="0" collapsed="false">
      <c r="A137" s="0" t="s">
        <v>242</v>
      </c>
      <c r="B137" s="0" t="s">
        <v>16</v>
      </c>
      <c r="C137" s="0" t="s">
        <v>242</v>
      </c>
      <c r="D137" s="0" t="s">
        <v>16</v>
      </c>
      <c r="E137" s="0" t="n">
        <v>12</v>
      </c>
      <c r="F137" s="0" t="n">
        <v>0</v>
      </c>
      <c r="G137" s="0" t="n">
        <f aca="false">112+17</f>
        <v>129</v>
      </c>
      <c r="H137" s="0" t="n">
        <f aca="false">166+16</f>
        <v>182</v>
      </c>
      <c r="I137" s="25" t="s">
        <v>242</v>
      </c>
      <c r="J137" s="25" t="s">
        <v>16</v>
      </c>
      <c r="K137" s="25" t="n">
        <v>3</v>
      </c>
      <c r="L137" s="25" t="n">
        <v>0</v>
      </c>
      <c r="M137" s="26" t="n">
        <v>0</v>
      </c>
      <c r="N137" s="25" t="n">
        <v>17</v>
      </c>
      <c r="O137" s="27" t="n">
        <v>0.0141</v>
      </c>
      <c r="P137" s="25" t="n">
        <v>16</v>
      </c>
      <c r="Q137" s="27" t="n">
        <v>0.0332</v>
      </c>
    </row>
    <row r="138" customFormat="false" ht="15" hidden="false" customHeight="false" outlineLevel="0" collapsed="false">
      <c r="A138" s="0" t="s">
        <v>244</v>
      </c>
      <c r="B138" s="0" t="s">
        <v>97</v>
      </c>
      <c r="C138" s="0" t="s">
        <v>244</v>
      </c>
      <c r="D138" s="0" t="s">
        <v>97</v>
      </c>
      <c r="E138" s="0" t="n">
        <v>9</v>
      </c>
      <c r="F138" s="0" t="n">
        <v>378</v>
      </c>
      <c r="G138" s="0" t="n">
        <v>0</v>
      </c>
      <c r="H138" s="0" t="n">
        <v>32</v>
      </c>
    </row>
    <row r="139" customFormat="false" ht="15" hidden="false" customHeight="false" outlineLevel="0" collapsed="false">
      <c r="A139" s="0" t="s">
        <v>245</v>
      </c>
      <c r="B139" s="0" t="s">
        <v>97</v>
      </c>
      <c r="C139" s="0" t="s">
        <v>245</v>
      </c>
      <c r="D139" s="0" t="s">
        <v>97</v>
      </c>
      <c r="E139" s="0" t="n">
        <v>16</v>
      </c>
      <c r="F139" s="0" t="n">
        <v>307</v>
      </c>
      <c r="G139" s="0" t="n">
        <v>0</v>
      </c>
      <c r="H139" s="0" t="n">
        <v>23</v>
      </c>
    </row>
    <row r="140" customFormat="false" ht="15" hidden="false" customHeight="false" outlineLevel="0" collapsed="false">
      <c r="A140" s="0" t="s">
        <v>246</v>
      </c>
      <c r="B140" s="0" t="s">
        <v>43</v>
      </c>
      <c r="C140" s="0" t="s">
        <v>246</v>
      </c>
      <c r="D140" s="0" t="s">
        <v>43</v>
      </c>
      <c r="E140" s="0" t="n">
        <v>13</v>
      </c>
      <c r="F140" s="0" t="n">
        <v>119</v>
      </c>
      <c r="G140" s="0" t="n">
        <v>0</v>
      </c>
      <c r="H140" s="0" t="n">
        <v>51</v>
      </c>
    </row>
    <row r="141" customFormat="false" ht="15" hidden="false" customHeight="false" outlineLevel="0" collapsed="false">
      <c r="A141" s="0" t="s">
        <v>248</v>
      </c>
      <c r="B141" s="0" t="s">
        <v>19</v>
      </c>
      <c r="C141" s="0" t="s">
        <v>248</v>
      </c>
      <c r="D141" s="0" t="s">
        <v>19</v>
      </c>
      <c r="E141" s="0" t="n">
        <v>9</v>
      </c>
      <c r="F141" s="0" t="n">
        <v>179</v>
      </c>
      <c r="G141" s="0" t="n">
        <v>0</v>
      </c>
      <c r="H141" s="0" t="n">
        <v>21</v>
      </c>
    </row>
    <row r="142" customFormat="false" ht="15" hidden="false" customHeight="false" outlineLevel="0" collapsed="false">
      <c r="A142" s="0" t="s">
        <v>250</v>
      </c>
      <c r="B142" s="0" t="s">
        <v>22</v>
      </c>
      <c r="C142" s="0" t="s">
        <v>250</v>
      </c>
      <c r="D142" s="0" t="s">
        <v>491</v>
      </c>
      <c r="E142" s="0" t="n">
        <v>9</v>
      </c>
      <c r="F142" s="0" t="n">
        <v>0</v>
      </c>
      <c r="G142" s="0" t="n">
        <v>102</v>
      </c>
      <c r="H142" s="0" t="n">
        <v>28</v>
      </c>
    </row>
    <row r="143" customFormat="false" ht="15" hidden="false" customHeight="false" outlineLevel="0" collapsed="false">
      <c r="A143" s="0" t="s">
        <v>251</v>
      </c>
      <c r="B143" s="0" t="s">
        <v>52</v>
      </c>
      <c r="C143" s="0" t="s">
        <v>251</v>
      </c>
      <c r="D143" s="0" t="s">
        <v>52</v>
      </c>
      <c r="E143" s="0" t="n">
        <v>15</v>
      </c>
      <c r="F143" s="0" t="n">
        <v>0</v>
      </c>
      <c r="G143" s="0" t="n">
        <v>676</v>
      </c>
      <c r="H143" s="0" t="n">
        <v>141</v>
      </c>
    </row>
    <row r="144" customFormat="false" ht="15" hidden="false" customHeight="false" outlineLevel="0" collapsed="false">
      <c r="A144" s="0" t="s">
        <v>252</v>
      </c>
      <c r="B144" s="0" t="s">
        <v>164</v>
      </c>
    </row>
    <row r="145" customFormat="false" ht="15" hidden="false" customHeight="false" outlineLevel="0" collapsed="false">
      <c r="A145" s="0" t="s">
        <v>253</v>
      </c>
      <c r="B145" s="0" t="s">
        <v>16</v>
      </c>
      <c r="C145" s="0" t="s">
        <v>253</v>
      </c>
      <c r="D145" s="0" t="s">
        <v>61</v>
      </c>
      <c r="E145" s="0" t="n">
        <v>2</v>
      </c>
      <c r="F145" s="0" t="n">
        <v>15</v>
      </c>
      <c r="G145" s="0" t="n">
        <v>0</v>
      </c>
      <c r="H145" s="0" t="n">
        <v>0</v>
      </c>
    </row>
    <row r="146" customFormat="false" ht="15" hidden="false" customHeight="false" outlineLevel="0" collapsed="false">
      <c r="A146" s="0" t="s">
        <v>255</v>
      </c>
      <c r="B146" s="0" t="s">
        <v>97</v>
      </c>
      <c r="C146" s="0" t="s">
        <v>255</v>
      </c>
      <c r="D146" s="0" t="s">
        <v>97</v>
      </c>
      <c r="E146" s="0" t="n">
        <v>2</v>
      </c>
      <c r="F146" s="0" t="n">
        <v>14</v>
      </c>
      <c r="G146" s="0" t="n">
        <v>0</v>
      </c>
      <c r="H146" s="0" t="n">
        <v>0</v>
      </c>
      <c r="I146" s="25" t="s">
        <v>255</v>
      </c>
      <c r="J146" s="25"/>
      <c r="K146" s="25" t="n">
        <v>1</v>
      </c>
      <c r="L146" s="25"/>
      <c r="M146" s="25"/>
      <c r="N146" s="25"/>
      <c r="O146" s="25"/>
      <c r="P146" s="25"/>
      <c r="Q146" s="25"/>
    </row>
    <row r="147" customFormat="false" ht="15" hidden="false" customHeight="false" outlineLevel="0" collapsed="false">
      <c r="A147" s="0" t="s">
        <v>256</v>
      </c>
      <c r="B147" s="0" t="s">
        <v>19</v>
      </c>
      <c r="C147" s="0" t="s">
        <v>256</v>
      </c>
      <c r="D147" s="0" t="s">
        <v>19</v>
      </c>
      <c r="E147" s="0" t="n">
        <v>14</v>
      </c>
      <c r="F147" s="0" t="n">
        <v>334</v>
      </c>
      <c r="G147" s="0" t="n">
        <v>0</v>
      </c>
      <c r="H147" s="0" t="n">
        <v>0</v>
      </c>
    </row>
    <row r="148" customFormat="false" ht="15" hidden="false" customHeight="false" outlineLevel="0" collapsed="false">
      <c r="A148" s="0" t="s">
        <v>257</v>
      </c>
      <c r="B148" s="0" t="s">
        <v>40</v>
      </c>
      <c r="C148" s="0" t="s">
        <v>257</v>
      </c>
      <c r="D148" s="0" t="s">
        <v>490</v>
      </c>
      <c r="E148" s="0" t="n">
        <v>16</v>
      </c>
      <c r="F148" s="0" t="n">
        <v>1027</v>
      </c>
      <c r="G148" s="0" t="n">
        <v>0</v>
      </c>
      <c r="H148" s="0" t="n">
        <v>57</v>
      </c>
    </row>
    <row r="149" customFormat="false" ht="15" hidden="false" customHeight="false" outlineLevel="0" collapsed="false">
      <c r="A149" s="0" t="s">
        <v>258</v>
      </c>
      <c r="B149" s="0" t="s">
        <v>16</v>
      </c>
      <c r="C149" s="0" t="s">
        <v>258</v>
      </c>
      <c r="D149" s="0" t="s">
        <v>16</v>
      </c>
      <c r="E149" s="0" t="n">
        <v>14</v>
      </c>
      <c r="F149" s="0" t="n">
        <v>0</v>
      </c>
      <c r="G149" s="0" t="n">
        <v>479</v>
      </c>
      <c r="H149" s="0" t="n">
        <v>211</v>
      </c>
    </row>
    <row r="150" customFormat="false" ht="15" hidden="false" customHeight="false" outlineLevel="0" collapsed="false">
      <c r="A150" s="0" t="s">
        <v>259</v>
      </c>
      <c r="B150" s="0" t="s">
        <v>169</v>
      </c>
      <c r="C150" s="0" t="s">
        <v>259</v>
      </c>
      <c r="D150" s="0" t="s">
        <v>492</v>
      </c>
      <c r="E150" s="0" t="n">
        <v>2</v>
      </c>
      <c r="F150" s="0" t="n">
        <v>0</v>
      </c>
      <c r="G150" s="0" t="n">
        <v>12</v>
      </c>
      <c r="H150" s="0" t="n">
        <v>11</v>
      </c>
    </row>
    <row r="151" customFormat="false" ht="15" hidden="false" customHeight="false" outlineLevel="0" collapsed="false">
      <c r="A151" s="0" t="s">
        <v>260</v>
      </c>
      <c r="B151" s="0" t="s">
        <v>35</v>
      </c>
    </row>
    <row r="152" customFormat="false" ht="15" hidden="false" customHeight="false" outlineLevel="0" collapsed="false">
      <c r="A152" s="0" t="s">
        <v>262</v>
      </c>
      <c r="B152" s="0" t="s">
        <v>19</v>
      </c>
      <c r="C152" s="0" t="s">
        <v>262</v>
      </c>
      <c r="D152" s="0" t="s">
        <v>19</v>
      </c>
      <c r="E152" s="0" t="n">
        <v>12</v>
      </c>
      <c r="F152" s="0" t="n">
        <v>575</v>
      </c>
      <c r="G152" s="0" t="n">
        <v>0</v>
      </c>
      <c r="H152" s="0" t="n">
        <v>2</v>
      </c>
    </row>
    <row r="153" customFormat="false" ht="15" hidden="false" customHeight="false" outlineLevel="0" collapsed="false">
      <c r="A153" s="0" t="s">
        <v>263</v>
      </c>
      <c r="B153" s="0" t="s">
        <v>43</v>
      </c>
      <c r="C153" s="0" t="s">
        <v>263</v>
      </c>
      <c r="D153" s="0" t="s">
        <v>43</v>
      </c>
      <c r="E153" s="0" t="n">
        <v>8</v>
      </c>
      <c r="F153" s="0" t="n">
        <v>24</v>
      </c>
      <c r="G153" s="0" t="n">
        <v>0</v>
      </c>
      <c r="H153" s="0" t="n">
        <v>28</v>
      </c>
    </row>
    <row r="154" customFormat="false" ht="15" hidden="false" customHeight="false" outlineLevel="0" collapsed="false">
      <c r="A154" s="0" t="s">
        <v>264</v>
      </c>
      <c r="B154" s="0" t="s">
        <v>19</v>
      </c>
      <c r="C154" s="0" t="s">
        <v>264</v>
      </c>
      <c r="D154" s="0" t="s">
        <v>19</v>
      </c>
      <c r="E154" s="0" t="n">
        <v>16</v>
      </c>
      <c r="F154" s="0" t="n">
        <v>690</v>
      </c>
      <c r="G154" s="0" t="n">
        <v>0</v>
      </c>
      <c r="H154" s="0" t="n">
        <v>0</v>
      </c>
    </row>
    <row r="155" customFormat="false" ht="15" hidden="false" customHeight="false" outlineLevel="0" collapsed="false">
      <c r="A155" s="0" t="s">
        <v>266</v>
      </c>
      <c r="B155" s="0" t="s">
        <v>52</v>
      </c>
      <c r="C155" s="0" t="s">
        <v>266</v>
      </c>
      <c r="D155" s="0" t="s">
        <v>169</v>
      </c>
      <c r="E155" s="0" t="n">
        <v>14</v>
      </c>
      <c r="F155" s="0" t="n">
        <v>0</v>
      </c>
      <c r="G155" s="0" t="n">
        <v>792</v>
      </c>
      <c r="H155" s="0" t="n">
        <v>46</v>
      </c>
    </row>
    <row r="156" customFormat="false" ht="15" hidden="false" customHeight="false" outlineLevel="0" collapsed="false">
      <c r="A156" s="0" t="s">
        <v>267</v>
      </c>
      <c r="B156" s="0" t="s">
        <v>43</v>
      </c>
      <c r="C156" s="0" t="s">
        <v>267</v>
      </c>
      <c r="D156" s="0" t="s">
        <v>43</v>
      </c>
      <c r="E156" s="0" t="n">
        <v>2</v>
      </c>
      <c r="F156" s="0" t="n">
        <v>0</v>
      </c>
      <c r="G156" s="0" t="n">
        <v>0</v>
      </c>
      <c r="H156" s="0" t="n">
        <v>9</v>
      </c>
      <c r="I156" s="25" t="s">
        <v>267</v>
      </c>
      <c r="J156" s="25"/>
      <c r="K156" s="25" t="n">
        <v>1</v>
      </c>
      <c r="L156" s="25"/>
      <c r="M156" s="25"/>
      <c r="N156" s="25"/>
      <c r="O156" s="25"/>
      <c r="P156" s="25"/>
      <c r="Q156" s="25"/>
    </row>
    <row r="157" customFormat="false" ht="15" hidden="false" customHeight="false" outlineLevel="0" collapsed="false">
      <c r="A157" s="0" t="s">
        <v>269</v>
      </c>
      <c r="B157" s="0" t="s">
        <v>13</v>
      </c>
      <c r="C157" s="0" t="s">
        <v>269</v>
      </c>
      <c r="D157" s="0" t="s">
        <v>489</v>
      </c>
      <c r="E157" s="0" t="n">
        <v>13</v>
      </c>
      <c r="F157" s="0" t="n">
        <v>0</v>
      </c>
      <c r="G157" s="0" t="n">
        <v>1</v>
      </c>
      <c r="H157" s="0" t="n">
        <v>207</v>
      </c>
    </row>
    <row r="158" customFormat="false" ht="15" hidden="false" customHeight="false" outlineLevel="0" collapsed="false">
      <c r="A158" s="0" t="s">
        <v>270</v>
      </c>
      <c r="B158" s="0" t="s">
        <v>13</v>
      </c>
      <c r="C158" s="0" t="s">
        <v>270</v>
      </c>
      <c r="D158" s="0" t="s">
        <v>489</v>
      </c>
      <c r="E158" s="0" t="n">
        <v>16</v>
      </c>
      <c r="F158" s="0" t="n">
        <v>0</v>
      </c>
      <c r="G158" s="0" t="n">
        <v>15</v>
      </c>
      <c r="H158" s="0" t="n">
        <v>303</v>
      </c>
    </row>
    <row r="159" customFormat="false" ht="15" hidden="false" customHeight="false" outlineLevel="0" collapsed="false">
      <c r="A159" s="0" t="s">
        <v>271</v>
      </c>
      <c r="B159" s="0" t="s">
        <v>16</v>
      </c>
    </row>
    <row r="160" customFormat="false" ht="15" hidden="false" customHeight="false" outlineLevel="0" collapsed="false">
      <c r="A160" s="0" t="s">
        <v>272</v>
      </c>
      <c r="B160" s="0" t="s">
        <v>35</v>
      </c>
    </row>
    <row r="161" customFormat="false" ht="15" hidden="false" customHeight="false" outlineLevel="0" collapsed="false">
      <c r="A161" s="0" t="s">
        <v>273</v>
      </c>
      <c r="B161" s="0" t="s">
        <v>43</v>
      </c>
      <c r="C161" s="0" t="s">
        <v>273</v>
      </c>
      <c r="D161" s="0" t="s">
        <v>43</v>
      </c>
      <c r="E161" s="0" t="n">
        <v>16</v>
      </c>
      <c r="F161" s="0" t="n">
        <v>170</v>
      </c>
      <c r="G161" s="0" t="n">
        <v>0</v>
      </c>
      <c r="H161" s="0" t="n">
        <v>30</v>
      </c>
    </row>
    <row r="162" customFormat="false" ht="15" hidden="false" customHeight="false" outlineLevel="0" collapsed="false">
      <c r="A162" s="0" t="s">
        <v>274</v>
      </c>
      <c r="B162" s="0" t="s">
        <v>22</v>
      </c>
      <c r="C162" s="0" t="s">
        <v>274</v>
      </c>
      <c r="D162" s="0" t="s">
        <v>22</v>
      </c>
      <c r="E162" s="0" t="n">
        <v>7</v>
      </c>
      <c r="F162" s="0" t="n">
        <v>0</v>
      </c>
      <c r="G162" s="0" t="n">
        <v>30</v>
      </c>
      <c r="H162" s="0" t="n">
        <v>29</v>
      </c>
    </row>
    <row r="163" customFormat="false" ht="15" hidden="false" customHeight="false" outlineLevel="0" collapsed="false">
      <c r="A163" s="0" t="s">
        <v>275</v>
      </c>
      <c r="B163" s="0" t="s">
        <v>64</v>
      </c>
      <c r="C163" s="0" t="s">
        <v>275</v>
      </c>
      <c r="D163" s="0" t="s">
        <v>64</v>
      </c>
      <c r="E163" s="0" t="n">
        <v>16</v>
      </c>
      <c r="F163" s="0" t="n">
        <v>1058</v>
      </c>
      <c r="G163" s="0" t="n">
        <v>0</v>
      </c>
      <c r="H163" s="0" t="n">
        <v>76</v>
      </c>
    </row>
    <row r="164" customFormat="false" ht="15" hidden="false" customHeight="false" outlineLevel="0" collapsed="false">
      <c r="A164" s="0" t="s">
        <v>276</v>
      </c>
      <c r="B164" s="0" t="s">
        <v>40</v>
      </c>
      <c r="C164" s="0" t="s">
        <v>276</v>
      </c>
      <c r="D164" s="0" t="s">
        <v>493</v>
      </c>
      <c r="E164" s="0" t="n">
        <v>7</v>
      </c>
      <c r="F164" s="0" t="n">
        <v>95</v>
      </c>
      <c r="G164" s="0" t="n">
        <v>0</v>
      </c>
      <c r="H164" s="0" t="n">
        <v>19</v>
      </c>
    </row>
    <row r="165" customFormat="false" ht="15" hidden="false" customHeight="false" outlineLevel="0" collapsed="false">
      <c r="A165" s="0" t="s">
        <v>278</v>
      </c>
      <c r="B165" s="0" t="s">
        <v>61</v>
      </c>
    </row>
    <row r="166" customFormat="false" ht="15" hidden="false" customHeight="false" outlineLevel="0" collapsed="false">
      <c r="A166" s="0" t="s">
        <v>279</v>
      </c>
      <c r="B166" s="0" t="s">
        <v>64</v>
      </c>
      <c r="C166" s="0" t="s">
        <v>279</v>
      </c>
      <c r="D166" s="0" t="s">
        <v>490</v>
      </c>
      <c r="E166" s="0" t="n">
        <v>16</v>
      </c>
      <c r="F166" s="0" t="n">
        <v>1102</v>
      </c>
      <c r="G166" s="0" t="n">
        <v>0</v>
      </c>
      <c r="H166" s="0" t="n">
        <v>76</v>
      </c>
    </row>
    <row r="167" customFormat="false" ht="15" hidden="false" customHeight="false" outlineLevel="0" collapsed="false">
      <c r="A167" s="0" t="s">
        <v>280</v>
      </c>
      <c r="B167" s="0" t="s">
        <v>19</v>
      </c>
    </row>
    <row r="168" customFormat="false" ht="15" hidden="false" customHeight="false" outlineLevel="0" collapsed="false">
      <c r="A168" s="0" t="s">
        <v>282</v>
      </c>
      <c r="B168" s="0" t="s">
        <v>40</v>
      </c>
      <c r="C168" s="0" t="s">
        <v>282</v>
      </c>
      <c r="D168" s="0" t="s">
        <v>493</v>
      </c>
      <c r="E168" s="0" t="n">
        <v>16</v>
      </c>
      <c r="F168" s="0" t="n">
        <v>1135</v>
      </c>
      <c r="G168" s="0" t="n">
        <v>0</v>
      </c>
      <c r="H168" s="0" t="n">
        <v>71</v>
      </c>
    </row>
    <row r="169" customFormat="false" ht="15" hidden="false" customHeight="false" outlineLevel="0" collapsed="false">
      <c r="A169" s="0" t="s">
        <v>284</v>
      </c>
      <c r="B169" s="0" t="s">
        <v>37</v>
      </c>
      <c r="C169" s="0" t="s">
        <v>284</v>
      </c>
      <c r="D169" s="0" t="s">
        <v>37</v>
      </c>
      <c r="E169" s="0" t="n">
        <v>7</v>
      </c>
      <c r="F169" s="0" t="n">
        <v>0</v>
      </c>
      <c r="G169" s="0" t="n">
        <v>149</v>
      </c>
      <c r="H169" s="0" t="n">
        <v>44</v>
      </c>
    </row>
    <row r="170" customFormat="false" ht="15" hidden="false" customHeight="false" outlineLevel="0" collapsed="false">
      <c r="A170" s="0" t="s">
        <v>285</v>
      </c>
      <c r="B170" s="0" t="s">
        <v>16</v>
      </c>
      <c r="C170" s="0" t="s">
        <v>285</v>
      </c>
      <c r="D170" s="0" t="s">
        <v>16</v>
      </c>
      <c r="E170" s="0" t="n">
        <v>16</v>
      </c>
      <c r="F170" s="0" t="n">
        <v>0</v>
      </c>
      <c r="G170" s="0" t="n">
        <v>245</v>
      </c>
      <c r="H170" s="0" t="n">
        <v>176</v>
      </c>
    </row>
    <row r="171" customFormat="false" ht="15" hidden="false" customHeight="false" outlineLevel="0" collapsed="false">
      <c r="A171" s="0" t="s">
        <v>286</v>
      </c>
      <c r="B171" s="0" t="s">
        <v>43</v>
      </c>
      <c r="C171" s="0" t="s">
        <v>286</v>
      </c>
      <c r="D171" s="0" t="s">
        <v>43</v>
      </c>
      <c r="E171" s="0" t="n">
        <v>13</v>
      </c>
      <c r="F171" s="0" t="n">
        <v>677</v>
      </c>
      <c r="G171" s="0" t="n">
        <v>0</v>
      </c>
      <c r="H171" s="0" t="n">
        <v>0</v>
      </c>
    </row>
    <row r="172" customFormat="false" ht="15" hidden="false" customHeight="false" outlineLevel="0" collapsed="false">
      <c r="A172" s="0" t="s">
        <v>287</v>
      </c>
      <c r="B172" s="0" t="s">
        <v>97</v>
      </c>
      <c r="C172" s="0" t="s">
        <v>287</v>
      </c>
      <c r="D172" s="0" t="s">
        <v>97</v>
      </c>
      <c r="E172" s="0" t="n">
        <v>16</v>
      </c>
      <c r="F172" s="0" t="n">
        <v>192</v>
      </c>
      <c r="G172" s="0" t="n">
        <v>0</v>
      </c>
      <c r="H172" s="0" t="n">
        <v>131</v>
      </c>
    </row>
    <row r="173" customFormat="false" ht="15" hidden="false" customHeight="false" outlineLevel="0" collapsed="false">
      <c r="A173" s="0" t="s">
        <v>288</v>
      </c>
      <c r="B173" s="0" t="s">
        <v>16</v>
      </c>
      <c r="C173" s="0" t="s">
        <v>288</v>
      </c>
      <c r="D173" s="0" t="s">
        <v>16</v>
      </c>
      <c r="E173" s="0" t="n">
        <v>16</v>
      </c>
      <c r="F173" s="0" t="n">
        <v>0</v>
      </c>
      <c r="G173" s="0" t="n">
        <v>599</v>
      </c>
      <c r="H173" s="0" t="n">
        <v>123</v>
      </c>
    </row>
    <row r="174" customFormat="false" ht="15" hidden="false" customHeight="false" outlineLevel="0" collapsed="false">
      <c r="A174" s="0" t="s">
        <v>289</v>
      </c>
      <c r="B174" s="0" t="s">
        <v>67</v>
      </c>
    </row>
    <row r="175" customFormat="false" ht="15" hidden="false" customHeight="false" outlineLevel="0" collapsed="false">
      <c r="A175" s="0" t="s">
        <v>290</v>
      </c>
      <c r="B175" s="0" t="s">
        <v>291</v>
      </c>
    </row>
    <row r="176" customFormat="false" ht="15" hidden="false" customHeight="false" outlineLevel="0" collapsed="false">
      <c r="A176" s="0" t="s">
        <v>293</v>
      </c>
      <c r="B176" s="0" t="s">
        <v>64</v>
      </c>
      <c r="C176" s="0" t="s">
        <v>293</v>
      </c>
      <c r="D176" s="0" t="s">
        <v>490</v>
      </c>
      <c r="E176" s="0" t="n">
        <v>5</v>
      </c>
      <c r="F176" s="0" t="n">
        <v>272</v>
      </c>
      <c r="G176" s="0" t="n">
        <v>0</v>
      </c>
      <c r="H176" s="0" t="n">
        <v>6</v>
      </c>
    </row>
    <row r="177" customFormat="false" ht="15" hidden="false" customHeight="false" outlineLevel="0" collapsed="false">
      <c r="A177" s="0" t="s">
        <v>294</v>
      </c>
      <c r="B177" s="0" t="s">
        <v>64</v>
      </c>
    </row>
    <row r="178" customFormat="false" ht="15" hidden="false" customHeight="false" outlineLevel="0" collapsed="false">
      <c r="A178" s="0" t="s">
        <v>296</v>
      </c>
      <c r="B178" s="0" t="s">
        <v>37</v>
      </c>
      <c r="C178" s="0" t="s">
        <v>296</v>
      </c>
      <c r="D178" s="0" t="s">
        <v>37</v>
      </c>
      <c r="E178" s="0" t="n">
        <v>14</v>
      </c>
      <c r="F178" s="0" t="n">
        <v>0</v>
      </c>
      <c r="G178" s="0" t="n">
        <v>302</v>
      </c>
      <c r="H178" s="0" t="n">
        <v>40</v>
      </c>
    </row>
    <row r="179" customFormat="false" ht="15" hidden="false" customHeight="false" outlineLevel="0" collapsed="false">
      <c r="A179" s="0" t="s">
        <v>297</v>
      </c>
      <c r="B179" s="0" t="s">
        <v>64</v>
      </c>
    </row>
    <row r="180" customFormat="false" ht="15" hidden="false" customHeight="false" outlineLevel="0" collapsed="false">
      <c r="A180" s="0" t="s">
        <v>299</v>
      </c>
      <c r="B180" s="0" t="s">
        <v>13</v>
      </c>
      <c r="C180" s="0" t="s">
        <v>299</v>
      </c>
      <c r="D180" s="0" t="s">
        <v>489</v>
      </c>
      <c r="E180" s="0" t="n">
        <v>13</v>
      </c>
      <c r="F180" s="0" t="n">
        <v>0</v>
      </c>
      <c r="G180" s="0" t="n">
        <v>524</v>
      </c>
      <c r="H180" s="0" t="n">
        <v>107</v>
      </c>
    </row>
    <row r="181" customFormat="false" ht="15" hidden="false" customHeight="false" outlineLevel="0" collapsed="false">
      <c r="A181" s="0" t="s">
        <v>300</v>
      </c>
      <c r="B181" s="0" t="s">
        <v>16</v>
      </c>
    </row>
    <row r="182" customFormat="false" ht="15" hidden="false" customHeight="false" outlineLevel="0" collapsed="false">
      <c r="A182" s="0" t="s">
        <v>301</v>
      </c>
      <c r="B182" s="0" t="s">
        <v>19</v>
      </c>
    </row>
    <row r="183" customFormat="false" ht="15" hidden="false" customHeight="false" outlineLevel="0" collapsed="false">
      <c r="A183" s="0" t="s">
        <v>302</v>
      </c>
      <c r="B183" s="0" t="s">
        <v>43</v>
      </c>
    </row>
    <row r="184" customFormat="false" ht="15" hidden="false" customHeight="false" outlineLevel="0" collapsed="false">
      <c r="A184" s="0" t="s">
        <v>303</v>
      </c>
      <c r="B184" s="0" t="s">
        <v>37</v>
      </c>
      <c r="C184" s="0" t="s">
        <v>303</v>
      </c>
      <c r="D184" s="0" t="s">
        <v>37</v>
      </c>
      <c r="E184" s="0" t="n">
        <v>10</v>
      </c>
      <c r="F184" s="0" t="n">
        <v>0</v>
      </c>
      <c r="G184" s="0" t="n">
        <v>164</v>
      </c>
      <c r="H184" s="0" t="n">
        <v>73</v>
      </c>
    </row>
    <row r="185" customFormat="false" ht="15" hidden="false" customHeight="false" outlineLevel="0" collapsed="false">
      <c r="A185" s="0" t="s">
        <v>304</v>
      </c>
      <c r="B185" s="0" t="s">
        <v>19</v>
      </c>
    </row>
    <row r="186" customFormat="false" ht="15" hidden="false" customHeight="false" outlineLevel="0" collapsed="false">
      <c r="A186" s="0" t="s">
        <v>305</v>
      </c>
      <c r="B186" s="0" t="s">
        <v>40</v>
      </c>
    </row>
    <row r="187" customFormat="false" ht="15" hidden="false" customHeight="false" outlineLevel="0" collapsed="false">
      <c r="A187" s="0" t="s">
        <v>307</v>
      </c>
      <c r="B187" s="0" t="s">
        <v>19</v>
      </c>
      <c r="C187" s="0" t="s">
        <v>307</v>
      </c>
      <c r="D187" s="0" t="s">
        <v>19</v>
      </c>
      <c r="E187" s="0" t="n">
        <v>12</v>
      </c>
      <c r="F187" s="0" t="n">
        <v>159</v>
      </c>
      <c r="G187" s="0" t="n">
        <v>0</v>
      </c>
      <c r="H187" s="0" t="n">
        <v>126</v>
      </c>
    </row>
    <row r="188" customFormat="false" ht="15" hidden="false" customHeight="false" outlineLevel="0" collapsed="false">
      <c r="A188" s="0" t="s">
        <v>308</v>
      </c>
      <c r="B188" s="0" t="s">
        <v>97</v>
      </c>
      <c r="C188" s="0" t="s">
        <v>308</v>
      </c>
      <c r="D188" s="0" t="s">
        <v>97</v>
      </c>
      <c r="E188" s="0" t="n">
        <v>12</v>
      </c>
      <c r="F188" s="0" t="n">
        <v>109</v>
      </c>
      <c r="G188" s="0" t="n">
        <v>0</v>
      </c>
      <c r="H188" s="0" t="n">
        <v>171</v>
      </c>
    </row>
    <row r="189" customFormat="false" ht="15" hidden="false" customHeight="false" outlineLevel="0" collapsed="false">
      <c r="A189" s="0" t="s">
        <v>310</v>
      </c>
      <c r="B189" s="0" t="s">
        <v>19</v>
      </c>
    </row>
    <row r="190" customFormat="false" ht="15" hidden="false" customHeight="false" outlineLevel="0" collapsed="false">
      <c r="A190" s="0" t="s">
        <v>312</v>
      </c>
      <c r="B190" s="0" t="s">
        <v>19</v>
      </c>
      <c r="C190" s="0" t="s">
        <v>312</v>
      </c>
      <c r="D190" s="0" t="s">
        <v>19</v>
      </c>
      <c r="E190" s="0" t="n">
        <v>12</v>
      </c>
      <c r="F190" s="0" t="n">
        <v>313</v>
      </c>
      <c r="G190" s="0" t="n">
        <v>0</v>
      </c>
      <c r="H190" s="0" t="n">
        <v>72</v>
      </c>
    </row>
    <row r="191" customFormat="false" ht="15" hidden="false" customHeight="false" outlineLevel="0" collapsed="false">
      <c r="A191" s="0" t="s">
        <v>313</v>
      </c>
      <c r="B191" s="0" t="s">
        <v>61</v>
      </c>
      <c r="C191" s="0" t="s">
        <v>313</v>
      </c>
      <c r="D191" s="0" t="s">
        <v>61</v>
      </c>
      <c r="E191" s="0" t="n">
        <v>3</v>
      </c>
      <c r="F191" s="0" t="n">
        <v>76</v>
      </c>
      <c r="G191" s="0" t="n">
        <v>0</v>
      </c>
      <c r="H191" s="0" t="n">
        <v>0</v>
      </c>
    </row>
    <row r="192" customFormat="false" ht="15" hidden="false" customHeight="false" outlineLevel="0" collapsed="false">
      <c r="A192" s="0" t="s">
        <v>314</v>
      </c>
      <c r="B192" s="0" t="s">
        <v>52</v>
      </c>
      <c r="C192" s="0" t="s">
        <v>314</v>
      </c>
      <c r="D192" s="0" t="s">
        <v>169</v>
      </c>
      <c r="E192" s="0" t="n">
        <v>16</v>
      </c>
      <c r="F192" s="0" t="n">
        <v>0</v>
      </c>
      <c r="G192" s="0" t="n">
        <v>1011</v>
      </c>
      <c r="H192" s="0" t="n">
        <v>147</v>
      </c>
    </row>
    <row r="193" customFormat="false" ht="15" hidden="false" customHeight="false" outlineLevel="0" collapsed="false">
      <c r="A193" s="0" t="s">
        <v>315</v>
      </c>
      <c r="B193" s="0" t="s">
        <v>97</v>
      </c>
    </row>
    <row r="194" customFormat="false" ht="15" hidden="false" customHeight="false" outlineLevel="0" collapsed="false">
      <c r="A194" s="0" t="s">
        <v>317</v>
      </c>
      <c r="B194" s="0" t="s">
        <v>61</v>
      </c>
    </row>
    <row r="195" customFormat="false" ht="15" hidden="false" customHeight="false" outlineLevel="0" collapsed="false">
      <c r="A195" s="0" t="s">
        <v>319</v>
      </c>
      <c r="B195" s="0" t="s">
        <v>82</v>
      </c>
    </row>
    <row r="196" customFormat="false" ht="15" hidden="false" customHeight="false" outlineLevel="0" collapsed="false">
      <c r="A196" s="0" t="s">
        <v>320</v>
      </c>
      <c r="B196" s="0" t="s">
        <v>43</v>
      </c>
      <c r="C196" s="0" t="s">
        <v>320</v>
      </c>
      <c r="D196" s="0" t="s">
        <v>43</v>
      </c>
      <c r="E196" s="0" t="n">
        <v>2</v>
      </c>
      <c r="F196" s="0" t="n">
        <v>0</v>
      </c>
      <c r="G196" s="0" t="n">
        <v>0</v>
      </c>
      <c r="H196" s="0" t="n">
        <v>5</v>
      </c>
    </row>
    <row r="197" customFormat="false" ht="15" hidden="false" customHeight="false" outlineLevel="0" collapsed="false">
      <c r="A197" s="0" t="s">
        <v>321</v>
      </c>
      <c r="B197" s="0" t="s">
        <v>64</v>
      </c>
      <c r="C197" s="0" t="s">
        <v>321</v>
      </c>
      <c r="D197" s="0" t="s">
        <v>490</v>
      </c>
      <c r="E197" s="0" t="n">
        <v>5</v>
      </c>
      <c r="F197" s="0" t="n">
        <v>173</v>
      </c>
      <c r="G197" s="0" t="n">
        <v>0</v>
      </c>
      <c r="H197" s="0" t="n">
        <v>6</v>
      </c>
    </row>
    <row r="198" customFormat="false" ht="15" hidden="false" customHeight="false" outlineLevel="0" collapsed="false">
      <c r="A198" s="0" t="s">
        <v>322</v>
      </c>
      <c r="B198" s="0" t="s">
        <v>16</v>
      </c>
      <c r="C198" s="0" t="s">
        <v>322</v>
      </c>
      <c r="D198" s="0" t="s">
        <v>16</v>
      </c>
      <c r="E198" s="0" t="n">
        <v>16</v>
      </c>
      <c r="F198" s="0" t="n">
        <v>0</v>
      </c>
      <c r="G198" s="0" t="n">
        <v>417</v>
      </c>
      <c r="H198" s="0" t="n">
        <v>238</v>
      </c>
    </row>
    <row r="199" customFormat="false" ht="15" hidden="false" customHeight="false" outlineLevel="0" collapsed="false">
      <c r="A199" s="0" t="s">
        <v>323</v>
      </c>
      <c r="B199" s="0" t="s">
        <v>37</v>
      </c>
      <c r="C199" s="0" t="s">
        <v>323</v>
      </c>
      <c r="D199" s="0" t="s">
        <v>37</v>
      </c>
      <c r="E199" s="0" t="n">
        <v>15</v>
      </c>
      <c r="F199" s="0" t="n">
        <v>0</v>
      </c>
      <c r="G199" s="0" t="n">
        <v>119</v>
      </c>
      <c r="H199" s="0" t="n">
        <v>202</v>
      </c>
    </row>
    <row r="200" customFormat="false" ht="15" hidden="false" customHeight="false" outlineLevel="0" collapsed="false">
      <c r="A200" s="0" t="s">
        <v>324</v>
      </c>
      <c r="B200" s="0" t="s">
        <v>43</v>
      </c>
    </row>
    <row r="201" customFormat="false" ht="15" hidden="false" customHeight="false" outlineLevel="0" collapsed="false">
      <c r="A201" s="0" t="s">
        <v>325</v>
      </c>
      <c r="B201" s="0" t="s">
        <v>35</v>
      </c>
      <c r="C201" s="0" t="s">
        <v>325</v>
      </c>
      <c r="D201" s="0" t="s">
        <v>489</v>
      </c>
      <c r="E201" s="0" t="n">
        <v>14</v>
      </c>
      <c r="F201" s="0" t="n">
        <v>0</v>
      </c>
      <c r="G201" s="0" t="n">
        <v>11</v>
      </c>
      <c r="H201" s="0" t="n">
        <v>265</v>
      </c>
    </row>
    <row r="202" customFormat="false" ht="15" hidden="false" customHeight="false" outlineLevel="0" collapsed="false">
      <c r="A202" s="0" t="s">
        <v>326</v>
      </c>
      <c r="B202" s="0" t="s">
        <v>43</v>
      </c>
    </row>
    <row r="203" customFormat="false" ht="15" hidden="false" customHeight="false" outlineLevel="0" collapsed="false">
      <c r="A203" s="0" t="s">
        <v>328</v>
      </c>
      <c r="B203" s="0" t="s">
        <v>16</v>
      </c>
    </row>
    <row r="204" customFormat="false" ht="15" hidden="false" customHeight="false" outlineLevel="0" collapsed="false">
      <c r="A204" s="0" t="s">
        <v>329</v>
      </c>
      <c r="B204" s="0" t="s">
        <v>43</v>
      </c>
      <c r="C204" s="0" t="s">
        <v>329</v>
      </c>
      <c r="D204" s="0" t="s">
        <v>43</v>
      </c>
      <c r="E204" s="0" t="n">
        <v>3</v>
      </c>
      <c r="F204" s="0" t="n">
        <v>9</v>
      </c>
      <c r="G204" s="0" t="n">
        <v>0</v>
      </c>
      <c r="H204" s="0" t="n">
        <v>30</v>
      </c>
    </row>
    <row r="205" customFormat="false" ht="15" hidden="false" customHeight="false" outlineLevel="0" collapsed="false">
      <c r="A205" s="0" t="s">
        <v>330</v>
      </c>
      <c r="B205" s="0" t="s">
        <v>61</v>
      </c>
      <c r="C205" s="0" t="s">
        <v>330</v>
      </c>
      <c r="D205" s="0" t="s">
        <v>61</v>
      </c>
      <c r="E205" s="0" t="n">
        <v>13</v>
      </c>
      <c r="F205" s="0" t="n">
        <v>842</v>
      </c>
      <c r="G205" s="0" t="n">
        <v>0</v>
      </c>
      <c r="H205" s="0" t="n">
        <v>0</v>
      </c>
    </row>
    <row r="206" customFormat="false" ht="15" hidden="false" customHeight="false" outlineLevel="0" collapsed="false">
      <c r="A206" s="0" t="s">
        <v>331</v>
      </c>
      <c r="B206" s="0" t="s">
        <v>43</v>
      </c>
      <c r="C206" s="0" t="s">
        <v>331</v>
      </c>
      <c r="D206" s="0" t="s">
        <v>43</v>
      </c>
      <c r="E206" s="0" t="n">
        <v>8</v>
      </c>
      <c r="F206" s="0" t="n">
        <v>155</v>
      </c>
      <c r="G206" s="0" t="n">
        <v>0</v>
      </c>
      <c r="H206" s="0" t="n">
        <v>20</v>
      </c>
    </row>
    <row r="207" customFormat="false" ht="15" hidden="false" customHeight="false" outlineLevel="0" collapsed="false">
      <c r="A207" s="0" t="s">
        <v>332</v>
      </c>
      <c r="B207" s="0" t="s">
        <v>43</v>
      </c>
      <c r="C207" s="0" t="s">
        <v>332</v>
      </c>
      <c r="D207" s="0" t="s">
        <v>43</v>
      </c>
      <c r="E207" s="0" t="n">
        <v>16</v>
      </c>
      <c r="F207" s="0" t="n">
        <v>312</v>
      </c>
      <c r="G207" s="0" t="n">
        <v>0</v>
      </c>
      <c r="H207" s="0" t="n">
        <v>128</v>
      </c>
    </row>
    <row r="208" customFormat="false" ht="15" hidden="false" customHeight="false" outlineLevel="0" collapsed="false">
      <c r="A208" s="0" t="s">
        <v>334</v>
      </c>
      <c r="B208" s="0" t="s">
        <v>43</v>
      </c>
    </row>
    <row r="209" customFormat="false" ht="15" hidden="false" customHeight="false" outlineLevel="0" collapsed="false">
      <c r="A209" s="0" t="s">
        <v>336</v>
      </c>
      <c r="B209" s="0" t="s">
        <v>22</v>
      </c>
      <c r="C209" s="0" t="s">
        <v>336</v>
      </c>
      <c r="D209" s="0" t="s">
        <v>22</v>
      </c>
      <c r="E209" s="0" t="n">
        <v>4</v>
      </c>
      <c r="F209" s="0" t="n">
        <v>0</v>
      </c>
      <c r="G209" s="0" t="n">
        <v>71</v>
      </c>
      <c r="H209" s="0" t="n">
        <v>26</v>
      </c>
    </row>
    <row r="210" customFormat="false" ht="15" hidden="false" customHeight="false" outlineLevel="0" collapsed="false">
      <c r="A210" s="0" t="s">
        <v>338</v>
      </c>
      <c r="B210" s="0" t="s">
        <v>97</v>
      </c>
      <c r="C210" s="0" t="s">
        <v>338</v>
      </c>
      <c r="D210" s="0" t="s">
        <v>97</v>
      </c>
      <c r="E210" s="0" t="n">
        <v>16</v>
      </c>
      <c r="F210" s="0" t="n">
        <v>592</v>
      </c>
      <c r="G210" s="0" t="n">
        <v>0</v>
      </c>
      <c r="H210" s="0" t="n">
        <v>180</v>
      </c>
    </row>
    <row r="211" customFormat="false" ht="15" hidden="false" customHeight="false" outlineLevel="0" collapsed="false">
      <c r="A211" s="0" t="s">
        <v>339</v>
      </c>
      <c r="B211" s="0" t="s">
        <v>35</v>
      </c>
    </row>
    <row r="212" customFormat="false" ht="15" hidden="false" customHeight="false" outlineLevel="0" collapsed="false">
      <c r="A212" s="0" t="s">
        <v>340</v>
      </c>
      <c r="B212" s="0" t="s">
        <v>22</v>
      </c>
    </row>
    <row r="213" customFormat="false" ht="15" hidden="false" customHeight="false" outlineLevel="0" collapsed="false">
      <c r="A213" s="0" t="s">
        <v>342</v>
      </c>
      <c r="B213" s="0" t="s">
        <v>64</v>
      </c>
      <c r="C213" s="0" t="s">
        <v>342</v>
      </c>
      <c r="D213" s="0" t="s">
        <v>490</v>
      </c>
      <c r="E213" s="0" t="n">
        <v>1</v>
      </c>
      <c r="F213" s="0" t="n">
        <v>13</v>
      </c>
      <c r="G213" s="0" t="n">
        <v>0</v>
      </c>
      <c r="H213" s="0" t="n">
        <v>1</v>
      </c>
    </row>
    <row r="214" customFormat="false" ht="15" hidden="false" customHeight="false" outlineLevel="0" collapsed="false">
      <c r="A214" s="0" t="s">
        <v>343</v>
      </c>
      <c r="B214" s="0" t="s">
        <v>97</v>
      </c>
      <c r="C214" s="0" t="s">
        <v>343</v>
      </c>
      <c r="D214" s="0" t="s">
        <v>97</v>
      </c>
      <c r="E214" s="0" t="n">
        <v>16</v>
      </c>
      <c r="F214" s="0" t="n">
        <v>75</v>
      </c>
      <c r="G214" s="0" t="n">
        <v>0</v>
      </c>
      <c r="H214" s="0" t="n">
        <v>59</v>
      </c>
    </row>
    <row r="215" customFormat="false" ht="15" hidden="false" customHeight="false" outlineLevel="0" collapsed="false">
      <c r="A215" s="0" t="s">
        <v>344</v>
      </c>
      <c r="B215" s="0" t="s">
        <v>35</v>
      </c>
      <c r="C215" s="0" t="s">
        <v>344</v>
      </c>
      <c r="D215" s="0" t="s">
        <v>489</v>
      </c>
      <c r="E215" s="0" t="n">
        <v>4</v>
      </c>
      <c r="F215" s="0" t="n">
        <v>0</v>
      </c>
      <c r="G215" s="0" t="n">
        <v>10</v>
      </c>
      <c r="H215" s="0" t="n">
        <v>55</v>
      </c>
    </row>
    <row r="216" customFormat="false" ht="15" hidden="false" customHeight="false" outlineLevel="0" collapsed="false">
      <c r="A216" s="0" t="s">
        <v>345</v>
      </c>
      <c r="B216" s="0" t="s">
        <v>16</v>
      </c>
    </row>
    <row r="217" customFormat="false" ht="15" hidden="false" customHeight="false" outlineLevel="0" collapsed="false">
      <c r="A217" s="0" t="s">
        <v>346</v>
      </c>
      <c r="B217" s="0" t="s">
        <v>64</v>
      </c>
    </row>
    <row r="218" customFormat="false" ht="15" hidden="false" customHeight="false" outlineLevel="0" collapsed="false">
      <c r="A218" s="0" t="s">
        <v>348</v>
      </c>
      <c r="B218" s="0" t="s">
        <v>43</v>
      </c>
    </row>
    <row r="219" customFormat="false" ht="15" hidden="false" customHeight="false" outlineLevel="0" collapsed="false">
      <c r="A219" s="0" t="s">
        <v>349</v>
      </c>
      <c r="B219" s="0" t="s">
        <v>64</v>
      </c>
    </row>
    <row r="220" customFormat="false" ht="15" hidden="false" customHeight="false" outlineLevel="0" collapsed="false">
      <c r="A220" s="0" t="s">
        <v>350</v>
      </c>
      <c r="B220" s="0" t="s">
        <v>82</v>
      </c>
    </row>
    <row r="221" customFormat="false" ht="15" hidden="false" customHeight="false" outlineLevel="0" collapsed="false">
      <c r="A221" s="0" t="s">
        <v>351</v>
      </c>
      <c r="B221" s="0" t="s">
        <v>97</v>
      </c>
    </row>
    <row r="222" customFormat="false" ht="15" hidden="false" customHeight="false" outlineLevel="0" collapsed="false">
      <c r="A222" s="0" t="s">
        <v>352</v>
      </c>
      <c r="B222" s="0" t="s">
        <v>52</v>
      </c>
    </row>
    <row r="223" customFormat="false" ht="15" hidden="false" customHeight="false" outlineLevel="0" collapsed="false">
      <c r="A223" s="0" t="s">
        <v>354</v>
      </c>
      <c r="B223" s="0" t="s">
        <v>19</v>
      </c>
      <c r="C223" s="0" t="s">
        <v>354</v>
      </c>
      <c r="D223" s="0" t="s">
        <v>19</v>
      </c>
      <c r="E223" s="0" t="n">
        <v>6</v>
      </c>
      <c r="F223" s="0" t="n">
        <v>60</v>
      </c>
      <c r="G223" s="0" t="n">
        <v>0</v>
      </c>
      <c r="H223" s="0" t="n">
        <v>8</v>
      </c>
    </row>
    <row r="224" customFormat="false" ht="15" hidden="false" customHeight="false" outlineLevel="0" collapsed="false">
      <c r="A224" s="0" t="s">
        <v>355</v>
      </c>
      <c r="B224" s="0" t="s">
        <v>43</v>
      </c>
      <c r="C224" s="0" t="s">
        <v>355</v>
      </c>
      <c r="D224" s="0" t="s">
        <v>43</v>
      </c>
      <c r="E224" s="0" t="n">
        <v>1</v>
      </c>
      <c r="F224" s="0" t="n">
        <v>9</v>
      </c>
      <c r="G224" s="0" t="n">
        <v>0</v>
      </c>
      <c r="H224" s="0" t="n">
        <v>0</v>
      </c>
    </row>
    <row r="225" customFormat="false" ht="15" hidden="false" customHeight="false" outlineLevel="0" collapsed="false">
      <c r="A225" s="0" t="s">
        <v>357</v>
      </c>
      <c r="B225" s="0" t="s">
        <v>64</v>
      </c>
    </row>
    <row r="226" customFormat="false" ht="15" hidden="false" customHeight="false" outlineLevel="0" collapsed="false">
      <c r="A226" s="0" t="s">
        <v>358</v>
      </c>
      <c r="B226" s="0" t="s">
        <v>43</v>
      </c>
      <c r="C226" s="0" t="s">
        <v>358</v>
      </c>
      <c r="D226" s="0" t="s">
        <v>43</v>
      </c>
      <c r="E226" s="0" t="n">
        <v>1</v>
      </c>
      <c r="F226" s="0" t="n">
        <v>0</v>
      </c>
      <c r="G226" s="0" t="n">
        <v>0</v>
      </c>
      <c r="H226" s="0" t="n">
        <v>17</v>
      </c>
    </row>
    <row r="227" customFormat="false" ht="15" hidden="false" customHeight="false" outlineLevel="0" collapsed="false">
      <c r="A227" s="0" t="s">
        <v>359</v>
      </c>
      <c r="B227" s="0" t="s">
        <v>64</v>
      </c>
      <c r="C227" s="0" t="s">
        <v>359</v>
      </c>
      <c r="D227" s="0" t="s">
        <v>490</v>
      </c>
      <c r="E227" s="0" t="n">
        <v>16</v>
      </c>
      <c r="F227" s="0" t="n">
        <v>131</v>
      </c>
      <c r="G227" s="0" t="n">
        <v>0</v>
      </c>
      <c r="H227" s="0" t="n">
        <v>67</v>
      </c>
    </row>
    <row r="228" customFormat="false" ht="15" hidden="false" customHeight="false" outlineLevel="0" collapsed="false">
      <c r="A228" s="0" t="s">
        <v>360</v>
      </c>
      <c r="B228" s="0" t="s">
        <v>43</v>
      </c>
    </row>
    <row r="229" customFormat="false" ht="15" hidden="false" customHeight="false" outlineLevel="0" collapsed="false">
      <c r="A229" s="0" t="s">
        <v>361</v>
      </c>
      <c r="B229" s="0" t="s">
        <v>16</v>
      </c>
      <c r="C229" s="0" t="s">
        <v>361</v>
      </c>
      <c r="D229" s="0" t="s">
        <v>16</v>
      </c>
      <c r="E229" s="0" t="n">
        <v>16</v>
      </c>
      <c r="F229" s="0" t="n">
        <v>0</v>
      </c>
      <c r="G229" s="0" t="n">
        <v>569</v>
      </c>
      <c r="H229" s="0" t="n">
        <v>215</v>
      </c>
    </row>
    <row r="230" customFormat="false" ht="15" hidden="false" customHeight="false" outlineLevel="0" collapsed="false">
      <c r="A230" s="0" t="s">
        <v>363</v>
      </c>
      <c r="B230" s="0" t="s">
        <v>169</v>
      </c>
      <c r="C230" s="0" t="s">
        <v>363</v>
      </c>
      <c r="D230" s="0" t="s">
        <v>492</v>
      </c>
      <c r="E230" s="0" t="n">
        <v>12</v>
      </c>
      <c r="F230" s="0" t="n">
        <v>0</v>
      </c>
      <c r="G230" s="0" t="n">
        <v>295</v>
      </c>
      <c r="H230" s="0" t="n">
        <v>97</v>
      </c>
    </row>
    <row r="231" customFormat="false" ht="15" hidden="false" customHeight="false" outlineLevel="0" collapsed="false">
      <c r="A231" s="0" t="s">
        <v>364</v>
      </c>
      <c r="B231" s="0" t="s">
        <v>19</v>
      </c>
      <c r="C231" s="0" t="s">
        <v>364</v>
      </c>
      <c r="D231" s="0" t="s">
        <v>19</v>
      </c>
      <c r="E231" s="0" t="n">
        <v>14</v>
      </c>
      <c r="F231" s="0" t="n">
        <v>910</v>
      </c>
      <c r="G231" s="0" t="n">
        <v>0</v>
      </c>
      <c r="H231" s="0" t="n">
        <v>45</v>
      </c>
    </row>
    <row r="232" customFormat="false" ht="15" hidden="false" customHeight="false" outlineLevel="0" collapsed="false">
      <c r="A232" s="0" t="s">
        <v>365</v>
      </c>
      <c r="B232" s="0" t="s">
        <v>16</v>
      </c>
      <c r="C232" s="0" t="s">
        <v>365</v>
      </c>
      <c r="D232" s="0" t="s">
        <v>16</v>
      </c>
      <c r="E232" s="0" t="n">
        <v>9</v>
      </c>
      <c r="F232" s="0" t="n">
        <v>0</v>
      </c>
      <c r="G232" s="0" t="n">
        <v>15</v>
      </c>
      <c r="H232" s="0" t="n">
        <v>142</v>
      </c>
    </row>
    <row r="233" customFormat="false" ht="15" hidden="false" customHeight="false" outlineLevel="0" collapsed="false">
      <c r="A233" s="0" t="s">
        <v>367</v>
      </c>
      <c r="B233" s="0" t="s">
        <v>19</v>
      </c>
      <c r="C233" s="0" t="s">
        <v>367</v>
      </c>
      <c r="D233" s="0" t="s">
        <v>19</v>
      </c>
      <c r="E233" s="0" t="n">
        <v>4</v>
      </c>
      <c r="F233" s="0" t="n">
        <v>3</v>
      </c>
      <c r="G233" s="0" t="n">
        <v>0</v>
      </c>
      <c r="H233" s="0" t="n">
        <v>26</v>
      </c>
    </row>
    <row r="234" customFormat="false" ht="15" hidden="false" customHeight="false" outlineLevel="0" collapsed="false">
      <c r="A234" s="0" t="s">
        <v>368</v>
      </c>
      <c r="B234" s="0" t="s">
        <v>64</v>
      </c>
    </row>
    <row r="235" customFormat="false" ht="15" hidden="false" customHeight="false" outlineLevel="0" collapsed="false">
      <c r="A235" s="0" t="s">
        <v>370</v>
      </c>
      <c r="B235" s="0" t="s">
        <v>52</v>
      </c>
      <c r="C235" s="0" t="s">
        <v>370</v>
      </c>
      <c r="D235" s="0" t="s">
        <v>492</v>
      </c>
      <c r="E235" s="0" t="n">
        <v>1</v>
      </c>
      <c r="F235" s="0" t="n">
        <v>0</v>
      </c>
      <c r="G235" s="0" t="n">
        <v>0</v>
      </c>
      <c r="H235" s="0" t="n">
        <v>15</v>
      </c>
    </row>
    <row r="236" customFormat="false" ht="15" hidden="false" customHeight="false" outlineLevel="0" collapsed="false">
      <c r="A236" s="0" t="s">
        <v>372</v>
      </c>
      <c r="B236" s="0" t="s">
        <v>61</v>
      </c>
    </row>
    <row r="237" customFormat="false" ht="15" hidden="false" customHeight="false" outlineLevel="0" collapsed="false">
      <c r="A237" s="0" t="s">
        <v>373</v>
      </c>
      <c r="B237" s="0" t="s">
        <v>19</v>
      </c>
      <c r="C237" s="0" t="s">
        <v>373</v>
      </c>
      <c r="D237" s="0" t="s">
        <v>19</v>
      </c>
      <c r="E237" s="0" t="n">
        <v>4</v>
      </c>
      <c r="F237" s="0" t="n">
        <v>24</v>
      </c>
      <c r="G237" s="0" t="n">
        <v>0</v>
      </c>
      <c r="H237" s="0" t="n">
        <f aca="false">21+7</f>
        <v>28</v>
      </c>
      <c r="I237" s="25" t="s">
        <v>373</v>
      </c>
      <c r="J237" s="25" t="s">
        <v>19</v>
      </c>
      <c r="K237" s="25" t="n">
        <v>1</v>
      </c>
      <c r="L237" s="25" t="n">
        <v>0</v>
      </c>
      <c r="M237" s="26" t="n">
        <v>0</v>
      </c>
      <c r="N237" s="25" t="n">
        <v>0</v>
      </c>
      <c r="O237" s="26" t="n">
        <v>0</v>
      </c>
      <c r="P237" s="25" t="n">
        <v>7</v>
      </c>
      <c r="Q237" s="27" t="n">
        <v>0.015</v>
      </c>
    </row>
    <row r="238" customFormat="false" ht="15" hidden="false" customHeight="false" outlineLevel="0" collapsed="false">
      <c r="A238" s="0" t="s">
        <v>375</v>
      </c>
      <c r="B238" s="0" t="s">
        <v>19</v>
      </c>
    </row>
    <row r="239" customFormat="false" ht="15" hidden="false" customHeight="false" outlineLevel="0" collapsed="false">
      <c r="A239" s="0" t="s">
        <v>376</v>
      </c>
      <c r="B239" s="0" t="s">
        <v>13</v>
      </c>
      <c r="C239" s="0" t="s">
        <v>376</v>
      </c>
      <c r="D239" s="0" t="s">
        <v>489</v>
      </c>
      <c r="E239" s="0" t="n">
        <v>7</v>
      </c>
      <c r="F239" s="0" t="n">
        <v>0</v>
      </c>
      <c r="G239" s="0" t="n">
        <v>0</v>
      </c>
      <c r="H239" s="0" t="n">
        <v>90</v>
      </c>
    </row>
    <row r="240" customFormat="false" ht="15" hidden="false" customHeight="false" outlineLevel="0" collapsed="false">
      <c r="A240" s="0" t="s">
        <v>377</v>
      </c>
      <c r="B240" s="0" t="s">
        <v>37</v>
      </c>
    </row>
    <row r="241" customFormat="false" ht="15" hidden="false" customHeight="false" outlineLevel="0" collapsed="false">
      <c r="A241" s="0" t="s">
        <v>378</v>
      </c>
      <c r="B241" s="0" t="s">
        <v>16</v>
      </c>
      <c r="C241" s="0" t="s">
        <v>378</v>
      </c>
      <c r="D241" s="0" t="s">
        <v>492</v>
      </c>
      <c r="E241" s="0" t="n">
        <v>2</v>
      </c>
      <c r="F241" s="0" t="n">
        <v>0</v>
      </c>
      <c r="G241" s="0" t="n">
        <v>3</v>
      </c>
      <c r="H241" s="0" t="n">
        <v>44</v>
      </c>
    </row>
    <row r="242" customFormat="false" ht="15" hidden="false" customHeight="false" outlineLevel="0" collapsed="false">
      <c r="A242" s="0" t="s">
        <v>379</v>
      </c>
      <c r="B242" s="0" t="s">
        <v>35</v>
      </c>
    </row>
    <row r="243" customFormat="false" ht="15" hidden="false" customHeight="false" outlineLevel="0" collapsed="false">
      <c r="A243" s="0" t="s">
        <v>380</v>
      </c>
      <c r="B243" s="0" t="s">
        <v>169</v>
      </c>
      <c r="C243" s="0" t="s">
        <v>380</v>
      </c>
      <c r="D243" s="0" t="s">
        <v>169</v>
      </c>
      <c r="E243" s="0" t="n">
        <v>14</v>
      </c>
      <c r="F243" s="0" t="n">
        <v>0</v>
      </c>
      <c r="G243" s="0" t="n">
        <v>190</v>
      </c>
      <c r="H243" s="0" t="n">
        <v>237</v>
      </c>
    </row>
    <row r="244" customFormat="false" ht="15" hidden="false" customHeight="false" outlineLevel="0" collapsed="false">
      <c r="A244" s="0" t="s">
        <v>381</v>
      </c>
      <c r="B244" s="0" t="s">
        <v>22</v>
      </c>
      <c r="C244" s="0" t="s">
        <v>381</v>
      </c>
      <c r="D244" s="0" t="s">
        <v>22</v>
      </c>
      <c r="E244" s="0" t="n">
        <v>16</v>
      </c>
      <c r="F244" s="0" t="n">
        <v>0</v>
      </c>
      <c r="G244" s="0" t="n">
        <v>462</v>
      </c>
      <c r="H244" s="0" t="n">
        <v>115</v>
      </c>
    </row>
    <row r="245" customFormat="false" ht="15" hidden="false" customHeight="false" outlineLevel="0" collapsed="false">
      <c r="A245" s="0" t="s">
        <v>382</v>
      </c>
      <c r="B245" s="0" t="s">
        <v>169</v>
      </c>
      <c r="C245" s="0" t="s">
        <v>382</v>
      </c>
      <c r="D245" s="0" t="s">
        <v>169</v>
      </c>
      <c r="E245" s="0" t="n">
        <v>16</v>
      </c>
      <c r="F245" s="0" t="n">
        <v>0</v>
      </c>
      <c r="G245" s="0" t="n">
        <v>11</v>
      </c>
      <c r="H245" s="0" t="n">
        <v>377</v>
      </c>
    </row>
    <row r="246" customFormat="false" ht="15" hidden="false" customHeight="false" outlineLevel="0" collapsed="false">
      <c r="A246" s="0" t="s">
        <v>383</v>
      </c>
      <c r="B246" s="0" t="s">
        <v>22</v>
      </c>
      <c r="C246" s="0" t="s">
        <v>383</v>
      </c>
      <c r="D246" s="0" t="s">
        <v>22</v>
      </c>
      <c r="E246" s="0" t="n">
        <v>16</v>
      </c>
      <c r="F246" s="0" t="n">
        <v>6</v>
      </c>
      <c r="G246" s="0" t="n">
        <v>882</v>
      </c>
      <c r="H246" s="0" t="n">
        <v>74</v>
      </c>
    </row>
    <row r="247" customFormat="false" ht="15" hidden="false" customHeight="false" outlineLevel="0" collapsed="false">
      <c r="A247" s="0" t="s">
        <v>385</v>
      </c>
      <c r="B247" s="0" t="s">
        <v>35</v>
      </c>
      <c r="C247" s="0" t="s">
        <v>385</v>
      </c>
      <c r="D247" s="0" t="s">
        <v>489</v>
      </c>
      <c r="E247" s="0" t="n">
        <v>15</v>
      </c>
      <c r="F247" s="0" t="n">
        <v>0</v>
      </c>
      <c r="G247" s="0" t="n">
        <v>577</v>
      </c>
      <c r="H247" s="0" t="n">
        <v>113</v>
      </c>
    </row>
    <row r="248" customFormat="false" ht="15" hidden="false" customHeight="false" outlineLevel="0" collapsed="false">
      <c r="A248" s="0" t="s">
        <v>386</v>
      </c>
      <c r="B248" s="0" t="s">
        <v>37</v>
      </c>
      <c r="C248" s="0" t="s">
        <v>386</v>
      </c>
      <c r="D248" s="0" t="s">
        <v>37</v>
      </c>
      <c r="E248" s="0" t="n">
        <v>12</v>
      </c>
      <c r="F248" s="0" t="n">
        <v>0</v>
      </c>
      <c r="G248" s="0" t="n">
        <v>126</v>
      </c>
      <c r="H248" s="0" t="n">
        <v>67</v>
      </c>
    </row>
    <row r="249" customFormat="false" ht="15" hidden="false" customHeight="false" outlineLevel="0" collapsed="false">
      <c r="A249" s="0" t="s">
        <v>387</v>
      </c>
      <c r="B249" s="0" t="s">
        <v>22</v>
      </c>
      <c r="C249" s="0" t="s">
        <v>387</v>
      </c>
      <c r="D249" s="0" t="s">
        <v>22</v>
      </c>
      <c r="E249" s="0" t="n">
        <v>16</v>
      </c>
      <c r="F249" s="0" t="n">
        <v>0</v>
      </c>
      <c r="G249" s="0" t="n">
        <v>604</v>
      </c>
      <c r="H249" s="0" t="n">
        <v>59</v>
      </c>
    </row>
    <row r="250" customFormat="false" ht="15" hidden="false" customHeight="false" outlineLevel="0" collapsed="false">
      <c r="A250" s="0" t="s">
        <v>388</v>
      </c>
      <c r="B250" s="0" t="s">
        <v>19</v>
      </c>
      <c r="C250" s="0" t="s">
        <v>388</v>
      </c>
      <c r="D250" s="0" t="s">
        <v>19</v>
      </c>
      <c r="E250" s="0" t="n">
        <v>16</v>
      </c>
      <c r="F250" s="0" t="n">
        <v>188</v>
      </c>
      <c r="G250" s="0" t="n">
        <v>0</v>
      </c>
      <c r="H250" s="0" t="n">
        <v>237</v>
      </c>
    </row>
    <row r="251" customFormat="false" ht="15" hidden="false" customHeight="false" outlineLevel="0" collapsed="false">
      <c r="A251" s="0" t="s">
        <v>389</v>
      </c>
      <c r="B251" s="0" t="s">
        <v>43</v>
      </c>
    </row>
    <row r="252" customFormat="false" ht="15" hidden="false" customHeight="false" outlineLevel="0" collapsed="false">
      <c r="A252" s="0" t="s">
        <v>390</v>
      </c>
      <c r="B252" s="0" t="s">
        <v>43</v>
      </c>
      <c r="C252" s="0" t="s">
        <v>390</v>
      </c>
      <c r="D252" s="0" t="s">
        <v>43</v>
      </c>
      <c r="E252" s="0" t="n">
        <v>16</v>
      </c>
      <c r="F252" s="0" t="n">
        <v>131</v>
      </c>
      <c r="G252" s="0" t="n">
        <v>0</v>
      </c>
      <c r="H252" s="0" t="n">
        <v>138</v>
      </c>
    </row>
    <row r="253" customFormat="false" ht="15" hidden="false" customHeight="false" outlineLevel="0" collapsed="false">
      <c r="A253" s="0" t="s">
        <v>391</v>
      </c>
      <c r="B253" s="0" t="s">
        <v>64</v>
      </c>
    </row>
    <row r="254" customFormat="false" ht="15" hidden="false" customHeight="false" outlineLevel="0" collapsed="false">
      <c r="A254" s="0" t="s">
        <v>393</v>
      </c>
      <c r="B254" s="0" t="s">
        <v>13</v>
      </c>
      <c r="C254" s="0" t="s">
        <v>393</v>
      </c>
      <c r="D254" s="0" t="s">
        <v>489</v>
      </c>
      <c r="E254" s="0" t="n">
        <v>2</v>
      </c>
      <c r="F254" s="0" t="n">
        <v>0</v>
      </c>
      <c r="G254" s="0" t="n">
        <v>1</v>
      </c>
      <c r="H254" s="0" t="n">
        <v>10</v>
      </c>
    </row>
    <row r="255" customFormat="false" ht="15" hidden="false" customHeight="false" outlineLevel="0" collapsed="false">
      <c r="A255" s="0" t="s">
        <v>394</v>
      </c>
      <c r="B255" s="0" t="s">
        <v>16</v>
      </c>
    </row>
    <row r="256" customFormat="false" ht="15" hidden="false" customHeight="false" outlineLevel="0" collapsed="false">
      <c r="A256" s="0" t="s">
        <v>395</v>
      </c>
      <c r="B256" s="0" t="s">
        <v>22</v>
      </c>
      <c r="C256" s="0" t="s">
        <v>395</v>
      </c>
      <c r="D256" s="0" t="s">
        <v>491</v>
      </c>
      <c r="E256" s="0" t="n">
        <v>13</v>
      </c>
      <c r="F256" s="0" t="n">
        <v>0</v>
      </c>
      <c r="G256" s="0" t="n">
        <v>296</v>
      </c>
      <c r="H256" s="0" t="n">
        <v>8</v>
      </c>
    </row>
    <row r="257" customFormat="false" ht="15" hidden="false" customHeight="false" outlineLevel="0" collapsed="false">
      <c r="A257" s="0" t="s">
        <v>396</v>
      </c>
      <c r="B257" s="0" t="s">
        <v>22</v>
      </c>
    </row>
    <row r="258" customFormat="false" ht="15" hidden="false" customHeight="false" outlineLevel="0" collapsed="false">
      <c r="A258" s="0" t="s">
        <v>397</v>
      </c>
      <c r="B258" s="0" t="s">
        <v>82</v>
      </c>
    </row>
    <row r="259" customFormat="false" ht="15" hidden="false" customHeight="false" outlineLevel="0" collapsed="false">
      <c r="A259" s="0" t="s">
        <v>398</v>
      </c>
      <c r="B259" s="0" t="s">
        <v>52</v>
      </c>
      <c r="C259" s="0" t="s">
        <v>398</v>
      </c>
      <c r="D259" s="0" t="s">
        <v>169</v>
      </c>
      <c r="E259" s="0" t="n">
        <v>10</v>
      </c>
      <c r="F259" s="0" t="n">
        <v>0</v>
      </c>
      <c r="G259" s="0" t="n">
        <v>650</v>
      </c>
      <c r="H259" s="0" t="n">
        <v>84</v>
      </c>
    </row>
    <row r="260" customFormat="false" ht="15" hidden="false" customHeight="false" outlineLevel="0" collapsed="false">
      <c r="A260" s="0" t="s">
        <v>399</v>
      </c>
      <c r="B260" s="0" t="s">
        <v>19</v>
      </c>
    </row>
    <row r="261" customFormat="false" ht="15" hidden="false" customHeight="false" outlineLevel="0" collapsed="false">
      <c r="A261" s="0" t="s">
        <v>400</v>
      </c>
      <c r="B261" s="0" t="s">
        <v>64</v>
      </c>
      <c r="C261" s="0" t="s">
        <v>400</v>
      </c>
      <c r="D261" s="0" t="s">
        <v>493</v>
      </c>
      <c r="E261" s="0" t="n">
        <v>1</v>
      </c>
      <c r="F261" s="0" t="n">
        <v>5</v>
      </c>
      <c r="G261" s="0" t="n">
        <v>0</v>
      </c>
      <c r="H261" s="0" t="n">
        <v>1</v>
      </c>
    </row>
    <row r="262" customFormat="false" ht="15" hidden="false" customHeight="false" outlineLevel="0" collapsed="false">
      <c r="A262" s="0" t="s">
        <v>401</v>
      </c>
      <c r="B262" s="0" t="s">
        <v>19</v>
      </c>
    </row>
    <row r="263" customFormat="false" ht="15" hidden="false" customHeight="false" outlineLevel="0" collapsed="false">
      <c r="A263" s="0" t="s">
        <v>402</v>
      </c>
      <c r="B263" s="0" t="s">
        <v>19</v>
      </c>
      <c r="C263" s="0" t="s">
        <v>402</v>
      </c>
      <c r="D263" s="0" t="s">
        <v>19</v>
      </c>
      <c r="E263" s="0" t="n">
        <v>13</v>
      </c>
      <c r="F263" s="0" t="n">
        <v>423</v>
      </c>
      <c r="G263" s="0" t="n">
        <v>0</v>
      </c>
      <c r="H263" s="0" t="n">
        <v>98</v>
      </c>
    </row>
    <row r="264" customFormat="false" ht="15" hidden="false" customHeight="false" outlineLevel="0" collapsed="false">
      <c r="A264" s="0" t="s">
        <v>403</v>
      </c>
      <c r="B264" s="0" t="s">
        <v>19</v>
      </c>
      <c r="C264" s="0" t="s">
        <v>403</v>
      </c>
      <c r="D264" s="0" t="s">
        <v>19</v>
      </c>
      <c r="E264" s="0" t="n">
        <v>16</v>
      </c>
      <c r="F264" s="0" t="n">
        <v>679</v>
      </c>
      <c r="G264" s="0" t="n">
        <v>0</v>
      </c>
      <c r="H264" s="0" t="n">
        <v>39</v>
      </c>
    </row>
    <row r="265" customFormat="false" ht="15" hidden="false" customHeight="false" outlineLevel="0" collapsed="false">
      <c r="A265" s="0" t="s">
        <v>404</v>
      </c>
      <c r="B265" s="0" t="s">
        <v>64</v>
      </c>
      <c r="C265" s="0" t="s">
        <v>404</v>
      </c>
      <c r="D265" s="0" t="s">
        <v>490</v>
      </c>
      <c r="E265" s="0" t="n">
        <v>6</v>
      </c>
      <c r="F265" s="0" t="n">
        <v>137</v>
      </c>
      <c r="G265" s="0" t="n">
        <v>0</v>
      </c>
      <c r="H265" s="0" t="n">
        <v>27</v>
      </c>
    </row>
    <row r="266" customFormat="false" ht="15" hidden="false" customHeight="false" outlineLevel="0" collapsed="false">
      <c r="A266" s="0" t="s">
        <v>406</v>
      </c>
      <c r="B266" s="0" t="s">
        <v>16</v>
      </c>
    </row>
    <row r="267" customFormat="false" ht="15" hidden="false" customHeight="false" outlineLevel="0" collapsed="false">
      <c r="A267" s="0" t="s">
        <v>407</v>
      </c>
      <c r="B267" s="0" t="s">
        <v>16</v>
      </c>
    </row>
    <row r="268" customFormat="false" ht="15" hidden="false" customHeight="false" outlineLevel="0" collapsed="false">
      <c r="A268" s="0" t="s">
        <v>408</v>
      </c>
      <c r="B268" s="0" t="s">
        <v>43</v>
      </c>
      <c r="C268" s="0" t="s">
        <v>408</v>
      </c>
      <c r="D268" s="0" t="s">
        <v>43</v>
      </c>
      <c r="E268" s="0" t="n">
        <v>14</v>
      </c>
      <c r="F268" s="0" t="n">
        <v>48</v>
      </c>
      <c r="G268" s="0" t="n">
        <v>0</v>
      </c>
      <c r="H268" s="0" t="n">
        <v>249</v>
      </c>
    </row>
    <row r="269" customFormat="false" ht="15" hidden="false" customHeight="false" outlineLevel="0" collapsed="false">
      <c r="A269" s="0" t="s">
        <v>409</v>
      </c>
      <c r="B269" s="0" t="s">
        <v>13</v>
      </c>
    </row>
    <row r="270" customFormat="false" ht="15" hidden="false" customHeight="false" outlineLevel="0" collapsed="false">
      <c r="A270" s="0" t="s">
        <v>410</v>
      </c>
      <c r="B270" s="0" t="s">
        <v>67</v>
      </c>
      <c r="C270" s="0" t="s">
        <v>410</v>
      </c>
      <c r="D270" s="0" t="s">
        <v>67</v>
      </c>
      <c r="E270" s="0" t="n">
        <v>16</v>
      </c>
      <c r="F270" s="0" t="n">
        <v>371</v>
      </c>
      <c r="G270" s="0" t="n">
        <v>0</v>
      </c>
      <c r="H270" s="0" t="n">
        <v>85</v>
      </c>
    </row>
    <row r="271" customFormat="false" ht="15" hidden="false" customHeight="false" outlineLevel="0" collapsed="false">
      <c r="A271" s="0" t="s">
        <v>412</v>
      </c>
      <c r="B271" s="0" t="s">
        <v>52</v>
      </c>
      <c r="C271" s="0" t="s">
        <v>412</v>
      </c>
      <c r="D271" s="0" t="s">
        <v>169</v>
      </c>
      <c r="E271" s="0" t="n">
        <v>16</v>
      </c>
      <c r="F271" s="0" t="n">
        <v>0</v>
      </c>
      <c r="G271" s="0" t="n">
        <v>198</v>
      </c>
      <c r="H271" s="0" t="n">
        <v>208</v>
      </c>
    </row>
    <row r="272" customFormat="false" ht="15" hidden="false" customHeight="false" outlineLevel="0" collapsed="false">
      <c r="A272" s="0" t="s">
        <v>413</v>
      </c>
      <c r="B272" s="0" t="s">
        <v>37</v>
      </c>
      <c r="C272" s="0" t="s">
        <v>413</v>
      </c>
      <c r="D272" s="0" t="s">
        <v>489</v>
      </c>
      <c r="E272" s="0" t="n">
        <v>13</v>
      </c>
      <c r="F272" s="0" t="n">
        <v>0</v>
      </c>
      <c r="G272" s="0" t="n">
        <v>214</v>
      </c>
      <c r="H272" s="0" t="n">
        <v>93</v>
      </c>
    </row>
    <row r="273" customFormat="false" ht="15" hidden="false" customHeight="false" outlineLevel="0" collapsed="false">
      <c r="A273" s="0" t="s">
        <v>414</v>
      </c>
      <c r="B273" s="0" t="s">
        <v>40</v>
      </c>
      <c r="C273" s="0" t="s">
        <v>414</v>
      </c>
      <c r="D273" s="0" t="s">
        <v>493</v>
      </c>
      <c r="E273" s="0" t="n">
        <v>2</v>
      </c>
      <c r="F273" s="0" t="n">
        <v>4</v>
      </c>
      <c r="G273" s="0" t="n">
        <v>0</v>
      </c>
      <c r="H273" s="0" t="n">
        <v>2</v>
      </c>
    </row>
    <row r="274" customFormat="false" ht="15" hidden="false" customHeight="false" outlineLevel="0" collapsed="false">
      <c r="A274" s="0" t="s">
        <v>415</v>
      </c>
      <c r="B274" s="0" t="s">
        <v>82</v>
      </c>
      <c r="C274" s="0" t="s">
        <v>415</v>
      </c>
      <c r="D274" s="0" t="s">
        <v>82</v>
      </c>
      <c r="E274" s="0" t="n">
        <v>16</v>
      </c>
      <c r="F274" s="0" t="n">
        <v>998</v>
      </c>
      <c r="G274" s="0" t="n">
        <v>0</v>
      </c>
      <c r="H274" s="0" t="n">
        <v>58</v>
      </c>
    </row>
    <row r="275" customFormat="false" ht="15" hidden="false" customHeight="false" outlineLevel="0" collapsed="false">
      <c r="A275" s="0" t="s">
        <v>416</v>
      </c>
      <c r="B275" s="0" t="s">
        <v>97</v>
      </c>
      <c r="C275" s="0" t="s">
        <v>416</v>
      </c>
      <c r="D275" s="0" t="s">
        <v>97</v>
      </c>
      <c r="E275" s="0" t="n">
        <v>1</v>
      </c>
      <c r="F275" s="0" t="n">
        <v>0</v>
      </c>
      <c r="G275" s="0" t="n">
        <v>0</v>
      </c>
      <c r="H275" s="0" t="n">
        <v>1</v>
      </c>
    </row>
    <row r="276" customFormat="false" ht="15" hidden="false" customHeight="false" outlineLevel="0" collapsed="false">
      <c r="A276" s="0" t="s">
        <v>417</v>
      </c>
      <c r="B276" s="0" t="s">
        <v>35</v>
      </c>
    </row>
    <row r="277" customFormat="false" ht="15" hidden="false" customHeight="false" outlineLevel="0" collapsed="false">
      <c r="A277" s="0" t="s">
        <v>418</v>
      </c>
      <c r="B277" s="0" t="s">
        <v>35</v>
      </c>
      <c r="C277" s="0" t="s">
        <v>418</v>
      </c>
      <c r="D277" s="0" t="s">
        <v>489</v>
      </c>
      <c r="E277" s="0" t="n">
        <v>5</v>
      </c>
      <c r="F277" s="0" t="n">
        <v>0</v>
      </c>
      <c r="G277" s="0" t="n">
        <v>15</v>
      </c>
      <c r="H277" s="0" t="n">
        <v>102</v>
      </c>
    </row>
    <row r="278" customFormat="false" ht="15" hidden="false" customHeight="false" outlineLevel="0" collapsed="false">
      <c r="A278" s="0" t="s">
        <v>420</v>
      </c>
      <c r="B278" s="0" t="s">
        <v>61</v>
      </c>
    </row>
    <row r="279" customFormat="false" ht="15" hidden="false" customHeight="false" outlineLevel="0" collapsed="false">
      <c r="A279" s="0" t="s">
        <v>421</v>
      </c>
      <c r="B279" s="0" t="s">
        <v>97</v>
      </c>
      <c r="C279" s="0" t="s">
        <v>421</v>
      </c>
      <c r="D279" s="0" t="s">
        <v>97</v>
      </c>
      <c r="E279" s="0" t="n">
        <v>15</v>
      </c>
      <c r="F279" s="0" t="n">
        <v>673</v>
      </c>
      <c r="G279" s="0" t="n">
        <v>0</v>
      </c>
      <c r="H279" s="0" t="n">
        <v>67</v>
      </c>
    </row>
    <row r="280" customFormat="false" ht="15" hidden="false" customHeight="false" outlineLevel="0" collapsed="false">
      <c r="A280" s="0" t="s">
        <v>422</v>
      </c>
      <c r="B280" s="0" t="s">
        <v>61</v>
      </c>
    </row>
    <row r="281" customFormat="false" ht="15" hidden="false" customHeight="false" outlineLevel="0" collapsed="false">
      <c r="A281" s="0" t="s">
        <v>423</v>
      </c>
      <c r="B281" s="0" t="s">
        <v>16</v>
      </c>
      <c r="C281" s="0" t="s">
        <v>423</v>
      </c>
      <c r="D281" s="0" t="s">
        <v>52</v>
      </c>
      <c r="E281" s="0" t="n">
        <v>13</v>
      </c>
      <c r="F281" s="0" t="n">
        <v>0</v>
      </c>
      <c r="G281" s="0" t="n">
        <v>779</v>
      </c>
      <c r="H281" s="0" t="n">
        <v>126</v>
      </c>
    </row>
    <row r="282" customFormat="false" ht="15" hidden="false" customHeight="false" outlineLevel="0" collapsed="false">
      <c r="A282" s="0" t="s">
        <v>424</v>
      </c>
      <c r="B282" s="0" t="s">
        <v>19</v>
      </c>
    </row>
    <row r="283" customFormat="false" ht="15" hidden="false" customHeight="false" outlineLevel="0" collapsed="false">
      <c r="A283" s="0" t="s">
        <v>426</v>
      </c>
      <c r="B283" s="0" t="s">
        <v>97</v>
      </c>
      <c r="C283" s="0" t="s">
        <v>426</v>
      </c>
      <c r="D283" s="0" t="s">
        <v>97</v>
      </c>
      <c r="E283" s="0" t="n">
        <v>15</v>
      </c>
      <c r="F283" s="0" t="n">
        <v>479</v>
      </c>
      <c r="G283" s="0" t="n">
        <v>0</v>
      </c>
      <c r="H283" s="0" t="n">
        <v>113</v>
      </c>
    </row>
    <row r="284" customFormat="false" ht="15" hidden="false" customHeight="false" outlineLevel="0" collapsed="false">
      <c r="A284" s="0" t="s">
        <v>428</v>
      </c>
      <c r="B284" s="0" t="s">
        <v>64</v>
      </c>
    </row>
    <row r="285" customFormat="false" ht="15" hidden="false" customHeight="false" outlineLevel="0" collapsed="false">
      <c r="A285" s="0" t="s">
        <v>429</v>
      </c>
      <c r="B285" s="0" t="s">
        <v>16</v>
      </c>
      <c r="C285" s="0" t="s">
        <v>429</v>
      </c>
      <c r="D285" s="0" t="s">
        <v>16</v>
      </c>
      <c r="E285" s="0" t="n">
        <v>5</v>
      </c>
      <c r="F285" s="0" t="n">
        <v>0</v>
      </c>
      <c r="G285" s="0" t="n">
        <v>64</v>
      </c>
      <c r="H285" s="0" t="n">
        <v>11</v>
      </c>
    </row>
    <row r="286" customFormat="false" ht="15" hidden="false" customHeight="false" outlineLevel="0" collapsed="false">
      <c r="A286" s="0" t="s">
        <v>430</v>
      </c>
      <c r="B286" s="0" t="s">
        <v>37</v>
      </c>
      <c r="C286" s="0" t="s">
        <v>430</v>
      </c>
      <c r="D286" s="0" t="s">
        <v>37</v>
      </c>
      <c r="E286" s="0" t="n">
        <v>12</v>
      </c>
      <c r="F286" s="0" t="n">
        <v>0</v>
      </c>
      <c r="G286" s="0" t="n">
        <v>312</v>
      </c>
      <c r="H286" s="0" t="n">
        <v>24</v>
      </c>
    </row>
    <row r="287" customFormat="false" ht="15" hidden="false" customHeight="false" outlineLevel="0" collapsed="false">
      <c r="A287" s="0" t="s">
        <v>431</v>
      </c>
      <c r="B287" s="0" t="s">
        <v>16</v>
      </c>
      <c r="C287" s="0" t="s">
        <v>431</v>
      </c>
      <c r="D287" s="0" t="s">
        <v>16</v>
      </c>
      <c r="E287" s="0" t="n">
        <v>13</v>
      </c>
      <c r="F287" s="0" t="n">
        <v>0</v>
      </c>
      <c r="G287" s="0" t="n">
        <v>675</v>
      </c>
      <c r="H287" s="0" t="n">
        <v>63</v>
      </c>
    </row>
    <row r="288" customFormat="false" ht="15" hidden="false" customHeight="false" outlineLevel="0" collapsed="false">
      <c r="A288" s="0" t="s">
        <v>432</v>
      </c>
      <c r="B288" s="0" t="s">
        <v>61</v>
      </c>
    </row>
    <row r="289" customFormat="false" ht="15" hidden="false" customHeight="false" outlineLevel="0" collapsed="false">
      <c r="A289" s="0" t="s">
        <v>434</v>
      </c>
      <c r="B289" s="0" t="s">
        <v>43</v>
      </c>
      <c r="C289" s="0" t="s">
        <v>434</v>
      </c>
      <c r="D289" s="0" t="s">
        <v>43</v>
      </c>
      <c r="E289" s="0" t="n">
        <v>14</v>
      </c>
      <c r="F289" s="0" t="n">
        <v>566</v>
      </c>
      <c r="G289" s="0" t="n">
        <v>0</v>
      </c>
      <c r="H289" s="0" t="n">
        <v>0</v>
      </c>
    </row>
    <row r="290" customFormat="false" ht="15" hidden="false" customHeight="false" outlineLevel="0" collapsed="false">
      <c r="A290" s="0" t="s">
        <v>436</v>
      </c>
      <c r="B290" s="0" t="s">
        <v>40</v>
      </c>
    </row>
    <row r="291" customFormat="false" ht="15" hidden="false" customHeight="false" outlineLevel="0" collapsed="false">
      <c r="A291" s="0" t="s">
        <v>437</v>
      </c>
      <c r="B291" s="0" t="s">
        <v>67</v>
      </c>
    </row>
    <row r="292" customFormat="false" ht="15" hidden="false" customHeight="false" outlineLevel="0" collapsed="false">
      <c r="A292" s="0" t="s">
        <v>438</v>
      </c>
      <c r="B292" s="0" t="s">
        <v>97</v>
      </c>
      <c r="C292" s="0" t="s">
        <v>438</v>
      </c>
      <c r="D292" s="0" t="s">
        <v>97</v>
      </c>
      <c r="E292" s="0" t="n">
        <v>16</v>
      </c>
      <c r="F292" s="0" t="n">
        <v>450</v>
      </c>
      <c r="G292" s="0" t="n">
        <v>0</v>
      </c>
      <c r="H292" s="0" t="n">
        <v>167</v>
      </c>
    </row>
    <row r="293" customFormat="false" ht="15" hidden="false" customHeight="false" outlineLevel="0" collapsed="false">
      <c r="A293" s="0" t="s">
        <v>439</v>
      </c>
      <c r="B293" s="0" t="s">
        <v>67</v>
      </c>
      <c r="C293" s="0" t="s">
        <v>439</v>
      </c>
      <c r="D293" s="0" t="s">
        <v>67</v>
      </c>
      <c r="E293" s="0" t="n">
        <v>3</v>
      </c>
      <c r="F293" s="0" t="n">
        <v>68</v>
      </c>
      <c r="G293" s="0" t="n">
        <v>0</v>
      </c>
      <c r="H293" s="0" t="n">
        <v>25</v>
      </c>
    </row>
    <row r="294" customFormat="false" ht="15" hidden="false" customHeight="false" outlineLevel="0" collapsed="false">
      <c r="A294" s="0" t="s">
        <v>440</v>
      </c>
      <c r="B294" s="0" t="s">
        <v>35</v>
      </c>
      <c r="C294" s="0" t="s">
        <v>440</v>
      </c>
      <c r="D294" s="0" t="s">
        <v>489</v>
      </c>
      <c r="E294" s="0" t="n">
        <v>9</v>
      </c>
      <c r="F294" s="0" t="n">
        <v>0</v>
      </c>
      <c r="G294" s="0" t="n">
        <v>74</v>
      </c>
      <c r="H294" s="0" t="n">
        <v>175</v>
      </c>
    </row>
    <row r="295" customFormat="false" ht="15" hidden="false" customHeight="false" outlineLevel="0" collapsed="false">
      <c r="A295" s="0" t="s">
        <v>441</v>
      </c>
      <c r="B295" s="0" t="s">
        <v>52</v>
      </c>
      <c r="C295" s="0" t="s">
        <v>441</v>
      </c>
      <c r="D295" s="0" t="s">
        <v>169</v>
      </c>
      <c r="E295" s="0" t="n">
        <v>10</v>
      </c>
      <c r="F295" s="0" t="n">
        <v>0</v>
      </c>
      <c r="G295" s="0" t="n">
        <v>153</v>
      </c>
      <c r="H295" s="0" t="n">
        <v>158</v>
      </c>
    </row>
    <row r="341" customFormat="false" ht="15" hidden="false" customHeight="false" outlineLevel="0" collapsed="false">
      <c r="C341" s="4"/>
      <c r="D341" s="4"/>
      <c r="E341" s="4"/>
      <c r="F341" s="4"/>
      <c r="G341" s="4"/>
      <c r="H341" s="4"/>
    </row>
    <row r="342" customFormat="false" ht="15" hidden="false" customHeight="false" outlineLevel="0" collapsed="false">
      <c r="C342" s="4"/>
      <c r="D342" s="4"/>
      <c r="E342" s="4"/>
      <c r="F342" s="4"/>
      <c r="G342" s="4"/>
      <c r="H342" s="4"/>
    </row>
    <row r="343" customFormat="false" ht="15" hidden="false" customHeight="false" outlineLevel="0" collapsed="false">
      <c r="C343" s="4"/>
      <c r="D343" s="4"/>
      <c r="E343" s="4"/>
      <c r="F343" s="4"/>
      <c r="G343" s="4"/>
      <c r="H343" s="4"/>
    </row>
    <row r="371" customFormat="false" ht="15" hidden="false" customHeight="false" outlineLevel="0" collapsed="false">
      <c r="C371" s="4"/>
      <c r="D371" s="4"/>
      <c r="E371" s="4"/>
      <c r="F371" s="4"/>
      <c r="G371" s="4"/>
      <c r="H371" s="4"/>
    </row>
    <row r="444" customFormat="false" ht="15" hidden="false" customHeight="false" outlineLevel="0" collapsed="false">
      <c r="AE444" s="4"/>
      <c r="AF444" s="4"/>
    </row>
    <row r="445" customFormat="false" ht="15" hidden="false" customHeight="false" outlineLevel="0" collapsed="false">
      <c r="AE445" s="4"/>
      <c r="AF445" s="4"/>
    </row>
    <row r="446" customFormat="false" ht="15" hidden="false" customHeight="false" outlineLevel="0" collapsed="false">
      <c r="AE446" s="4"/>
      <c r="AF446" s="4"/>
    </row>
    <row r="485" customFormat="false" ht="15" hidden="false" customHeight="false" outlineLevel="0" collapsed="false">
      <c r="AE485" s="4"/>
      <c r="AF485" s="4"/>
    </row>
    <row r="486" customFormat="false" ht="15" hidden="false" customHeight="false" outlineLevel="0" collapsed="false">
      <c r="AE486" s="4"/>
      <c r="AF486" s="4"/>
    </row>
    <row r="493" customFormat="false" ht="15" hidden="false" customHeight="false" outlineLevel="0" collapsed="false">
      <c r="C493" s="4"/>
      <c r="D493" s="4"/>
      <c r="F493" s="4"/>
      <c r="G493" s="4"/>
      <c r="H493" s="4"/>
    </row>
    <row r="494" customFormat="false" ht="15" hidden="false" customHeight="false" outlineLevel="0" collapsed="false">
      <c r="C494" s="4"/>
      <c r="D494" s="4"/>
      <c r="F494" s="4"/>
      <c r="G494" s="4"/>
      <c r="H494" s="4"/>
    </row>
    <row r="553" customFormat="false" ht="15" hidden="false" customHeight="false" outlineLevel="0" collapsed="false">
      <c r="C553" s="4"/>
      <c r="D553" s="4"/>
      <c r="F553" s="4"/>
      <c r="G553" s="4"/>
      <c r="H553" s="4"/>
    </row>
    <row r="554" customFormat="false" ht="15" hidden="false" customHeight="false" outlineLevel="0" collapsed="false">
      <c r="C554" s="4"/>
      <c r="D554" s="4"/>
      <c r="F554" s="4"/>
      <c r="G554" s="4"/>
      <c r="H554" s="4"/>
    </row>
    <row r="641" customFormat="false" ht="15" hidden="false" customHeight="false" outlineLevel="0" collapsed="false">
      <c r="E641" s="0" t="n">
        <v>2</v>
      </c>
    </row>
    <row r="698" customFormat="false" ht="15" hidden="false" customHeight="false" outlineLevel="0" collapsed="false">
      <c r="C698" s="4"/>
      <c r="D698" s="4"/>
      <c r="E698" s="4"/>
      <c r="F698" s="4"/>
      <c r="G698" s="4"/>
      <c r="H698" s="4"/>
    </row>
    <row r="730" customFormat="false" ht="15" hidden="false" customHeight="false" outlineLevel="0" collapsed="false">
      <c r="AE730" s="4"/>
      <c r="AF730" s="4"/>
    </row>
    <row r="731" customFormat="false" ht="15" hidden="false" customHeight="false" outlineLevel="0" collapsed="false">
      <c r="AE731" s="4"/>
      <c r="AF731" s="4"/>
    </row>
    <row r="733" customFormat="false" ht="15" hidden="false" customHeight="false" outlineLevel="0" collapsed="false">
      <c r="C733" s="4"/>
      <c r="D733" s="4"/>
      <c r="E733" s="4"/>
      <c r="F733" s="4"/>
      <c r="G733" s="4"/>
      <c r="H733" s="4"/>
    </row>
    <row r="734" customFormat="false" ht="15" hidden="false" customHeight="false" outlineLevel="0" collapsed="false">
      <c r="C734" s="4"/>
      <c r="D734" s="4"/>
      <c r="E734" s="4"/>
      <c r="F734" s="4"/>
      <c r="G734" s="4"/>
      <c r="H734" s="4"/>
    </row>
    <row r="812" s="4" customFormat="true" ht="15" hidden="false" customHeight="false" outlineLevel="0" collapsed="false"/>
    <row r="813" s="4" customFormat="true" ht="15" hidden="false" customHeight="false" outlineLevel="0" collapsed="false"/>
    <row r="815" s="4" customFormat="true" ht="15" hidden="false" customHeight="false" outlineLevel="0" collapsed="false"/>
    <row r="816" s="4" customFormat="true" ht="15" hidden="false" customHeight="false" outlineLevel="0" collapsed="false"/>
    <row r="942" customFormat="false" ht="15" hidden="false" customHeight="false" outlineLevel="0" collapsed="false">
      <c r="C942" s="4"/>
      <c r="D942" s="4"/>
      <c r="E942" s="4"/>
      <c r="F942" s="4"/>
      <c r="G942" s="4"/>
      <c r="H942" s="4"/>
    </row>
    <row r="943" customFormat="false" ht="15" hidden="false" customHeight="false" outlineLevel="0" collapsed="false">
      <c r="C943" s="4"/>
      <c r="D943" s="4"/>
      <c r="E943" s="4"/>
      <c r="F943" s="4"/>
      <c r="G943" s="4"/>
      <c r="H943" s="4"/>
    </row>
    <row r="1016" customFormat="false" ht="15" hidden="false" customHeight="false" outlineLevel="0" collapsed="false">
      <c r="C1016" s="4"/>
      <c r="D1016" s="4"/>
      <c r="E1016" s="4"/>
      <c r="F1016" s="4"/>
      <c r="G1016" s="4"/>
      <c r="H1016" s="4"/>
    </row>
    <row r="1017" customFormat="false" ht="15" hidden="false" customHeight="false" outlineLevel="0" collapsed="false">
      <c r="C1017" s="4"/>
      <c r="D1017" s="4"/>
      <c r="E1017" s="4"/>
      <c r="F1017" s="4"/>
      <c r="G1017" s="4"/>
      <c r="H1017" s="4"/>
    </row>
    <row r="1060" s="4" customFormat="true" ht="15" hidden="false" customHeight="false" outlineLevel="0" collapsed="false"/>
    <row r="1061" s="4" customFormat="true" ht="15" hidden="false" customHeight="false" outlineLevel="0" collapsed="false"/>
    <row r="1073" s="4" customFormat="true" ht="15" hidden="false" customHeight="false" outlineLevel="0" collapsed="false"/>
    <row r="1074" s="4" customFormat="true" ht="15" hidden="false" customHeight="false" outlineLevel="0" collapsed="false"/>
    <row r="1075" s="4" customFormat="true" ht="15" hidden="false" customHeight="false" outlineLevel="0" collapsed="false"/>
    <row r="1129" s="4" customFormat="true" ht="15" hidden="false" customHeight="false" outlineLevel="0" collapsed="false"/>
    <row r="1130" s="4" customFormat="true" ht="15" hidden="false" customHeight="false" outlineLevel="0" collapsed="false"/>
    <row r="1133" s="4" customFormat="true" ht="15" hidden="false" customHeight="false" outlineLevel="0" collapsed="false"/>
    <row r="1134" s="4" customFormat="true" ht="15" hidden="false" customHeight="false" outlineLevel="0" collapsed="false"/>
    <row r="1166" s="4" customFormat="true" ht="15" hidden="false" customHeight="false" outlineLevel="0" collapsed="false"/>
    <row r="1167" s="4" customFormat="true" ht="15" hidden="false" customHeight="false" outlineLevel="0" collapsed="false"/>
    <row r="1172" s="4" customFormat="true" ht="15" hidden="false" customHeight="false" outlineLevel="0" collapsed="false"/>
    <row r="1173" s="4" customFormat="true" ht="15" hidden="false" customHeight="false" outlineLevel="0" collapsed="false"/>
    <row r="1174" s="4" customFormat="true" ht="15" hidden="false" customHeight="false" outlineLevel="0" collapsed="false"/>
    <row r="1175" s="4" customFormat="true" ht="15" hidden="false" customHeight="false" outlineLevel="0" collapsed="false"/>
    <row r="1176" s="4" customFormat="true" ht="15" hidden="false" customHeight="false" outlineLevel="0" collapsed="false"/>
    <row r="1199" s="4" customFormat="true" ht="15" hidden="false" customHeight="false" outlineLevel="0" collapsed="false"/>
    <row r="1200" s="4" customFormat="true" ht="15" hidden="false" customHeight="false" outlineLevel="0" collapsed="false"/>
    <row r="1238" s="4" customFormat="true" ht="16.5" hidden="false" customHeight="true" outlineLevel="0" collapsed="false"/>
    <row r="1239" s="4" customFormat="true" ht="15" hidden="false" customHeight="false" outlineLevel="0" collapsed="false"/>
    <row r="1277" customFormat="false" ht="15" hidden="false" customHeight="false" outlineLevel="0" collapsed="false">
      <c r="C1277" s="4"/>
      <c r="D1277" s="4"/>
      <c r="E1277" s="4"/>
      <c r="F1277" s="4"/>
      <c r="G1277" s="4"/>
      <c r="H1277" s="4"/>
    </row>
    <row r="1278" customFormat="false" ht="15" hidden="false" customHeight="false" outlineLevel="0" collapsed="false">
      <c r="C1278" s="4"/>
      <c r="D1278" s="4"/>
      <c r="E1278" s="4"/>
      <c r="F1278" s="4"/>
      <c r="G1278" s="4"/>
      <c r="H1278" s="4"/>
    </row>
    <row r="1302" customFormat="false" ht="15" hidden="false" customHeight="false" outlineLevel="0" collapsed="false">
      <c r="C1302" s="4"/>
      <c r="D1302" s="4"/>
      <c r="E1302" s="4"/>
      <c r="F1302" s="4"/>
      <c r="G1302" s="4"/>
      <c r="H1302" s="4"/>
    </row>
    <row r="1303" customFormat="false" ht="15" hidden="false" customHeight="false" outlineLevel="0" collapsed="false">
      <c r="C1303" s="4"/>
      <c r="D1303" s="4"/>
      <c r="E1303" s="4"/>
      <c r="F1303" s="4"/>
      <c r="G1303" s="4"/>
      <c r="H1303" s="4"/>
    </row>
    <row r="1308" customFormat="false" ht="15" hidden="false" customHeight="false" outlineLevel="0" collapsed="false">
      <c r="C1308" s="4"/>
      <c r="D1308" s="4"/>
      <c r="E1308" s="4"/>
      <c r="F1308" s="4"/>
      <c r="G1308" s="4"/>
      <c r="H1308" s="4"/>
    </row>
    <row r="1309" customFormat="false" ht="15" hidden="false" customHeight="false" outlineLevel="0" collapsed="false">
      <c r="C1309" s="4"/>
      <c r="D1309" s="4"/>
      <c r="E1309" s="4"/>
      <c r="F1309" s="4"/>
      <c r="G1309" s="4"/>
      <c r="H1309" s="4"/>
    </row>
    <row r="1310" customFormat="false" ht="15" hidden="false" customHeight="false" outlineLevel="0" collapsed="false">
      <c r="C1310" s="4"/>
      <c r="D1310" s="4"/>
      <c r="E1310" s="4"/>
      <c r="F1310" s="4"/>
      <c r="G1310" s="4"/>
      <c r="H1310" s="4"/>
    </row>
    <row r="1325" s="4" customFormat="true" ht="15" hidden="false" customHeight="false" outlineLevel="0" collapsed="false"/>
    <row r="1326" s="4" customFormat="true" ht="15" hidden="false" customHeight="false" outlineLevel="0" collapsed="false"/>
    <row r="1327" s="4" customFormat="true" ht="15" hidden="false" customHeight="false" outlineLevel="0" collapsed="false"/>
    <row r="1328" s="4" customFormat="true" ht="15" hidden="false" customHeight="false" outlineLevel="0" collapsed="false"/>
    <row r="1329" customFormat="false" ht="15" hidden="false" customHeight="false" outlineLevel="0" collapsed="false">
      <c r="C1329" s="4"/>
      <c r="D1329" s="4"/>
      <c r="E1329" s="4"/>
      <c r="F1329" s="4"/>
      <c r="G1329" s="4"/>
      <c r="H1329" s="4"/>
    </row>
    <row r="1330" customFormat="false" ht="15" hidden="false" customHeight="false" outlineLevel="0" collapsed="false">
      <c r="C1330" s="4"/>
      <c r="D1330" s="4"/>
      <c r="E1330" s="4"/>
      <c r="F1330" s="4"/>
      <c r="G1330" s="4"/>
      <c r="H1330" s="4"/>
    </row>
    <row r="1359" customFormat="false" ht="15" hidden="false" customHeight="false" outlineLevel="0" collapsed="false">
      <c r="C1359" s="4"/>
      <c r="D1359" s="4"/>
      <c r="E1359" s="4"/>
      <c r="F1359" s="4"/>
      <c r="G1359" s="4"/>
      <c r="H1359" s="4"/>
    </row>
    <row r="1360" customFormat="false" ht="15" hidden="false" customHeight="false" outlineLevel="0" collapsed="false">
      <c r="C1360" s="4"/>
      <c r="D1360" s="4"/>
      <c r="E1360" s="4"/>
      <c r="F1360" s="4"/>
      <c r="G1360" s="4"/>
      <c r="H1360" s="4"/>
    </row>
    <row r="1426" customFormat="false" ht="15" hidden="false" customHeight="false" outlineLevel="0" collapsed="false">
      <c r="C1426" s="4"/>
      <c r="D1426" s="4"/>
      <c r="E1426" s="4"/>
      <c r="F1426" s="4"/>
      <c r="G1426" s="4"/>
      <c r="H1426" s="4"/>
    </row>
    <row r="1605" s="4" customFormat="true" ht="15" hidden="false" customHeight="false" outlineLevel="0" collapsed="false"/>
    <row r="1606" s="4" customFormat="true" ht="15" hidden="false" customHeight="false" outlineLevel="0" collapsed="false"/>
    <row r="1666" customFormat="false" ht="15" hidden="false" customHeight="false" outlineLevel="0" collapsed="false">
      <c r="C1666" s="4"/>
      <c r="D1666" s="4"/>
      <c r="E1666" s="4"/>
      <c r="F1666" s="4"/>
      <c r="G1666" s="4"/>
      <c r="H1666" s="4"/>
    </row>
    <row r="1667" customFormat="false" ht="15" hidden="false" customHeight="false" outlineLevel="0" collapsed="false">
      <c r="C1667" s="4"/>
      <c r="D1667" s="4"/>
      <c r="E1667" s="4"/>
      <c r="F1667" s="4"/>
      <c r="G1667" s="4"/>
      <c r="H1667" s="4"/>
    </row>
  </sheetData>
  <conditionalFormatting sqref="Y6">
    <cfRule type="containsText" priority="2" operator="containsText" aboveAverage="0" equalAverage="0" bottom="0" percent="0" rank="0" text="FALSE" dxfId="0">
      <formula>NOT(ISERROR(SEARCH("FALSE",Y6)))</formula>
    </cfRule>
  </conditionalFormatting>
  <conditionalFormatting sqref="Y6">
    <cfRule type="containsText" priority="3" operator="containsText" aboveAverage="0" equalAverage="0" bottom="0" percent="0" rank="0" text="FALSE" dxfId="1">
      <formula>NOT(ISERROR(SEARCH("FALSE",Y6)))</formula>
    </cfRule>
  </conditionalFormatting>
  <conditionalFormatting sqref="Y6">
    <cfRule type="duplicateValues" priority="4" aboveAverage="0" equalAverage="0" bottom="0" percent="0" rank="0" text="" dxfId="2"/>
  </conditionalFormatting>
  <conditionalFormatting sqref="Y6">
    <cfRule type="duplicateValues" priority="5" aboveAverage="0" equalAverage="0" bottom="0" percent="0" rank="0" text="" dxfId="3"/>
  </conditionalFormatting>
  <conditionalFormatting sqref="I124 I156 I146 I137 I44 I33 I27 I237">
    <cfRule type="duplicateValues" priority="6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0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U51" activeCellId="0" sqref="U51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23.57"/>
    <col collapsed="false" customWidth="true" hidden="false" outlineLevel="0" max="2" min="2" style="0" width="5.7"/>
    <col collapsed="false" customWidth="true" hidden="false" outlineLevel="0" max="3" min="3" style="0" width="22.15"/>
    <col collapsed="false" customWidth="true" hidden="false" outlineLevel="0" max="4" min="4" style="0" width="5.85"/>
    <col collapsed="false" customWidth="true" hidden="false" outlineLevel="0" max="7" min="6" style="0" width="6.28"/>
    <col collapsed="false" customWidth="true" hidden="false" outlineLevel="0" max="8" min="8" style="0" width="5.7"/>
    <col collapsed="false" customWidth="true" hidden="false" outlineLevel="0" max="9" min="9" style="0" width="20.14"/>
    <col collapsed="false" customWidth="true" hidden="false" outlineLevel="0" max="10" min="10" style="0" width="5.7"/>
    <col collapsed="false" customWidth="true" hidden="false" outlineLevel="0" max="12" min="12" style="0" width="5.57"/>
    <col collapsed="false" customWidth="true" hidden="false" outlineLevel="0" max="13" min="13" style="0" width="8.14"/>
    <col collapsed="false" customWidth="true" hidden="false" outlineLevel="0" max="14" min="14" style="0" width="5.57"/>
    <col collapsed="false" customWidth="true" hidden="false" outlineLevel="0" max="15" min="15" style="0" width="8.43"/>
    <col collapsed="false" customWidth="true" hidden="false" outlineLevel="0" max="16" min="16" style="0" width="5.57"/>
    <col collapsed="false" customWidth="true" hidden="false" outlineLevel="0" max="17" min="17" style="0" width="8.43"/>
    <col collapsed="false" customWidth="true" hidden="false" outlineLevel="0" max="21" min="21" style="0" width="23.57"/>
  </cols>
  <sheetData>
    <row r="1" customFormat="false" ht="15" hidden="false" customHeight="false" outlineLevel="0" collapsed="false">
      <c r="F1" s="0" t="s">
        <v>494</v>
      </c>
      <c r="G1" s="0" t="s">
        <v>495</v>
      </c>
      <c r="H1" s="0" t="s">
        <v>496</v>
      </c>
    </row>
    <row r="2" customFormat="false" ht="15" hidden="false" customHeight="false" outlineLevel="0" collapsed="false">
      <c r="A2" s="0" t="s">
        <v>485</v>
      </c>
      <c r="B2" s="0" t="s">
        <v>486</v>
      </c>
      <c r="C2" s="0" t="s">
        <v>497</v>
      </c>
      <c r="D2" s="0" t="s">
        <v>2</v>
      </c>
      <c r="E2" s="0" t="s">
        <v>473</v>
      </c>
      <c r="F2" s="0" t="s">
        <v>488</v>
      </c>
      <c r="G2" s="0" t="s">
        <v>488</v>
      </c>
      <c r="H2" s="31" t="s">
        <v>488</v>
      </c>
      <c r="U2" s="0" t="s">
        <v>498</v>
      </c>
      <c r="V2" s="0" t="s">
        <v>443</v>
      </c>
    </row>
    <row r="3" customFormat="false" ht="15" hidden="false" customHeight="false" outlineLevel="0" collapsed="false">
      <c r="A3" s="0" t="s">
        <v>12</v>
      </c>
      <c r="B3" s="0" t="s">
        <v>13</v>
      </c>
      <c r="C3" s="0" t="s">
        <v>12</v>
      </c>
      <c r="D3" s="0" t="s">
        <v>489</v>
      </c>
      <c r="E3" s="0" t="n">
        <v>14</v>
      </c>
      <c r="F3" s="0" t="n">
        <v>0</v>
      </c>
      <c r="G3" s="0" t="n">
        <v>282</v>
      </c>
      <c r="H3" s="0" t="n">
        <v>269</v>
      </c>
      <c r="U3" s="0" t="s">
        <v>12</v>
      </c>
      <c r="V3" s="0" t="s">
        <v>13</v>
      </c>
    </row>
    <row r="4" customFormat="false" ht="15" hidden="false" customHeight="false" outlineLevel="0" collapsed="false">
      <c r="A4" s="0" t="s">
        <v>15</v>
      </c>
      <c r="B4" s="0" t="s">
        <v>16</v>
      </c>
      <c r="U4" s="0" t="s">
        <v>15</v>
      </c>
      <c r="V4" s="0" t="s">
        <v>16</v>
      </c>
    </row>
    <row r="5" customFormat="false" ht="15" hidden="false" customHeight="false" outlineLevel="0" collapsed="false">
      <c r="A5" s="0" t="s">
        <v>18</v>
      </c>
      <c r="B5" s="0" t="s">
        <v>19</v>
      </c>
      <c r="U5" s="0" t="s">
        <v>18</v>
      </c>
      <c r="V5" s="0" t="s">
        <v>19</v>
      </c>
    </row>
    <row r="6" customFormat="false" ht="15" hidden="false" customHeight="false" outlineLevel="0" collapsed="false">
      <c r="A6" s="0" t="s">
        <v>21</v>
      </c>
      <c r="B6" s="0" t="s">
        <v>22</v>
      </c>
      <c r="C6" s="0" t="s">
        <v>21</v>
      </c>
      <c r="D6" s="0" t="s">
        <v>22</v>
      </c>
      <c r="E6" s="0" t="n">
        <v>16</v>
      </c>
      <c r="F6" s="0" t="n">
        <v>0</v>
      </c>
      <c r="G6" s="0" t="n">
        <v>376</v>
      </c>
      <c r="H6" s="0" t="n">
        <v>127</v>
      </c>
      <c r="U6" s="0" t="s">
        <v>21</v>
      </c>
      <c r="V6" s="0" t="s">
        <v>22</v>
      </c>
    </row>
    <row r="7" customFormat="false" ht="15" hidden="false" customHeight="false" outlineLevel="0" collapsed="false">
      <c r="A7" s="0" t="s">
        <v>24</v>
      </c>
      <c r="B7" s="0" t="s">
        <v>19</v>
      </c>
      <c r="C7" s="0" t="s">
        <v>24</v>
      </c>
      <c r="D7" s="0" t="s">
        <v>19</v>
      </c>
      <c r="E7" s="0" t="n">
        <v>12</v>
      </c>
      <c r="F7" s="0" t="n">
        <v>59</v>
      </c>
      <c r="G7" s="0" t="n">
        <v>0</v>
      </c>
      <c r="H7" s="0" t="n">
        <v>63</v>
      </c>
      <c r="U7" s="0" t="s">
        <v>24</v>
      </c>
      <c r="V7" s="0" t="s">
        <v>19</v>
      </c>
    </row>
    <row r="8" customFormat="false" ht="15" hidden="false" customHeight="false" outlineLevel="0" collapsed="false">
      <c r="A8" s="0" t="s">
        <v>26</v>
      </c>
      <c r="B8" s="0" t="s">
        <v>16</v>
      </c>
      <c r="U8" s="0" t="s">
        <v>26</v>
      </c>
      <c r="V8" s="0" t="s">
        <v>16</v>
      </c>
    </row>
    <row r="9" customFormat="false" ht="15" hidden="false" customHeight="false" outlineLevel="0" collapsed="false">
      <c r="A9" s="0" t="s">
        <v>28</v>
      </c>
      <c r="B9" s="0" t="s">
        <v>22</v>
      </c>
      <c r="C9" s="0" t="s">
        <v>28</v>
      </c>
      <c r="D9" s="0" t="s">
        <v>22</v>
      </c>
      <c r="E9" s="0" t="n">
        <v>16</v>
      </c>
      <c r="F9" s="0" t="n">
        <v>0</v>
      </c>
      <c r="G9" s="0" t="n">
        <v>492</v>
      </c>
      <c r="H9" s="0" t="n">
        <v>70</v>
      </c>
      <c r="U9" s="0" t="s">
        <v>28</v>
      </c>
      <c r="V9" s="0" t="s">
        <v>22</v>
      </c>
    </row>
    <row r="10" customFormat="false" ht="15" hidden="false" customHeight="false" outlineLevel="0" collapsed="false">
      <c r="A10" s="0" t="s">
        <v>30</v>
      </c>
      <c r="B10" s="0" t="s">
        <v>19</v>
      </c>
      <c r="U10" s="0" t="s">
        <v>30</v>
      </c>
      <c r="V10" s="0" t="s">
        <v>19</v>
      </c>
    </row>
    <row r="11" customFormat="false" ht="15" hidden="false" customHeight="false" outlineLevel="0" collapsed="false">
      <c r="A11" s="0" t="s">
        <v>32</v>
      </c>
      <c r="B11" s="0" t="s">
        <v>19</v>
      </c>
      <c r="U11" s="0" t="s">
        <v>32</v>
      </c>
      <c r="V11" s="0" t="s">
        <v>19</v>
      </c>
    </row>
    <row r="12" customFormat="false" ht="15" hidden="false" customHeight="false" outlineLevel="0" collapsed="false">
      <c r="A12" s="0" t="s">
        <v>34</v>
      </c>
      <c r="B12" s="0" t="s">
        <v>35</v>
      </c>
      <c r="C12" s="0" t="s">
        <v>34</v>
      </c>
      <c r="D12" s="0" t="s">
        <v>489</v>
      </c>
      <c r="E12" s="0" t="n">
        <v>16</v>
      </c>
      <c r="F12" s="0" t="n">
        <v>0</v>
      </c>
      <c r="G12" s="0" t="n">
        <v>978</v>
      </c>
      <c r="H12" s="0" t="n">
        <v>30</v>
      </c>
      <c r="U12" s="0" t="s">
        <v>34</v>
      </c>
      <c r="V12" s="0" t="s">
        <v>35</v>
      </c>
    </row>
    <row r="13" customFormat="false" ht="15" hidden="false" customHeight="false" outlineLevel="0" collapsed="false">
      <c r="A13" s="0" t="s">
        <v>36</v>
      </c>
      <c r="B13" s="0" t="s">
        <v>37</v>
      </c>
      <c r="C13" s="0" t="s">
        <v>36</v>
      </c>
      <c r="D13" s="0" t="s">
        <v>489</v>
      </c>
      <c r="E13" s="0" t="n">
        <v>13</v>
      </c>
      <c r="F13" s="0" t="n">
        <v>0</v>
      </c>
      <c r="G13" s="0" t="n">
        <v>698</v>
      </c>
      <c r="H13" s="0" t="n">
        <v>59</v>
      </c>
      <c r="U13" s="0" t="s">
        <v>36</v>
      </c>
      <c r="V13" s="0" t="s">
        <v>37</v>
      </c>
    </row>
    <row r="14" customFormat="false" ht="15" hidden="false" customHeight="false" outlineLevel="0" collapsed="false">
      <c r="A14" s="0" t="s">
        <v>39</v>
      </c>
      <c r="B14" s="0" t="s">
        <v>40</v>
      </c>
      <c r="C14" s="0" t="s">
        <v>39</v>
      </c>
      <c r="D14" s="0" t="s">
        <v>490</v>
      </c>
      <c r="E14" s="0" t="n">
        <v>14</v>
      </c>
      <c r="F14" s="0" t="n">
        <v>419</v>
      </c>
      <c r="G14" s="0" t="n">
        <v>0</v>
      </c>
      <c r="H14" s="0" t="n">
        <v>68</v>
      </c>
      <c r="U14" s="0" t="s">
        <v>39</v>
      </c>
      <c r="V14" s="0" t="s">
        <v>40</v>
      </c>
    </row>
    <row r="15" customFormat="false" ht="15" hidden="false" customHeight="false" outlineLevel="0" collapsed="false">
      <c r="A15" s="0" t="s">
        <v>42</v>
      </c>
      <c r="B15" s="0" t="s">
        <v>43</v>
      </c>
      <c r="C15" s="0" t="s">
        <v>42</v>
      </c>
      <c r="D15" s="0" t="s">
        <v>43</v>
      </c>
      <c r="E15" s="0" t="n">
        <v>12</v>
      </c>
      <c r="F15" s="0" t="n">
        <v>528</v>
      </c>
      <c r="G15" s="0" t="n">
        <v>0</v>
      </c>
      <c r="H15" s="0" t="n">
        <v>0</v>
      </c>
      <c r="U15" s="0" t="s">
        <v>42</v>
      </c>
      <c r="V15" s="0" t="s">
        <v>43</v>
      </c>
    </row>
    <row r="16" customFormat="false" ht="15" hidden="false" customHeight="false" outlineLevel="0" collapsed="false">
      <c r="A16" s="0" t="s">
        <v>45</v>
      </c>
      <c r="B16" s="0" t="s">
        <v>37</v>
      </c>
      <c r="C16" s="0" t="s">
        <v>45</v>
      </c>
      <c r="D16" s="0" t="s">
        <v>37</v>
      </c>
      <c r="E16" s="0" t="n">
        <v>5</v>
      </c>
      <c r="F16" s="0" t="n">
        <v>0</v>
      </c>
      <c r="G16" s="0" t="n">
        <v>132</v>
      </c>
      <c r="H16" s="0" t="n">
        <v>62</v>
      </c>
      <c r="U16" s="0" t="s">
        <v>45</v>
      </c>
      <c r="V16" s="0" t="s">
        <v>37</v>
      </c>
    </row>
    <row r="17" customFormat="false" ht="15" hidden="false" customHeight="false" outlineLevel="0" collapsed="false">
      <c r="A17" s="0" t="s">
        <v>47</v>
      </c>
      <c r="B17" s="0" t="s">
        <v>35</v>
      </c>
      <c r="C17" s="0" t="s">
        <v>47</v>
      </c>
      <c r="D17" s="0" t="s">
        <v>489</v>
      </c>
      <c r="E17" s="0" t="n">
        <v>4</v>
      </c>
      <c r="F17" s="0" t="n">
        <v>0</v>
      </c>
      <c r="G17" s="0" t="n">
        <v>0</v>
      </c>
      <c r="H17" s="0" t="n">
        <v>51</v>
      </c>
      <c r="U17" s="0" t="s">
        <v>47</v>
      </c>
      <c r="V17" s="0" t="s">
        <v>35</v>
      </c>
    </row>
    <row r="18" customFormat="false" ht="15" hidden="false" customHeight="false" outlineLevel="0" collapsed="false">
      <c r="A18" s="0" t="s">
        <v>49</v>
      </c>
      <c r="B18" s="0" t="s">
        <v>16</v>
      </c>
      <c r="C18" s="0" t="s">
        <v>49</v>
      </c>
      <c r="D18" s="0" t="s">
        <v>16</v>
      </c>
      <c r="E18" s="0" t="n">
        <v>11</v>
      </c>
      <c r="F18" s="0" t="n">
        <v>0</v>
      </c>
      <c r="G18" s="0" t="n">
        <v>4</v>
      </c>
      <c r="H18" s="0" t="n">
        <v>35</v>
      </c>
      <c r="U18" s="0" t="s">
        <v>49</v>
      </c>
      <c r="V18" s="0" t="s">
        <v>16</v>
      </c>
    </row>
    <row r="19" customFormat="false" ht="15" hidden="false" customHeight="false" outlineLevel="0" collapsed="false">
      <c r="A19" s="0" t="s">
        <v>51</v>
      </c>
      <c r="B19" s="0" t="s">
        <v>52</v>
      </c>
      <c r="C19" s="0" t="s">
        <v>51</v>
      </c>
      <c r="D19" s="0" t="s">
        <v>169</v>
      </c>
      <c r="E19" s="0" t="n">
        <v>6</v>
      </c>
      <c r="F19" s="0" t="n">
        <v>0</v>
      </c>
      <c r="G19" s="0" t="n">
        <f aca="false">55+72</f>
        <v>127</v>
      </c>
      <c r="H19" s="0" t="n">
        <f aca="false">48+11</f>
        <v>59</v>
      </c>
      <c r="I19" s="25" t="s">
        <v>51</v>
      </c>
      <c r="J19" s="25" t="s">
        <v>169</v>
      </c>
      <c r="K19" s="25" t="n">
        <v>2</v>
      </c>
      <c r="L19" s="25" t="n">
        <v>0</v>
      </c>
      <c r="M19" s="27" t="n">
        <v>0</v>
      </c>
      <c r="N19" s="25" t="n">
        <v>72</v>
      </c>
      <c r="O19" s="27" t="n">
        <v>0.0696</v>
      </c>
      <c r="P19" s="25" t="n">
        <v>11</v>
      </c>
      <c r="Q19" s="27" t="n">
        <v>0.0237</v>
      </c>
      <c r="U19" s="0" t="s">
        <v>51</v>
      </c>
      <c r="V19" s="0" t="s">
        <v>52</v>
      </c>
    </row>
    <row r="20" customFormat="false" ht="15" hidden="false" customHeight="false" outlineLevel="0" collapsed="false">
      <c r="A20" s="0" t="s">
        <v>53</v>
      </c>
      <c r="B20" s="0" t="s">
        <v>35</v>
      </c>
      <c r="C20" s="0" t="s">
        <v>53</v>
      </c>
      <c r="D20" s="0" t="s">
        <v>489</v>
      </c>
      <c r="E20" s="0" t="n">
        <v>15</v>
      </c>
      <c r="F20" s="0" t="n">
        <v>0</v>
      </c>
      <c r="G20" s="0" t="n">
        <v>667</v>
      </c>
      <c r="H20" s="0" t="n">
        <v>213</v>
      </c>
      <c r="U20" s="0" t="s">
        <v>53</v>
      </c>
      <c r="V20" s="0" t="s">
        <v>35</v>
      </c>
    </row>
    <row r="21" customFormat="false" ht="15" hidden="false" customHeight="false" outlineLevel="0" collapsed="false">
      <c r="A21" s="0" t="s">
        <v>55</v>
      </c>
      <c r="B21" s="0" t="s">
        <v>22</v>
      </c>
      <c r="C21" s="0" t="s">
        <v>55</v>
      </c>
      <c r="D21" s="0" t="s">
        <v>491</v>
      </c>
      <c r="E21" s="0" t="n">
        <v>16</v>
      </c>
      <c r="F21" s="0" t="n">
        <v>0</v>
      </c>
      <c r="G21" s="0" t="n">
        <v>638</v>
      </c>
      <c r="H21" s="0" t="n">
        <v>161</v>
      </c>
      <c r="U21" s="0" t="s">
        <v>55</v>
      </c>
      <c r="V21" s="0" t="s">
        <v>22</v>
      </c>
    </row>
    <row r="22" customFormat="false" ht="15" hidden="false" customHeight="false" outlineLevel="0" collapsed="false">
      <c r="A22" s="0" t="s">
        <v>56</v>
      </c>
      <c r="B22" s="0" t="s">
        <v>37</v>
      </c>
      <c r="C22" s="0" t="s">
        <v>56</v>
      </c>
      <c r="D22" s="0" t="s">
        <v>489</v>
      </c>
      <c r="E22" s="0" t="n">
        <v>15</v>
      </c>
      <c r="F22" s="0" t="n">
        <v>0</v>
      </c>
      <c r="G22" s="0" t="n">
        <v>746</v>
      </c>
      <c r="H22" s="0" t="n">
        <v>72</v>
      </c>
      <c r="U22" s="0" t="s">
        <v>56</v>
      </c>
      <c r="V22" s="0" t="s">
        <v>37</v>
      </c>
    </row>
    <row r="23" customFormat="false" ht="15" hidden="false" customHeight="false" outlineLevel="0" collapsed="false">
      <c r="A23" s="0" t="s">
        <v>58</v>
      </c>
      <c r="B23" s="0" t="s">
        <v>16</v>
      </c>
      <c r="C23" s="0" t="s">
        <v>58</v>
      </c>
      <c r="D23" s="0" t="s">
        <v>16</v>
      </c>
      <c r="E23" s="0" t="n">
        <v>11</v>
      </c>
      <c r="F23" s="0" t="n">
        <v>0</v>
      </c>
      <c r="G23" s="0" t="n">
        <v>670</v>
      </c>
      <c r="H23" s="0" t="n">
        <v>113</v>
      </c>
      <c r="U23" s="0" t="s">
        <v>58</v>
      </c>
      <c r="V23" s="0" t="s">
        <v>16</v>
      </c>
    </row>
    <row r="24" customFormat="false" ht="15" hidden="false" customHeight="false" outlineLevel="0" collapsed="false">
      <c r="A24" s="0" t="s">
        <v>60</v>
      </c>
      <c r="B24" s="0" t="s">
        <v>61</v>
      </c>
      <c r="U24" s="0" t="s">
        <v>60</v>
      </c>
      <c r="V24" s="0" t="s">
        <v>61</v>
      </c>
    </row>
    <row r="25" customFormat="false" ht="15" hidden="false" customHeight="false" outlineLevel="0" collapsed="false">
      <c r="A25" s="0" t="s">
        <v>63</v>
      </c>
      <c r="B25" s="0" t="s">
        <v>64</v>
      </c>
      <c r="U25" s="0" t="s">
        <v>63</v>
      </c>
      <c r="V25" s="0" t="s">
        <v>64</v>
      </c>
    </row>
    <row r="26" customFormat="false" ht="15" hidden="false" customHeight="false" outlineLevel="0" collapsed="false">
      <c r="A26" s="0" t="s">
        <v>66</v>
      </c>
      <c r="B26" s="0" t="s">
        <v>67</v>
      </c>
      <c r="U26" s="0" t="s">
        <v>66</v>
      </c>
      <c r="V26" s="0" t="s">
        <v>67</v>
      </c>
    </row>
    <row r="27" customFormat="false" ht="15" hidden="false" customHeight="false" outlineLevel="0" collapsed="false">
      <c r="A27" s="0" t="s">
        <v>68</v>
      </c>
      <c r="B27" s="0" t="s">
        <v>52</v>
      </c>
      <c r="C27" s="0" t="s">
        <v>68</v>
      </c>
      <c r="D27" s="0" t="s">
        <v>169</v>
      </c>
      <c r="E27" s="0" t="n">
        <v>15</v>
      </c>
      <c r="F27" s="0" t="n">
        <v>0</v>
      </c>
      <c r="G27" s="0" t="n">
        <v>445</v>
      </c>
      <c r="H27" s="0" t="n">
        <v>197</v>
      </c>
      <c r="U27" s="0" t="s">
        <v>68</v>
      </c>
      <c r="V27" s="0" t="s">
        <v>52</v>
      </c>
    </row>
    <row r="28" customFormat="false" ht="15" hidden="false" customHeight="false" outlineLevel="0" collapsed="false">
      <c r="A28" s="0" t="s">
        <v>70</v>
      </c>
      <c r="B28" s="0" t="s">
        <v>13</v>
      </c>
      <c r="U28" s="0" t="s">
        <v>70</v>
      </c>
      <c r="V28" s="0" t="s">
        <v>13</v>
      </c>
    </row>
    <row r="29" customFormat="false" ht="15" hidden="false" customHeight="false" outlineLevel="0" collapsed="false">
      <c r="A29" s="0" t="s">
        <v>72</v>
      </c>
      <c r="B29" s="0" t="s">
        <v>35</v>
      </c>
      <c r="U29" s="0" t="s">
        <v>72</v>
      </c>
      <c r="V29" s="0" t="s">
        <v>35</v>
      </c>
    </row>
    <row r="30" customFormat="false" ht="15" hidden="false" customHeight="false" outlineLevel="0" collapsed="false">
      <c r="A30" s="0" t="s">
        <v>73</v>
      </c>
      <c r="B30" s="0" t="s">
        <v>19</v>
      </c>
      <c r="U30" s="0" t="s">
        <v>73</v>
      </c>
      <c r="V30" s="0" t="s">
        <v>19</v>
      </c>
    </row>
    <row r="31" customFormat="false" ht="15" hidden="false" customHeight="false" outlineLevel="0" collapsed="false">
      <c r="A31" s="0" t="s">
        <v>75</v>
      </c>
      <c r="B31" s="0" t="s">
        <v>35</v>
      </c>
      <c r="C31" s="0" t="s">
        <v>75</v>
      </c>
      <c r="D31" s="0" t="s">
        <v>489</v>
      </c>
      <c r="E31" s="0" t="n">
        <v>9</v>
      </c>
      <c r="F31" s="0" t="n">
        <v>0</v>
      </c>
      <c r="G31" s="0" t="n">
        <v>16</v>
      </c>
      <c r="H31" s="0" t="n">
        <v>170</v>
      </c>
      <c r="U31" s="0" t="s">
        <v>75</v>
      </c>
      <c r="V31" s="0" t="s">
        <v>35</v>
      </c>
    </row>
    <row r="32" customFormat="false" ht="15" hidden="false" customHeight="false" outlineLevel="0" collapsed="false">
      <c r="A32" s="0" t="s">
        <v>77</v>
      </c>
      <c r="B32" s="0" t="s">
        <v>16</v>
      </c>
      <c r="C32" s="0" t="s">
        <v>77</v>
      </c>
      <c r="D32" s="0" t="s">
        <v>16</v>
      </c>
      <c r="E32" s="0" t="n">
        <v>2</v>
      </c>
      <c r="F32" s="0" t="n">
        <v>0</v>
      </c>
      <c r="G32" s="0" t="n">
        <v>26</v>
      </c>
      <c r="H32" s="0" t="n">
        <v>25</v>
      </c>
      <c r="U32" s="0" t="s">
        <v>77</v>
      </c>
      <c r="V32" s="0" t="s">
        <v>16</v>
      </c>
    </row>
    <row r="33" customFormat="false" ht="15" hidden="false" customHeight="false" outlineLevel="0" collapsed="false">
      <c r="A33" s="0" t="s">
        <v>79</v>
      </c>
      <c r="B33" s="0" t="s">
        <v>22</v>
      </c>
      <c r="C33" s="0" t="s">
        <v>79</v>
      </c>
      <c r="D33" s="0" t="s">
        <v>491</v>
      </c>
      <c r="E33" s="0" t="n">
        <v>16</v>
      </c>
      <c r="F33" s="0" t="n">
        <v>0</v>
      </c>
      <c r="G33" s="0" t="n">
        <v>549</v>
      </c>
      <c r="H33" s="0" t="n">
        <v>52</v>
      </c>
      <c r="I33" s="25" t="s">
        <v>79</v>
      </c>
      <c r="J33" s="25" t="s">
        <v>97</v>
      </c>
      <c r="K33" s="25" t="n">
        <v>14</v>
      </c>
      <c r="L33" s="25" t="n">
        <v>90</v>
      </c>
      <c r="M33" s="27" t="n">
        <v>0.0814</v>
      </c>
      <c r="N33" s="25" t="n">
        <v>0</v>
      </c>
      <c r="O33" s="27" t="n">
        <v>0</v>
      </c>
      <c r="P33" s="25" t="n">
        <v>228</v>
      </c>
      <c r="Q33" s="27" t="n">
        <v>0.5055</v>
      </c>
      <c r="U33" s="0" t="s">
        <v>79</v>
      </c>
      <c r="V33" s="0" t="s">
        <v>22</v>
      </c>
    </row>
    <row r="34" customFormat="false" ht="15" hidden="false" customHeight="false" outlineLevel="0" collapsed="false">
      <c r="A34" s="0" t="s">
        <v>81</v>
      </c>
      <c r="B34" s="0" t="s">
        <v>82</v>
      </c>
      <c r="U34" s="0" t="s">
        <v>81</v>
      </c>
      <c r="V34" s="0" t="s">
        <v>82</v>
      </c>
    </row>
    <row r="35" customFormat="false" ht="15" hidden="false" customHeight="false" outlineLevel="0" collapsed="false">
      <c r="A35" s="0" t="s">
        <v>84</v>
      </c>
      <c r="B35" s="0" t="s">
        <v>82</v>
      </c>
      <c r="C35" s="0" t="s">
        <v>84</v>
      </c>
      <c r="D35" s="0" t="s">
        <v>82</v>
      </c>
      <c r="E35" s="0" t="n">
        <v>11</v>
      </c>
      <c r="F35" s="0" t="n">
        <v>648</v>
      </c>
      <c r="G35" s="0" t="n">
        <v>0</v>
      </c>
      <c r="H35" s="0" t="n">
        <v>36</v>
      </c>
      <c r="U35" s="0" t="s">
        <v>84</v>
      </c>
      <c r="V35" s="0" t="s">
        <v>82</v>
      </c>
    </row>
    <row r="36" customFormat="false" ht="15" hidden="false" customHeight="false" outlineLevel="0" collapsed="false">
      <c r="A36" s="0" t="s">
        <v>86</v>
      </c>
      <c r="B36" s="0" t="s">
        <v>13</v>
      </c>
      <c r="U36" s="0" t="s">
        <v>86</v>
      </c>
      <c r="V36" s="0" t="s">
        <v>13</v>
      </c>
    </row>
    <row r="37" customFormat="false" ht="15" hidden="false" customHeight="false" outlineLevel="0" collapsed="false">
      <c r="A37" s="0" t="s">
        <v>88</v>
      </c>
      <c r="B37" s="0" t="s">
        <v>43</v>
      </c>
      <c r="C37" s="0" t="s">
        <v>88</v>
      </c>
      <c r="D37" s="0" t="s">
        <v>43</v>
      </c>
      <c r="E37" s="0" t="n">
        <v>15</v>
      </c>
      <c r="F37" s="0" t="n">
        <v>496</v>
      </c>
      <c r="G37" s="0" t="n">
        <v>0</v>
      </c>
      <c r="H37" s="0" t="n">
        <v>31</v>
      </c>
      <c r="U37" s="0" t="s">
        <v>88</v>
      </c>
      <c r="V37" s="0" t="s">
        <v>43</v>
      </c>
    </row>
    <row r="38" customFormat="false" ht="15" hidden="false" customHeight="false" outlineLevel="0" collapsed="false">
      <c r="A38" s="0" t="s">
        <v>89</v>
      </c>
      <c r="B38" s="0" t="s">
        <v>40</v>
      </c>
      <c r="C38" s="0" t="s">
        <v>89</v>
      </c>
      <c r="D38" s="0" t="s">
        <v>493</v>
      </c>
      <c r="E38" s="0" t="n">
        <v>16</v>
      </c>
      <c r="F38" s="0" t="n">
        <v>965</v>
      </c>
      <c r="G38" s="0" t="n">
        <v>0</v>
      </c>
      <c r="H38" s="0" t="n">
        <v>49</v>
      </c>
      <c r="U38" s="0" t="s">
        <v>89</v>
      </c>
      <c r="V38" s="0" t="s">
        <v>40</v>
      </c>
    </row>
    <row r="39" customFormat="false" ht="15" hidden="false" customHeight="false" outlineLevel="0" collapsed="false">
      <c r="A39" s="0" t="s">
        <v>91</v>
      </c>
      <c r="B39" s="0" t="s">
        <v>35</v>
      </c>
      <c r="C39" s="0" t="s">
        <v>91</v>
      </c>
      <c r="D39" s="0" t="s">
        <v>489</v>
      </c>
      <c r="E39" s="0" t="n">
        <v>5</v>
      </c>
      <c r="F39" s="0" t="n">
        <v>0</v>
      </c>
      <c r="G39" s="0" t="n">
        <v>0</v>
      </c>
      <c r="H39" s="0" t="n">
        <v>53</v>
      </c>
      <c r="U39" s="0" t="s">
        <v>91</v>
      </c>
      <c r="V39" s="0" t="s">
        <v>35</v>
      </c>
    </row>
    <row r="40" customFormat="false" ht="15" hidden="false" customHeight="false" outlineLevel="0" collapsed="false">
      <c r="A40" s="0" t="s">
        <v>93</v>
      </c>
      <c r="B40" s="0" t="s">
        <v>40</v>
      </c>
      <c r="C40" s="0" t="s">
        <v>93</v>
      </c>
      <c r="D40" s="0" t="s">
        <v>493</v>
      </c>
      <c r="E40" s="0" t="n">
        <v>1</v>
      </c>
      <c r="F40" s="0" t="n">
        <v>0</v>
      </c>
      <c r="G40" s="0" t="n">
        <v>0</v>
      </c>
      <c r="H40" s="0" t="n">
        <v>5</v>
      </c>
      <c r="U40" s="0" t="s">
        <v>93</v>
      </c>
      <c r="V40" s="0" t="s">
        <v>40</v>
      </c>
    </row>
    <row r="41" customFormat="false" ht="15" hidden="false" customHeight="false" outlineLevel="0" collapsed="false">
      <c r="A41" s="0" t="s">
        <v>95</v>
      </c>
      <c r="B41" s="0" t="s">
        <v>64</v>
      </c>
      <c r="U41" s="0" t="s">
        <v>95</v>
      </c>
      <c r="V41" s="0" t="s">
        <v>64</v>
      </c>
    </row>
    <row r="42" customFormat="false" ht="15" hidden="false" customHeight="false" outlineLevel="0" collapsed="false">
      <c r="A42" s="0" t="s">
        <v>96</v>
      </c>
      <c r="B42" s="0" t="s">
        <v>97</v>
      </c>
      <c r="C42" s="0" t="s">
        <v>96</v>
      </c>
      <c r="D42" s="0" t="s">
        <v>97</v>
      </c>
      <c r="E42" s="0" t="n">
        <v>10</v>
      </c>
      <c r="F42" s="0" t="n">
        <v>213</v>
      </c>
      <c r="G42" s="0" t="n">
        <v>0</v>
      </c>
      <c r="H42" s="0" t="n">
        <v>20</v>
      </c>
      <c r="U42" s="0" t="s">
        <v>96</v>
      </c>
      <c r="V42" s="0" t="s">
        <v>97</v>
      </c>
    </row>
    <row r="43" customFormat="false" ht="15" hidden="false" customHeight="false" outlineLevel="0" collapsed="false">
      <c r="A43" s="0" t="s">
        <v>98</v>
      </c>
      <c r="B43" s="0" t="s">
        <v>19</v>
      </c>
      <c r="U43" s="0" t="s">
        <v>98</v>
      </c>
      <c r="V43" s="0" t="s">
        <v>19</v>
      </c>
    </row>
    <row r="44" customFormat="false" ht="15" hidden="false" customHeight="false" outlineLevel="0" collapsed="false">
      <c r="A44" s="0" t="s">
        <v>99</v>
      </c>
      <c r="B44" s="0" t="s">
        <v>22</v>
      </c>
      <c r="C44" s="32" t="s">
        <v>99</v>
      </c>
      <c r="D44" s="0" t="s">
        <v>22</v>
      </c>
      <c r="E44" s="0" t="n">
        <v>15</v>
      </c>
      <c r="F44" s="0" t="n">
        <v>0</v>
      </c>
      <c r="G44" s="0" t="n">
        <v>418</v>
      </c>
      <c r="H44" s="0" t="n">
        <v>81</v>
      </c>
      <c r="I44" s="25" t="s">
        <v>99</v>
      </c>
      <c r="J44" s="25" t="s">
        <v>22</v>
      </c>
      <c r="K44" s="25" t="n">
        <v>15</v>
      </c>
      <c r="L44" s="25" t="n">
        <v>0</v>
      </c>
      <c r="M44" s="26" t="n">
        <v>0</v>
      </c>
      <c r="N44" s="25" t="n">
        <v>418</v>
      </c>
      <c r="O44" s="27" t="n">
        <v>0.3835</v>
      </c>
      <c r="P44" s="25" t="n">
        <v>81</v>
      </c>
      <c r="Q44" s="27" t="n">
        <v>0.1738</v>
      </c>
      <c r="U44" s="0" t="s">
        <v>99</v>
      </c>
      <c r="V44" s="0" t="s">
        <v>22</v>
      </c>
    </row>
    <row r="45" customFormat="false" ht="15" hidden="false" customHeight="false" outlineLevel="0" collapsed="false">
      <c r="A45" s="0" t="s">
        <v>101</v>
      </c>
      <c r="B45" s="0" t="s">
        <v>97</v>
      </c>
      <c r="C45" s="0" t="s">
        <v>101</v>
      </c>
      <c r="D45" s="0" t="s">
        <v>97</v>
      </c>
      <c r="E45" s="0" t="n">
        <v>5</v>
      </c>
      <c r="F45" s="0" t="n">
        <v>2</v>
      </c>
      <c r="G45" s="0" t="n">
        <v>0</v>
      </c>
      <c r="H45" s="0" t="n">
        <v>57</v>
      </c>
      <c r="U45" s="0" t="s">
        <v>101</v>
      </c>
      <c r="V45" s="0" t="s">
        <v>97</v>
      </c>
    </row>
    <row r="46" customFormat="false" ht="15" hidden="false" customHeight="false" outlineLevel="0" collapsed="false">
      <c r="A46" s="0" t="s">
        <v>103</v>
      </c>
      <c r="B46" s="0" t="s">
        <v>43</v>
      </c>
      <c r="C46" s="0" t="s">
        <v>103</v>
      </c>
      <c r="D46" s="0" t="s">
        <v>43</v>
      </c>
      <c r="E46" s="0" t="n">
        <v>2</v>
      </c>
      <c r="F46" s="0" t="n">
        <v>30</v>
      </c>
      <c r="G46" s="0" t="n">
        <v>0</v>
      </c>
      <c r="H46" s="0" t="n">
        <v>1</v>
      </c>
      <c r="U46" s="0" t="s">
        <v>103</v>
      </c>
      <c r="V46" s="0" t="s">
        <v>43</v>
      </c>
    </row>
    <row r="47" customFormat="false" ht="15" hidden="false" customHeight="false" outlineLevel="0" collapsed="false">
      <c r="A47" s="0" t="s">
        <v>104</v>
      </c>
      <c r="B47" s="0" t="s">
        <v>43</v>
      </c>
      <c r="C47" s="0" t="s">
        <v>104</v>
      </c>
      <c r="D47" s="0" t="s">
        <v>43</v>
      </c>
      <c r="E47" s="0" t="n">
        <v>10</v>
      </c>
      <c r="F47" s="0" t="n">
        <v>73</v>
      </c>
      <c r="G47" s="0" t="n">
        <v>0</v>
      </c>
      <c r="H47" s="0" t="n">
        <v>0</v>
      </c>
      <c r="U47" s="0" t="s">
        <v>104</v>
      </c>
      <c r="V47" s="0" t="s">
        <v>43</v>
      </c>
    </row>
    <row r="48" customFormat="false" ht="15" hidden="false" customHeight="false" outlineLevel="0" collapsed="false">
      <c r="A48" s="0" t="s">
        <v>106</v>
      </c>
      <c r="B48" s="0" t="s">
        <v>43</v>
      </c>
      <c r="U48" s="0" t="s">
        <v>106</v>
      </c>
      <c r="V48" s="0" t="s">
        <v>43</v>
      </c>
    </row>
    <row r="49" customFormat="false" ht="15" hidden="false" customHeight="false" outlineLevel="0" collapsed="false">
      <c r="A49" s="0" t="s">
        <v>107</v>
      </c>
      <c r="B49" s="0" t="s">
        <v>19</v>
      </c>
      <c r="U49" s="0" t="s">
        <v>107</v>
      </c>
      <c r="V49" s="0" t="s">
        <v>19</v>
      </c>
    </row>
    <row r="50" customFormat="false" ht="15" hidden="false" customHeight="false" outlineLevel="0" collapsed="false">
      <c r="A50" s="0" t="s">
        <v>108</v>
      </c>
      <c r="B50" s="0" t="s">
        <v>61</v>
      </c>
      <c r="U50" s="0" t="s">
        <v>108</v>
      </c>
      <c r="V50" s="0" t="s">
        <v>61</v>
      </c>
    </row>
    <row r="51" customFormat="false" ht="15" hidden="false" customHeight="false" outlineLevel="0" collapsed="false">
      <c r="A51" s="0" t="s">
        <v>110</v>
      </c>
      <c r="B51" s="0" t="s">
        <v>61</v>
      </c>
      <c r="U51" s="0" t="s">
        <v>110</v>
      </c>
      <c r="V51" s="0" t="s">
        <v>61</v>
      </c>
    </row>
    <row r="52" customFormat="false" ht="15" hidden="false" customHeight="false" outlineLevel="0" collapsed="false">
      <c r="A52" s="0" t="s">
        <v>111</v>
      </c>
      <c r="B52" s="0" t="s">
        <v>19</v>
      </c>
      <c r="U52" s="0" t="s">
        <v>111</v>
      </c>
      <c r="V52" s="0" t="s">
        <v>19</v>
      </c>
    </row>
    <row r="53" customFormat="false" ht="15" hidden="false" customHeight="false" outlineLevel="0" collapsed="false">
      <c r="A53" s="0" t="s">
        <v>113</v>
      </c>
      <c r="B53" s="0" t="s">
        <v>19</v>
      </c>
      <c r="C53" s="0" t="s">
        <v>113</v>
      </c>
      <c r="D53" s="0" t="s">
        <v>19</v>
      </c>
      <c r="E53" s="0" t="n">
        <v>16</v>
      </c>
      <c r="F53" s="0" t="n">
        <v>566</v>
      </c>
      <c r="G53" s="0" t="n">
        <v>0</v>
      </c>
      <c r="H53" s="0" t="n">
        <v>75</v>
      </c>
      <c r="U53" s="0" t="s">
        <v>113</v>
      </c>
      <c r="V53" s="0" t="s">
        <v>19</v>
      </c>
    </row>
    <row r="54" customFormat="false" ht="15" hidden="false" customHeight="false" outlineLevel="0" collapsed="false">
      <c r="A54" s="0" t="s">
        <v>115</v>
      </c>
      <c r="B54" s="0" t="s">
        <v>19</v>
      </c>
      <c r="C54" s="0" t="s">
        <v>115</v>
      </c>
      <c r="D54" s="0" t="s">
        <v>19</v>
      </c>
      <c r="E54" s="0" t="n">
        <v>16</v>
      </c>
      <c r="F54" s="0" t="n">
        <v>410</v>
      </c>
      <c r="G54" s="0" t="n">
        <v>0</v>
      </c>
      <c r="H54" s="0" t="n">
        <v>88</v>
      </c>
      <c r="U54" s="0" t="s">
        <v>115</v>
      </c>
      <c r="V54" s="0" t="s">
        <v>19</v>
      </c>
    </row>
    <row r="55" customFormat="false" ht="15" hidden="false" customHeight="false" outlineLevel="0" collapsed="false">
      <c r="A55" s="0" t="s">
        <v>116</v>
      </c>
      <c r="B55" s="0" t="s">
        <v>37</v>
      </c>
      <c r="C55" s="0" t="s">
        <v>116</v>
      </c>
      <c r="D55" s="0" t="s">
        <v>489</v>
      </c>
      <c r="E55" s="0" t="n">
        <v>16</v>
      </c>
      <c r="F55" s="0" t="n">
        <v>0</v>
      </c>
      <c r="G55" s="0" t="n">
        <v>143</v>
      </c>
      <c r="H55" s="0" t="n">
        <v>235</v>
      </c>
      <c r="U55" s="0" t="s">
        <v>116</v>
      </c>
      <c r="V55" s="0" t="s">
        <v>37</v>
      </c>
    </row>
    <row r="56" customFormat="false" ht="15" hidden="false" customHeight="false" outlineLevel="0" collapsed="false">
      <c r="A56" s="0" t="s">
        <v>118</v>
      </c>
      <c r="B56" s="0" t="s">
        <v>37</v>
      </c>
      <c r="C56" s="0" t="s">
        <v>118</v>
      </c>
      <c r="D56" s="0" t="s">
        <v>37</v>
      </c>
      <c r="E56" s="0" t="n">
        <v>13</v>
      </c>
      <c r="F56" s="0" t="n">
        <v>0</v>
      </c>
      <c r="G56" s="0" t="n">
        <v>77</v>
      </c>
      <c r="H56" s="0" t="n">
        <v>155</v>
      </c>
      <c r="U56" s="0" t="s">
        <v>118</v>
      </c>
      <c r="V56" s="0" t="s">
        <v>37</v>
      </c>
    </row>
    <row r="57" customFormat="false" ht="15" hidden="false" customHeight="false" outlineLevel="0" collapsed="false">
      <c r="A57" s="0" t="s">
        <v>119</v>
      </c>
      <c r="B57" s="0" t="s">
        <v>37</v>
      </c>
      <c r="U57" s="0" t="s">
        <v>119</v>
      </c>
      <c r="V57" s="0" t="s">
        <v>37</v>
      </c>
    </row>
    <row r="58" customFormat="false" ht="15" hidden="false" customHeight="false" outlineLevel="0" collapsed="false">
      <c r="A58" s="0" t="s">
        <v>120</v>
      </c>
      <c r="B58" s="0" t="s">
        <v>22</v>
      </c>
      <c r="U58" s="0" t="s">
        <v>120</v>
      </c>
      <c r="V58" s="0" t="s">
        <v>22</v>
      </c>
    </row>
    <row r="59" customFormat="false" ht="15" hidden="false" customHeight="false" outlineLevel="0" collapsed="false">
      <c r="A59" s="0" t="s">
        <v>122</v>
      </c>
      <c r="B59" s="0" t="s">
        <v>64</v>
      </c>
      <c r="C59" s="0" t="s">
        <v>122</v>
      </c>
      <c r="D59" s="0" t="s">
        <v>490</v>
      </c>
      <c r="E59" s="0" t="n">
        <v>16</v>
      </c>
      <c r="F59" s="0" t="n">
        <v>1020</v>
      </c>
      <c r="G59" s="0" t="n">
        <v>0</v>
      </c>
      <c r="H59" s="0" t="n">
        <v>47</v>
      </c>
      <c r="U59" s="0" t="s">
        <v>122</v>
      </c>
      <c r="V59" s="0" t="s">
        <v>64</v>
      </c>
    </row>
    <row r="60" customFormat="false" ht="15" hidden="false" customHeight="false" outlineLevel="0" collapsed="false">
      <c r="A60" s="0" t="s">
        <v>123</v>
      </c>
      <c r="B60" s="0" t="s">
        <v>43</v>
      </c>
      <c r="U60" s="0" t="s">
        <v>123</v>
      </c>
      <c r="V60" s="0" t="s">
        <v>43</v>
      </c>
    </row>
    <row r="61" customFormat="false" ht="15" hidden="false" customHeight="false" outlineLevel="0" collapsed="false">
      <c r="A61" s="0" t="s">
        <v>125</v>
      </c>
      <c r="B61" s="0" t="s">
        <v>52</v>
      </c>
      <c r="C61" s="0" t="s">
        <v>125</v>
      </c>
      <c r="D61" s="0" t="s">
        <v>169</v>
      </c>
      <c r="E61" s="0" t="n">
        <v>16</v>
      </c>
      <c r="F61" s="0" t="n">
        <v>0</v>
      </c>
      <c r="G61" s="0" t="n">
        <v>1017</v>
      </c>
      <c r="H61" s="0" t="n">
        <v>28</v>
      </c>
      <c r="U61" s="0" t="s">
        <v>125</v>
      </c>
      <c r="V61" s="0" t="s">
        <v>52</v>
      </c>
    </row>
    <row r="62" customFormat="false" ht="15" hidden="false" customHeight="false" outlineLevel="0" collapsed="false">
      <c r="A62" s="0" t="s">
        <v>126</v>
      </c>
      <c r="B62" s="0" t="s">
        <v>52</v>
      </c>
      <c r="C62" s="0" t="s">
        <v>126</v>
      </c>
      <c r="D62" s="0" t="s">
        <v>169</v>
      </c>
      <c r="E62" s="0" t="n">
        <v>15</v>
      </c>
      <c r="F62" s="0" t="n">
        <v>0</v>
      </c>
      <c r="G62" s="0" t="n">
        <v>276</v>
      </c>
      <c r="H62" s="0" t="n">
        <v>291</v>
      </c>
      <c r="U62" s="0" t="s">
        <v>126</v>
      </c>
      <c r="V62" s="0" t="s">
        <v>52</v>
      </c>
    </row>
    <row r="63" customFormat="false" ht="15" hidden="false" customHeight="false" outlineLevel="0" collapsed="false">
      <c r="A63" s="0" t="s">
        <v>128</v>
      </c>
      <c r="B63" s="0" t="s">
        <v>37</v>
      </c>
      <c r="C63" s="0" t="s">
        <v>128</v>
      </c>
      <c r="D63" s="0" t="s">
        <v>37</v>
      </c>
      <c r="E63" s="0" t="n">
        <v>16</v>
      </c>
      <c r="F63" s="0" t="n">
        <v>0</v>
      </c>
      <c r="G63" s="0" t="n">
        <v>318</v>
      </c>
      <c r="H63" s="0" t="n">
        <v>158</v>
      </c>
      <c r="U63" s="0" t="s">
        <v>128</v>
      </c>
      <c r="V63" s="0" t="s">
        <v>37</v>
      </c>
    </row>
    <row r="64" customFormat="false" ht="15" hidden="false" customHeight="false" outlineLevel="0" collapsed="false">
      <c r="A64" s="0" t="s">
        <v>129</v>
      </c>
      <c r="B64" s="0" t="s">
        <v>19</v>
      </c>
      <c r="U64" s="0" t="s">
        <v>129</v>
      </c>
      <c r="V64" s="0" t="s">
        <v>19</v>
      </c>
    </row>
    <row r="65" customFormat="false" ht="15" hidden="false" customHeight="false" outlineLevel="0" collapsed="false">
      <c r="A65" s="0" t="s">
        <v>131</v>
      </c>
      <c r="B65" s="0" t="s">
        <v>19</v>
      </c>
      <c r="U65" s="0" t="s">
        <v>131</v>
      </c>
      <c r="V65" s="0" t="s">
        <v>19</v>
      </c>
    </row>
    <row r="66" customFormat="false" ht="15" hidden="false" customHeight="false" outlineLevel="0" collapsed="false">
      <c r="A66" s="0" t="s">
        <v>133</v>
      </c>
      <c r="B66" s="0" t="s">
        <v>16</v>
      </c>
      <c r="C66" s="0" t="s">
        <v>133</v>
      </c>
      <c r="D66" s="0" t="s">
        <v>16</v>
      </c>
      <c r="E66" s="0" t="n">
        <v>16</v>
      </c>
      <c r="F66" s="0" t="n">
        <v>0</v>
      </c>
      <c r="G66" s="0" t="n">
        <v>1012</v>
      </c>
      <c r="H66" s="0" t="n">
        <v>30</v>
      </c>
      <c r="U66" s="0" t="s">
        <v>133</v>
      </c>
      <c r="V66" s="0" t="s">
        <v>16</v>
      </c>
    </row>
    <row r="67" customFormat="false" ht="15" hidden="false" customHeight="false" outlineLevel="0" collapsed="false">
      <c r="A67" s="0" t="s">
        <v>135</v>
      </c>
      <c r="B67" s="0" t="s">
        <v>37</v>
      </c>
      <c r="C67" s="0" t="s">
        <v>135</v>
      </c>
      <c r="D67" s="0" t="s">
        <v>37</v>
      </c>
      <c r="E67" s="0" t="n">
        <v>13</v>
      </c>
      <c r="F67" s="0" t="n">
        <v>0</v>
      </c>
      <c r="G67" s="0" t="n">
        <v>313</v>
      </c>
      <c r="H67" s="0" t="n">
        <v>68</v>
      </c>
      <c r="U67" s="0" t="s">
        <v>135</v>
      </c>
      <c r="V67" s="0" t="s">
        <v>37</v>
      </c>
    </row>
    <row r="68" customFormat="false" ht="15" hidden="false" customHeight="false" outlineLevel="0" collapsed="false">
      <c r="A68" s="0" t="s">
        <v>136</v>
      </c>
      <c r="B68" s="0" t="s">
        <v>16</v>
      </c>
      <c r="C68" s="0" t="s">
        <v>136</v>
      </c>
      <c r="D68" s="0" t="s">
        <v>16</v>
      </c>
      <c r="E68" s="0" t="n">
        <v>15</v>
      </c>
      <c r="F68" s="0" t="n">
        <v>0</v>
      </c>
      <c r="G68" s="0" t="n">
        <v>905</v>
      </c>
      <c r="H68" s="0" t="n">
        <v>121</v>
      </c>
      <c r="U68" s="0" t="s">
        <v>136</v>
      </c>
      <c r="V68" s="0" t="s">
        <v>16</v>
      </c>
    </row>
    <row r="69" customFormat="false" ht="15" hidden="false" customHeight="false" outlineLevel="0" collapsed="false">
      <c r="A69" s="0" t="s">
        <v>138</v>
      </c>
      <c r="B69" s="0" t="s">
        <v>64</v>
      </c>
      <c r="C69" s="0" t="s">
        <v>138</v>
      </c>
      <c r="D69" s="0" t="s">
        <v>490</v>
      </c>
      <c r="E69" s="0" t="n">
        <v>16</v>
      </c>
      <c r="F69" s="0" t="n">
        <v>1006</v>
      </c>
      <c r="G69" s="0" t="n">
        <v>0</v>
      </c>
      <c r="H69" s="0" t="n">
        <v>91</v>
      </c>
      <c r="U69" s="0" t="s">
        <v>138</v>
      </c>
      <c r="V69" s="0" t="s">
        <v>64</v>
      </c>
    </row>
    <row r="70" customFormat="false" ht="15" hidden="false" customHeight="false" outlineLevel="0" collapsed="false">
      <c r="A70" s="0" t="s">
        <v>140</v>
      </c>
      <c r="B70" s="0" t="s">
        <v>37</v>
      </c>
      <c r="C70" s="0" t="s">
        <v>140</v>
      </c>
      <c r="D70" s="0" t="s">
        <v>37</v>
      </c>
      <c r="E70" s="0" t="n">
        <v>8</v>
      </c>
      <c r="F70" s="0" t="n">
        <v>0</v>
      </c>
      <c r="G70" s="0" t="n">
        <v>143</v>
      </c>
      <c r="H70" s="0" t="n">
        <v>12</v>
      </c>
      <c r="U70" s="0" t="s">
        <v>140</v>
      </c>
      <c r="V70" s="0" t="s">
        <v>37</v>
      </c>
    </row>
    <row r="71" customFormat="false" ht="15" hidden="false" customHeight="false" outlineLevel="0" collapsed="false">
      <c r="A71" s="0" t="s">
        <v>142</v>
      </c>
      <c r="B71" s="0" t="s">
        <v>64</v>
      </c>
      <c r="U71" s="0" t="s">
        <v>142</v>
      </c>
      <c r="V71" s="0" t="s">
        <v>64</v>
      </c>
    </row>
    <row r="72" customFormat="false" ht="15" hidden="false" customHeight="false" outlineLevel="0" collapsed="false">
      <c r="A72" s="0" t="s">
        <v>144</v>
      </c>
      <c r="B72" s="0" t="s">
        <v>16</v>
      </c>
      <c r="U72" s="0" t="s">
        <v>144</v>
      </c>
      <c r="V72" s="0" t="s">
        <v>16</v>
      </c>
    </row>
    <row r="73" customFormat="false" ht="15" hidden="false" customHeight="false" outlineLevel="0" collapsed="false">
      <c r="A73" s="0" t="s">
        <v>146</v>
      </c>
      <c r="B73" s="0" t="s">
        <v>19</v>
      </c>
      <c r="C73" s="0" t="s">
        <v>146</v>
      </c>
      <c r="D73" s="0" t="s">
        <v>19</v>
      </c>
      <c r="E73" s="0" t="n">
        <v>16</v>
      </c>
      <c r="F73" s="0" t="n">
        <v>1055</v>
      </c>
      <c r="G73" s="0" t="n">
        <v>1</v>
      </c>
      <c r="H73" s="0" t="n">
        <v>3</v>
      </c>
      <c r="U73" s="0" t="s">
        <v>146</v>
      </c>
      <c r="V73" s="0" t="s">
        <v>19</v>
      </c>
    </row>
    <row r="74" customFormat="false" ht="15" hidden="false" customHeight="false" outlineLevel="0" collapsed="false">
      <c r="A74" s="0" t="s">
        <v>147</v>
      </c>
      <c r="B74" s="0" t="s">
        <v>16</v>
      </c>
      <c r="C74" s="0" t="s">
        <v>147</v>
      </c>
      <c r="D74" s="0" t="s">
        <v>16</v>
      </c>
      <c r="E74" s="0" t="n">
        <v>3</v>
      </c>
      <c r="F74" s="0" t="n">
        <v>0</v>
      </c>
      <c r="G74" s="0" t="n">
        <v>116</v>
      </c>
      <c r="H74" s="0" t="n">
        <v>10</v>
      </c>
      <c r="U74" s="0" t="s">
        <v>147</v>
      </c>
      <c r="V74" s="0" t="s">
        <v>16</v>
      </c>
    </row>
    <row r="75" customFormat="false" ht="15" hidden="false" customHeight="false" outlineLevel="0" collapsed="false">
      <c r="A75" s="0" t="s">
        <v>148</v>
      </c>
      <c r="B75" s="0" t="s">
        <v>16</v>
      </c>
      <c r="C75" s="0" t="s">
        <v>148</v>
      </c>
      <c r="D75" s="0" t="s">
        <v>16</v>
      </c>
      <c r="E75" s="0" t="n">
        <v>16</v>
      </c>
      <c r="F75" s="0" t="n">
        <v>0</v>
      </c>
      <c r="G75" s="0" t="n">
        <v>815</v>
      </c>
      <c r="H75" s="0" t="n">
        <v>223</v>
      </c>
      <c r="U75" s="0" t="s">
        <v>148</v>
      </c>
      <c r="V75" s="0" t="s">
        <v>16</v>
      </c>
    </row>
    <row r="76" customFormat="false" ht="15" hidden="false" customHeight="false" outlineLevel="0" collapsed="false">
      <c r="A76" s="0" t="s">
        <v>150</v>
      </c>
      <c r="B76" s="0" t="s">
        <v>19</v>
      </c>
      <c r="C76" s="0" t="s">
        <v>150</v>
      </c>
      <c r="D76" s="0" t="s">
        <v>43</v>
      </c>
      <c r="E76" s="0" t="n">
        <v>13</v>
      </c>
      <c r="F76" s="0" t="n">
        <v>391</v>
      </c>
      <c r="G76" s="0" t="n">
        <v>0</v>
      </c>
      <c r="H76" s="0" t="n">
        <v>78</v>
      </c>
      <c r="U76" s="0" t="s">
        <v>150</v>
      </c>
      <c r="V76" s="0" t="s">
        <v>19</v>
      </c>
    </row>
    <row r="77" customFormat="false" ht="15" hidden="false" customHeight="false" outlineLevel="0" collapsed="false">
      <c r="A77" s="0" t="s">
        <v>152</v>
      </c>
      <c r="B77" s="0" t="s">
        <v>16</v>
      </c>
      <c r="C77" s="0" t="s">
        <v>152</v>
      </c>
      <c r="D77" s="0" t="s">
        <v>16</v>
      </c>
      <c r="E77" s="0" t="n">
        <v>16</v>
      </c>
      <c r="F77" s="0" t="n">
        <v>0</v>
      </c>
      <c r="G77" s="0" t="n">
        <v>1076</v>
      </c>
      <c r="H77" s="0" t="n">
        <v>60</v>
      </c>
      <c r="U77" s="0" t="s">
        <v>152</v>
      </c>
      <c r="V77" s="0" t="s">
        <v>16</v>
      </c>
    </row>
    <row r="78" customFormat="false" ht="15" hidden="false" customHeight="false" outlineLevel="0" collapsed="false">
      <c r="A78" s="0" t="s">
        <v>154</v>
      </c>
      <c r="B78" s="0" t="s">
        <v>37</v>
      </c>
      <c r="C78" s="0" t="s">
        <v>154</v>
      </c>
      <c r="D78" s="0" t="s">
        <v>37</v>
      </c>
      <c r="E78" s="0" t="n">
        <v>16</v>
      </c>
      <c r="F78" s="0" t="n">
        <v>0</v>
      </c>
      <c r="G78" s="0" t="n">
        <v>223</v>
      </c>
      <c r="H78" s="0" t="n">
        <v>52</v>
      </c>
      <c r="U78" s="0" t="s">
        <v>154</v>
      </c>
      <c r="V78" s="0" t="s">
        <v>37</v>
      </c>
    </row>
    <row r="79" customFormat="false" ht="15" hidden="false" customHeight="false" outlineLevel="0" collapsed="false">
      <c r="A79" s="0" t="s">
        <v>155</v>
      </c>
      <c r="B79" s="0" t="s">
        <v>35</v>
      </c>
      <c r="U79" s="0" t="s">
        <v>155</v>
      </c>
      <c r="V79" s="0" t="s">
        <v>35</v>
      </c>
    </row>
    <row r="80" customFormat="false" ht="15" hidden="false" customHeight="false" outlineLevel="0" collapsed="false">
      <c r="A80" s="0" t="s">
        <v>156</v>
      </c>
      <c r="B80" s="0" t="s">
        <v>37</v>
      </c>
      <c r="C80" s="0" t="s">
        <v>156</v>
      </c>
      <c r="D80" s="0" t="s">
        <v>37</v>
      </c>
      <c r="E80" s="0" t="n">
        <v>10</v>
      </c>
      <c r="F80" s="0" t="n">
        <v>0</v>
      </c>
      <c r="G80" s="0" t="n">
        <v>222</v>
      </c>
      <c r="H80" s="0" t="n">
        <v>184</v>
      </c>
      <c r="U80" s="0" t="s">
        <v>156</v>
      </c>
      <c r="V80" s="0" t="s">
        <v>37</v>
      </c>
    </row>
    <row r="81" customFormat="false" ht="15" hidden="false" customHeight="false" outlineLevel="0" collapsed="false">
      <c r="A81" s="0" t="s">
        <v>158</v>
      </c>
      <c r="B81" s="0" t="s">
        <v>97</v>
      </c>
      <c r="C81" s="0" t="s">
        <v>158</v>
      </c>
      <c r="D81" s="0" t="s">
        <v>97</v>
      </c>
      <c r="E81" s="0" t="n">
        <v>14</v>
      </c>
      <c r="F81" s="0" t="n">
        <v>507</v>
      </c>
      <c r="G81" s="0" t="n">
        <v>0</v>
      </c>
      <c r="H81" s="0" t="n">
        <v>28</v>
      </c>
      <c r="U81" s="0" t="s">
        <v>158</v>
      </c>
      <c r="V81" s="0" t="s">
        <v>97</v>
      </c>
    </row>
    <row r="82" customFormat="false" ht="15" hidden="false" customHeight="false" outlineLevel="0" collapsed="false">
      <c r="A82" s="0" t="s">
        <v>160</v>
      </c>
      <c r="B82" s="0" t="s">
        <v>161</v>
      </c>
      <c r="U82" s="0" t="s">
        <v>160</v>
      </c>
      <c r="V82" s="0" t="s">
        <v>161</v>
      </c>
    </row>
    <row r="83" customFormat="false" ht="15" hidden="false" customHeight="false" outlineLevel="0" collapsed="false">
      <c r="A83" s="0" t="s">
        <v>162</v>
      </c>
      <c r="B83" s="0" t="s">
        <v>16</v>
      </c>
      <c r="C83" s="0" t="s">
        <v>162</v>
      </c>
      <c r="D83" s="0" t="s">
        <v>16</v>
      </c>
      <c r="E83" s="0" t="n">
        <v>15</v>
      </c>
      <c r="F83" s="0" t="n">
        <v>0</v>
      </c>
      <c r="G83" s="0" t="n">
        <v>855</v>
      </c>
      <c r="H83" s="0" t="n">
        <v>95</v>
      </c>
      <c r="U83" s="0" t="s">
        <v>162</v>
      </c>
      <c r="V83" s="0" t="s">
        <v>16</v>
      </c>
    </row>
    <row r="84" customFormat="false" ht="15" hidden="false" customHeight="false" outlineLevel="0" collapsed="false">
      <c r="A84" s="0" t="s">
        <v>163</v>
      </c>
      <c r="B84" s="0" t="s">
        <v>164</v>
      </c>
      <c r="U84" s="0" t="s">
        <v>163</v>
      </c>
      <c r="V84" s="0" t="s">
        <v>164</v>
      </c>
    </row>
    <row r="85" customFormat="false" ht="15" hidden="false" customHeight="false" outlineLevel="0" collapsed="false">
      <c r="A85" s="0" t="s">
        <v>165</v>
      </c>
      <c r="B85" s="0" t="s">
        <v>61</v>
      </c>
      <c r="U85" s="0" t="s">
        <v>165</v>
      </c>
      <c r="V85" s="0" t="s">
        <v>61</v>
      </c>
    </row>
    <row r="86" customFormat="false" ht="15" hidden="false" customHeight="false" outlineLevel="0" collapsed="false">
      <c r="A86" s="0" t="s">
        <v>166</v>
      </c>
      <c r="B86" s="0" t="s">
        <v>40</v>
      </c>
      <c r="C86" s="0" t="s">
        <v>166</v>
      </c>
      <c r="D86" s="0" t="s">
        <v>493</v>
      </c>
      <c r="E86" s="0" t="n">
        <v>10</v>
      </c>
      <c r="F86" s="0" t="n">
        <v>9</v>
      </c>
      <c r="G86" s="0" t="n">
        <v>0</v>
      </c>
      <c r="H86" s="0" t="n">
        <v>52</v>
      </c>
      <c r="U86" s="0" t="s">
        <v>166</v>
      </c>
      <c r="V86" s="0" t="s">
        <v>40</v>
      </c>
    </row>
    <row r="87" customFormat="false" ht="15" hidden="false" customHeight="false" outlineLevel="0" collapsed="false">
      <c r="A87" s="0" t="s">
        <v>168</v>
      </c>
      <c r="B87" s="0" t="s">
        <v>169</v>
      </c>
      <c r="C87" s="0" t="s">
        <v>168</v>
      </c>
      <c r="D87" s="0" t="s">
        <v>169</v>
      </c>
      <c r="E87" s="0" t="n">
        <v>7</v>
      </c>
      <c r="F87" s="0" t="n">
        <v>0</v>
      </c>
      <c r="G87" s="0" t="n">
        <v>76</v>
      </c>
      <c r="H87" s="0" t="n">
        <v>131</v>
      </c>
      <c r="U87" s="0" t="s">
        <v>168</v>
      </c>
      <c r="V87" s="0" t="s">
        <v>169</v>
      </c>
    </row>
    <row r="88" customFormat="false" ht="15" hidden="false" customHeight="false" outlineLevel="0" collapsed="false">
      <c r="A88" s="0" t="s">
        <v>170</v>
      </c>
      <c r="B88" s="0" t="s">
        <v>43</v>
      </c>
      <c r="C88" s="0" t="s">
        <v>170</v>
      </c>
      <c r="D88" s="0" t="s">
        <v>43</v>
      </c>
      <c r="E88" s="0" t="n">
        <v>16</v>
      </c>
      <c r="F88" s="0" t="n">
        <v>687</v>
      </c>
      <c r="G88" s="0" t="n">
        <v>0</v>
      </c>
      <c r="H88" s="0" t="n">
        <v>0</v>
      </c>
      <c r="U88" s="0" t="s">
        <v>170</v>
      </c>
      <c r="V88" s="0" t="s">
        <v>43</v>
      </c>
    </row>
    <row r="89" customFormat="false" ht="15" hidden="false" customHeight="false" outlineLevel="0" collapsed="false">
      <c r="A89" s="0" t="s">
        <v>171</v>
      </c>
      <c r="B89" s="0" t="s">
        <v>40</v>
      </c>
      <c r="U89" s="0" t="s">
        <v>171</v>
      </c>
      <c r="V89" s="0" t="s">
        <v>40</v>
      </c>
    </row>
    <row r="90" customFormat="false" ht="15" hidden="false" customHeight="false" outlineLevel="0" collapsed="false">
      <c r="A90" s="0" t="s">
        <v>173</v>
      </c>
      <c r="B90" s="0" t="s">
        <v>64</v>
      </c>
      <c r="U90" s="0" t="s">
        <v>173</v>
      </c>
      <c r="V90" s="0" t="s">
        <v>64</v>
      </c>
    </row>
    <row r="91" customFormat="false" ht="15" hidden="false" customHeight="false" outlineLevel="0" collapsed="false">
      <c r="A91" s="0" t="s">
        <v>174</v>
      </c>
      <c r="B91" s="0" t="s">
        <v>64</v>
      </c>
      <c r="C91" s="0" t="s">
        <v>174</v>
      </c>
      <c r="D91" s="0" t="s">
        <v>490</v>
      </c>
      <c r="E91" s="0" t="n">
        <v>16</v>
      </c>
      <c r="F91" s="0" t="n">
        <v>1006</v>
      </c>
      <c r="G91" s="0" t="n">
        <v>0</v>
      </c>
      <c r="H91" s="0" t="n">
        <v>69</v>
      </c>
      <c r="U91" s="0" t="s">
        <v>174</v>
      </c>
      <c r="V91" s="0" t="s">
        <v>64</v>
      </c>
    </row>
    <row r="92" customFormat="false" ht="15" hidden="false" customHeight="false" outlineLevel="0" collapsed="false">
      <c r="A92" s="0" t="s">
        <v>176</v>
      </c>
      <c r="B92" s="0" t="s">
        <v>40</v>
      </c>
      <c r="U92" s="0" t="s">
        <v>176</v>
      </c>
      <c r="V92" s="0" t="s">
        <v>40</v>
      </c>
    </row>
    <row r="93" customFormat="false" ht="15" hidden="false" customHeight="false" outlineLevel="0" collapsed="false">
      <c r="A93" s="0" t="s">
        <v>178</v>
      </c>
      <c r="B93" s="0" t="s">
        <v>52</v>
      </c>
      <c r="C93" s="0" t="s">
        <v>178</v>
      </c>
      <c r="D93" s="0" t="s">
        <v>52</v>
      </c>
      <c r="E93" s="0" t="n">
        <v>15</v>
      </c>
      <c r="F93" s="0" t="n">
        <v>0</v>
      </c>
      <c r="G93" s="0" t="n">
        <v>806</v>
      </c>
      <c r="H93" s="0" t="n">
        <v>59</v>
      </c>
      <c r="U93" s="0" t="s">
        <v>178</v>
      </c>
      <c r="V93" s="0" t="s">
        <v>52</v>
      </c>
    </row>
    <row r="94" customFormat="false" ht="15" hidden="false" customHeight="false" outlineLevel="0" collapsed="false">
      <c r="A94" s="0" t="s">
        <v>179</v>
      </c>
      <c r="B94" s="0" t="s">
        <v>35</v>
      </c>
      <c r="U94" s="0" t="s">
        <v>179</v>
      </c>
      <c r="V94" s="0" t="s">
        <v>35</v>
      </c>
    </row>
    <row r="95" customFormat="false" ht="15" hidden="false" customHeight="false" outlineLevel="0" collapsed="false">
      <c r="A95" s="0" t="s">
        <v>181</v>
      </c>
      <c r="B95" s="0" t="s">
        <v>22</v>
      </c>
      <c r="U95" s="0" t="s">
        <v>181</v>
      </c>
      <c r="V95" s="0" t="s">
        <v>22</v>
      </c>
    </row>
    <row r="96" customFormat="false" ht="15" hidden="false" customHeight="false" outlineLevel="0" collapsed="false">
      <c r="A96" s="0" t="s">
        <v>182</v>
      </c>
      <c r="B96" s="0" t="s">
        <v>37</v>
      </c>
      <c r="U96" s="0" t="s">
        <v>182</v>
      </c>
      <c r="V96" s="0" t="s">
        <v>37</v>
      </c>
    </row>
    <row r="97" customFormat="false" ht="15" hidden="false" customHeight="false" outlineLevel="0" collapsed="false">
      <c r="A97" s="0" t="s">
        <v>183</v>
      </c>
      <c r="B97" s="0" t="s">
        <v>40</v>
      </c>
      <c r="C97" s="0" t="s">
        <v>183</v>
      </c>
      <c r="D97" s="0" t="s">
        <v>82</v>
      </c>
      <c r="E97" s="0" t="n">
        <v>16</v>
      </c>
      <c r="F97" s="0" t="n">
        <v>206</v>
      </c>
      <c r="G97" s="0" t="n">
        <v>0</v>
      </c>
      <c r="H97" s="0" t="n">
        <v>55</v>
      </c>
      <c r="U97" s="0" t="s">
        <v>183</v>
      </c>
      <c r="V97" s="0" t="s">
        <v>40</v>
      </c>
    </row>
    <row r="98" customFormat="false" ht="15" hidden="false" customHeight="false" outlineLevel="0" collapsed="false">
      <c r="A98" s="0" t="s">
        <v>185</v>
      </c>
      <c r="B98" s="0" t="s">
        <v>97</v>
      </c>
      <c r="C98" s="0" t="s">
        <v>185</v>
      </c>
      <c r="D98" s="0" t="s">
        <v>97</v>
      </c>
      <c r="E98" s="0" t="n">
        <v>16</v>
      </c>
      <c r="F98" s="0" t="n">
        <v>261</v>
      </c>
      <c r="G98" s="0" t="n">
        <v>0</v>
      </c>
      <c r="H98" s="0" t="n">
        <v>156</v>
      </c>
      <c r="U98" s="0" t="s">
        <v>185</v>
      </c>
      <c r="V98" s="0" t="s">
        <v>97</v>
      </c>
    </row>
    <row r="99" customFormat="false" ht="15" hidden="false" customHeight="false" outlineLevel="0" collapsed="false">
      <c r="A99" s="0" t="s">
        <v>187</v>
      </c>
      <c r="B99" s="0" t="s">
        <v>61</v>
      </c>
      <c r="C99" s="0" t="s">
        <v>187</v>
      </c>
      <c r="D99" s="0" t="s">
        <v>61</v>
      </c>
      <c r="E99" s="0" t="n">
        <v>14</v>
      </c>
      <c r="F99" s="0" t="n">
        <v>816</v>
      </c>
      <c r="G99" s="0" t="n">
        <v>0</v>
      </c>
      <c r="H99" s="0" t="n">
        <v>0</v>
      </c>
      <c r="U99" s="0" t="s">
        <v>187</v>
      </c>
      <c r="V99" s="0" t="s">
        <v>61</v>
      </c>
    </row>
    <row r="100" customFormat="false" ht="15" hidden="false" customHeight="false" outlineLevel="0" collapsed="false">
      <c r="A100" s="0" t="s">
        <v>189</v>
      </c>
      <c r="B100" s="0" t="s">
        <v>43</v>
      </c>
      <c r="C100" s="0" t="s">
        <v>189</v>
      </c>
      <c r="D100" s="0" t="s">
        <v>43</v>
      </c>
      <c r="E100" s="0" t="n">
        <v>12</v>
      </c>
      <c r="F100" s="0" t="n">
        <v>55</v>
      </c>
      <c r="G100" s="0" t="n">
        <v>0</v>
      </c>
      <c r="H100" s="0" t="n">
        <v>154</v>
      </c>
      <c r="U100" s="0" t="s">
        <v>189</v>
      </c>
      <c r="V100" s="0" t="s">
        <v>43</v>
      </c>
    </row>
    <row r="101" customFormat="false" ht="15" hidden="false" customHeight="false" outlineLevel="0" collapsed="false">
      <c r="A101" s="0" t="s">
        <v>191</v>
      </c>
      <c r="B101" s="0" t="s">
        <v>35</v>
      </c>
      <c r="C101" s="0" t="s">
        <v>191</v>
      </c>
      <c r="D101" s="0" t="s">
        <v>489</v>
      </c>
      <c r="E101" s="0" t="n">
        <v>14</v>
      </c>
      <c r="F101" s="0" t="n">
        <v>0</v>
      </c>
      <c r="G101" s="0" t="n">
        <v>503</v>
      </c>
      <c r="H101" s="0" t="n">
        <v>136</v>
      </c>
      <c r="U101" s="0" t="s">
        <v>191</v>
      </c>
      <c r="V101" s="0" t="s">
        <v>35</v>
      </c>
    </row>
    <row r="102" customFormat="false" ht="15" hidden="false" customHeight="false" outlineLevel="0" collapsed="false">
      <c r="A102" s="0" t="s">
        <v>193</v>
      </c>
      <c r="B102" s="0" t="s">
        <v>43</v>
      </c>
      <c r="C102" s="0" t="s">
        <v>193</v>
      </c>
      <c r="D102" s="0" t="s">
        <v>43</v>
      </c>
      <c r="E102" s="0" t="n">
        <v>13</v>
      </c>
      <c r="F102" s="0" t="n">
        <v>510</v>
      </c>
      <c r="G102" s="0" t="n">
        <v>0</v>
      </c>
      <c r="H102" s="0" t="n">
        <v>1</v>
      </c>
      <c r="U102" s="0" t="s">
        <v>193</v>
      </c>
      <c r="V102" s="0" t="s">
        <v>43</v>
      </c>
    </row>
    <row r="103" customFormat="false" ht="15" hidden="false" customHeight="false" outlineLevel="0" collapsed="false">
      <c r="A103" s="0" t="s">
        <v>195</v>
      </c>
      <c r="B103" s="0" t="s">
        <v>16</v>
      </c>
      <c r="U103" s="0" t="s">
        <v>195</v>
      </c>
      <c r="V103" s="0" t="s">
        <v>16</v>
      </c>
    </row>
    <row r="104" customFormat="false" ht="15" hidden="false" customHeight="false" outlineLevel="0" collapsed="false">
      <c r="A104" s="0" t="s">
        <v>196</v>
      </c>
      <c r="B104" s="0" t="s">
        <v>40</v>
      </c>
      <c r="C104" s="0" t="s">
        <v>196</v>
      </c>
      <c r="D104" s="0" t="s">
        <v>493</v>
      </c>
      <c r="E104" s="0" t="n">
        <v>10</v>
      </c>
      <c r="F104" s="0" t="n">
        <v>566</v>
      </c>
      <c r="G104" s="0" t="n">
        <v>0</v>
      </c>
      <c r="H104" s="0" t="n">
        <v>51</v>
      </c>
      <c r="U104" s="0" t="s">
        <v>196</v>
      </c>
      <c r="V104" s="0" t="s">
        <v>40</v>
      </c>
    </row>
    <row r="105" customFormat="false" ht="15" hidden="false" customHeight="false" outlineLevel="0" collapsed="false">
      <c r="A105" s="0" t="s">
        <v>197</v>
      </c>
      <c r="B105" s="0" t="s">
        <v>40</v>
      </c>
      <c r="C105" s="0" t="s">
        <v>197</v>
      </c>
      <c r="D105" s="0" t="s">
        <v>82</v>
      </c>
      <c r="E105" s="0" t="n">
        <v>8</v>
      </c>
      <c r="F105" s="0" t="n">
        <v>58</v>
      </c>
      <c r="G105" s="0" t="n">
        <v>0</v>
      </c>
      <c r="H105" s="0" t="n">
        <v>52</v>
      </c>
      <c r="U105" s="0" t="s">
        <v>197</v>
      </c>
      <c r="V105" s="0" t="s">
        <v>40</v>
      </c>
    </row>
    <row r="106" customFormat="false" ht="15" hidden="false" customHeight="false" outlineLevel="0" collapsed="false">
      <c r="A106" s="0" t="s">
        <v>199</v>
      </c>
      <c r="B106" s="0" t="s">
        <v>169</v>
      </c>
      <c r="C106" s="0" t="s">
        <v>199</v>
      </c>
      <c r="D106" s="0" t="s">
        <v>52</v>
      </c>
      <c r="E106" s="0" t="n">
        <v>16</v>
      </c>
      <c r="F106" s="0" t="n">
        <v>16</v>
      </c>
      <c r="G106" s="0" t="n">
        <v>971</v>
      </c>
      <c r="H106" s="0" t="n">
        <v>211</v>
      </c>
      <c r="U106" s="0" t="s">
        <v>199</v>
      </c>
      <c r="V106" s="0" t="s">
        <v>169</v>
      </c>
    </row>
    <row r="107" customFormat="false" ht="15" hidden="false" customHeight="false" outlineLevel="0" collapsed="false">
      <c r="A107" s="0" t="s">
        <v>201</v>
      </c>
      <c r="B107" s="0" t="s">
        <v>97</v>
      </c>
      <c r="U107" s="0" t="s">
        <v>201</v>
      </c>
      <c r="V107" s="0" t="s">
        <v>97</v>
      </c>
    </row>
    <row r="108" customFormat="false" ht="15" hidden="false" customHeight="false" outlineLevel="0" collapsed="false">
      <c r="A108" s="0" t="s">
        <v>202</v>
      </c>
      <c r="B108" s="0" t="s">
        <v>40</v>
      </c>
      <c r="U108" s="0" t="s">
        <v>202</v>
      </c>
      <c r="V108" s="0" t="s">
        <v>40</v>
      </c>
    </row>
    <row r="109" customFormat="false" ht="15" hidden="false" customHeight="false" outlineLevel="0" collapsed="false">
      <c r="A109" s="0" t="s">
        <v>204</v>
      </c>
      <c r="B109" s="0" t="s">
        <v>16</v>
      </c>
      <c r="C109" s="0" t="s">
        <v>204</v>
      </c>
      <c r="D109" s="0" t="s">
        <v>16</v>
      </c>
      <c r="E109" s="0" t="n">
        <v>12</v>
      </c>
      <c r="F109" s="0" t="n">
        <v>0</v>
      </c>
      <c r="G109" s="0" t="n">
        <v>293</v>
      </c>
      <c r="H109" s="0" t="n">
        <v>103</v>
      </c>
      <c r="U109" s="0" t="s">
        <v>204</v>
      </c>
      <c r="V109" s="0" t="s">
        <v>16</v>
      </c>
    </row>
    <row r="110" customFormat="false" ht="15" hidden="false" customHeight="false" outlineLevel="0" collapsed="false">
      <c r="A110" s="0" t="s">
        <v>205</v>
      </c>
      <c r="B110" s="0" t="s">
        <v>61</v>
      </c>
      <c r="U110" s="0" t="s">
        <v>205</v>
      </c>
      <c r="V110" s="0" t="s">
        <v>61</v>
      </c>
    </row>
    <row r="111" customFormat="false" ht="15" hidden="false" customHeight="false" outlineLevel="0" collapsed="false">
      <c r="A111" s="0" t="s">
        <v>207</v>
      </c>
      <c r="B111" s="0" t="s">
        <v>35</v>
      </c>
      <c r="C111" s="0" t="s">
        <v>207</v>
      </c>
      <c r="D111" s="0" t="s">
        <v>489</v>
      </c>
      <c r="E111" s="0" t="n">
        <v>15</v>
      </c>
      <c r="F111" s="0" t="n">
        <v>0</v>
      </c>
      <c r="G111" s="0" t="n">
        <v>925</v>
      </c>
      <c r="H111" s="0" t="n">
        <v>79</v>
      </c>
      <c r="U111" s="0" t="s">
        <v>207</v>
      </c>
      <c r="V111" s="0" t="s">
        <v>35</v>
      </c>
    </row>
    <row r="112" customFormat="false" ht="15" hidden="false" customHeight="false" outlineLevel="0" collapsed="false">
      <c r="A112" s="0" t="s">
        <v>209</v>
      </c>
      <c r="B112" s="0" t="s">
        <v>22</v>
      </c>
      <c r="U112" s="0" t="s">
        <v>209</v>
      </c>
      <c r="V112" s="0" t="s">
        <v>22</v>
      </c>
    </row>
    <row r="113" customFormat="false" ht="15" hidden="false" customHeight="false" outlineLevel="0" collapsed="false">
      <c r="A113" s="0" t="s">
        <v>211</v>
      </c>
      <c r="B113" s="0" t="s">
        <v>35</v>
      </c>
      <c r="C113" s="0" t="s">
        <v>211</v>
      </c>
      <c r="D113" s="0" t="s">
        <v>489</v>
      </c>
      <c r="E113" s="0" t="n">
        <v>7</v>
      </c>
      <c r="F113" s="0" t="n">
        <v>0</v>
      </c>
      <c r="G113" s="0" t="n">
        <v>231</v>
      </c>
      <c r="H113" s="0" t="n">
        <v>35</v>
      </c>
      <c r="U113" s="0" t="s">
        <v>211</v>
      </c>
      <c r="V113" s="0" t="s">
        <v>35</v>
      </c>
    </row>
    <row r="114" customFormat="false" ht="15" hidden="false" customHeight="false" outlineLevel="0" collapsed="false">
      <c r="A114" s="0" t="s">
        <v>212</v>
      </c>
      <c r="B114" s="0" t="s">
        <v>64</v>
      </c>
      <c r="U114" s="0" t="s">
        <v>212</v>
      </c>
      <c r="V114" s="0" t="s">
        <v>64</v>
      </c>
    </row>
    <row r="115" customFormat="false" ht="15" hidden="false" customHeight="false" outlineLevel="0" collapsed="false">
      <c r="A115" s="0" t="s">
        <v>213</v>
      </c>
      <c r="B115" s="0" t="s">
        <v>43</v>
      </c>
      <c r="U115" s="0" t="s">
        <v>213</v>
      </c>
      <c r="V115" s="0" t="s">
        <v>43</v>
      </c>
    </row>
    <row r="116" customFormat="false" ht="15" hidden="false" customHeight="false" outlineLevel="0" collapsed="false">
      <c r="A116" s="0" t="s">
        <v>215</v>
      </c>
      <c r="B116" s="0" t="s">
        <v>169</v>
      </c>
      <c r="U116" s="0" t="s">
        <v>215</v>
      </c>
      <c r="V116" s="0" t="s">
        <v>169</v>
      </c>
    </row>
    <row r="117" customFormat="false" ht="15" hidden="false" customHeight="false" outlineLevel="0" collapsed="false">
      <c r="A117" s="0" t="s">
        <v>217</v>
      </c>
      <c r="B117" s="0" t="s">
        <v>40</v>
      </c>
      <c r="U117" s="0" t="s">
        <v>217</v>
      </c>
      <c r="V117" s="0" t="s">
        <v>40</v>
      </c>
    </row>
    <row r="118" customFormat="false" ht="15" hidden="false" customHeight="false" outlineLevel="0" collapsed="false">
      <c r="A118" s="0" t="s">
        <v>218</v>
      </c>
      <c r="B118" s="0" t="s">
        <v>35</v>
      </c>
      <c r="C118" s="0" t="s">
        <v>218</v>
      </c>
      <c r="D118" s="0" t="s">
        <v>489</v>
      </c>
      <c r="E118" s="0" t="n">
        <v>15</v>
      </c>
      <c r="F118" s="0" t="n">
        <v>0</v>
      </c>
      <c r="G118" s="0" t="n">
        <v>900</v>
      </c>
      <c r="H118" s="0" t="n">
        <v>77</v>
      </c>
      <c r="U118" s="0" t="s">
        <v>218</v>
      </c>
      <c r="V118" s="0" t="s">
        <v>35</v>
      </c>
    </row>
    <row r="119" customFormat="false" ht="15" hidden="false" customHeight="false" outlineLevel="0" collapsed="false">
      <c r="A119" s="0" t="s">
        <v>220</v>
      </c>
      <c r="B119" s="0" t="s">
        <v>22</v>
      </c>
      <c r="U119" s="0" t="s">
        <v>220</v>
      </c>
      <c r="V119" s="0" t="s">
        <v>22</v>
      </c>
    </row>
    <row r="120" customFormat="false" ht="15" hidden="false" customHeight="false" outlineLevel="0" collapsed="false">
      <c r="A120" s="0" t="s">
        <v>221</v>
      </c>
      <c r="B120" s="0" t="s">
        <v>37</v>
      </c>
      <c r="U120" s="0" t="s">
        <v>221</v>
      </c>
      <c r="V120" s="0" t="s">
        <v>37</v>
      </c>
    </row>
    <row r="121" customFormat="false" ht="15" hidden="false" customHeight="false" outlineLevel="0" collapsed="false">
      <c r="A121" s="0" t="s">
        <v>223</v>
      </c>
      <c r="B121" s="0" t="s">
        <v>82</v>
      </c>
      <c r="U121" s="0" t="s">
        <v>223</v>
      </c>
      <c r="V121" s="0" t="s">
        <v>82</v>
      </c>
    </row>
    <row r="122" customFormat="false" ht="15" hidden="false" customHeight="false" outlineLevel="0" collapsed="false">
      <c r="A122" s="0" t="s">
        <v>224</v>
      </c>
      <c r="B122" s="0" t="s">
        <v>52</v>
      </c>
      <c r="U122" s="0" t="s">
        <v>224</v>
      </c>
      <c r="V122" s="0" t="s">
        <v>52</v>
      </c>
    </row>
    <row r="123" customFormat="false" ht="15" hidden="false" customHeight="false" outlineLevel="0" collapsed="false">
      <c r="A123" s="0" t="s">
        <v>225</v>
      </c>
      <c r="B123" s="0" t="s">
        <v>22</v>
      </c>
      <c r="C123" s="0" t="s">
        <v>225</v>
      </c>
      <c r="D123" s="0" t="s">
        <v>491</v>
      </c>
      <c r="E123" s="0" t="n">
        <v>12</v>
      </c>
      <c r="F123" s="0" t="n">
        <v>0</v>
      </c>
      <c r="G123" s="0" t="n">
        <v>390</v>
      </c>
      <c r="H123" s="0" t="n">
        <v>0</v>
      </c>
      <c r="U123" s="0" t="s">
        <v>225</v>
      </c>
      <c r="V123" s="0" t="s">
        <v>22</v>
      </c>
    </row>
    <row r="124" customFormat="false" ht="15" hidden="false" customHeight="false" outlineLevel="0" collapsed="false">
      <c r="A124" s="0" t="s">
        <v>226</v>
      </c>
      <c r="B124" s="0" t="s">
        <v>35</v>
      </c>
      <c r="U124" s="0" t="s">
        <v>226</v>
      </c>
      <c r="V124" s="0" t="s">
        <v>35</v>
      </c>
    </row>
    <row r="125" customFormat="false" ht="15" hidden="false" customHeight="false" outlineLevel="0" collapsed="false">
      <c r="A125" s="0" t="s">
        <v>228</v>
      </c>
      <c r="B125" s="0" t="s">
        <v>64</v>
      </c>
      <c r="U125" s="0" t="s">
        <v>228</v>
      </c>
      <c r="V125" s="0" t="s">
        <v>64</v>
      </c>
    </row>
    <row r="126" customFormat="false" ht="15" hidden="false" customHeight="false" outlineLevel="0" collapsed="false">
      <c r="A126" s="0" t="s">
        <v>229</v>
      </c>
      <c r="B126" s="0" t="s">
        <v>169</v>
      </c>
      <c r="C126" s="0" t="s">
        <v>229</v>
      </c>
      <c r="D126" s="0" t="s">
        <v>169</v>
      </c>
      <c r="E126" s="0" t="n">
        <v>15</v>
      </c>
      <c r="F126" s="0" t="n">
        <v>0</v>
      </c>
      <c r="G126" s="0" t="n">
        <v>985</v>
      </c>
      <c r="H126" s="0" t="n">
        <v>96</v>
      </c>
      <c r="U126" s="0" t="s">
        <v>229</v>
      </c>
      <c r="V126" s="0" t="s">
        <v>169</v>
      </c>
    </row>
    <row r="127" customFormat="false" ht="15" hidden="false" customHeight="false" outlineLevel="0" collapsed="false">
      <c r="A127" s="0" t="s">
        <v>231</v>
      </c>
      <c r="B127" s="0" t="s">
        <v>43</v>
      </c>
      <c r="U127" s="0" t="s">
        <v>231</v>
      </c>
      <c r="V127" s="0" t="s">
        <v>43</v>
      </c>
    </row>
    <row r="128" customFormat="false" ht="15" hidden="false" customHeight="false" outlineLevel="0" collapsed="false">
      <c r="A128" s="0" t="s">
        <v>232</v>
      </c>
      <c r="B128" s="0" t="s">
        <v>22</v>
      </c>
      <c r="C128" s="0" t="s">
        <v>232</v>
      </c>
      <c r="D128" s="0" t="s">
        <v>22</v>
      </c>
      <c r="E128" s="0" t="n">
        <v>16</v>
      </c>
      <c r="F128" s="0" t="n">
        <v>0</v>
      </c>
      <c r="G128" s="0" t="n">
        <v>681</v>
      </c>
      <c r="H128" s="0" t="n">
        <v>73</v>
      </c>
      <c r="U128" s="0" t="s">
        <v>232</v>
      </c>
      <c r="V128" s="0" t="s">
        <v>22</v>
      </c>
    </row>
    <row r="129" customFormat="false" ht="15" hidden="false" customHeight="false" outlineLevel="0" collapsed="false">
      <c r="A129" s="0" t="s">
        <v>233</v>
      </c>
      <c r="B129" s="0" t="s">
        <v>16</v>
      </c>
      <c r="U129" s="0" t="s">
        <v>233</v>
      </c>
      <c r="V129" s="0" t="s">
        <v>16</v>
      </c>
    </row>
    <row r="130" customFormat="false" ht="15" hidden="false" customHeight="false" outlineLevel="0" collapsed="false">
      <c r="A130" s="0" t="s">
        <v>234</v>
      </c>
      <c r="B130" s="0" t="s">
        <v>16</v>
      </c>
      <c r="C130" s="0" t="s">
        <v>234</v>
      </c>
      <c r="D130" s="0" t="s">
        <v>16</v>
      </c>
      <c r="E130" s="0" t="n">
        <v>15</v>
      </c>
      <c r="F130" s="0" t="n">
        <v>0</v>
      </c>
      <c r="G130" s="0" t="n">
        <v>910</v>
      </c>
      <c r="H130" s="0" t="n">
        <v>59</v>
      </c>
      <c r="U130" s="0" t="s">
        <v>234</v>
      </c>
      <c r="V130" s="0" t="s">
        <v>16</v>
      </c>
    </row>
    <row r="131" customFormat="false" ht="15" hidden="false" customHeight="false" outlineLevel="0" collapsed="false">
      <c r="A131" s="0" t="s">
        <v>235</v>
      </c>
      <c r="B131" s="0" t="s">
        <v>13</v>
      </c>
      <c r="U131" s="0" t="s">
        <v>235</v>
      </c>
      <c r="V131" s="0" t="s">
        <v>13</v>
      </c>
    </row>
    <row r="132" customFormat="false" ht="15" hidden="false" customHeight="false" outlineLevel="0" collapsed="false">
      <c r="A132" s="0" t="s">
        <v>236</v>
      </c>
      <c r="B132" s="0" t="s">
        <v>40</v>
      </c>
      <c r="C132" s="0" t="s">
        <v>236</v>
      </c>
      <c r="D132" s="0" t="s">
        <v>493</v>
      </c>
      <c r="E132" s="0" t="n">
        <v>10</v>
      </c>
      <c r="F132" s="0" t="n">
        <v>184</v>
      </c>
      <c r="G132" s="0" t="n">
        <v>0</v>
      </c>
      <c r="H132" s="0" t="n">
        <v>25</v>
      </c>
      <c r="U132" s="0" t="s">
        <v>236</v>
      </c>
      <c r="V132" s="0" t="s">
        <v>40</v>
      </c>
    </row>
    <row r="133" customFormat="false" ht="15" hidden="false" customHeight="false" outlineLevel="0" collapsed="false">
      <c r="A133" s="0" t="s">
        <v>237</v>
      </c>
      <c r="B133" s="0" t="s">
        <v>13</v>
      </c>
      <c r="C133" s="0" t="s">
        <v>237</v>
      </c>
      <c r="D133" s="0" t="s">
        <v>43</v>
      </c>
      <c r="E133" s="0" t="n">
        <v>13</v>
      </c>
      <c r="F133" s="0" t="n">
        <v>546</v>
      </c>
      <c r="G133" s="0" t="n">
        <v>0</v>
      </c>
      <c r="H133" s="0" t="n">
        <v>0</v>
      </c>
      <c r="U133" s="0" t="s">
        <v>237</v>
      </c>
      <c r="V133" s="0" t="s">
        <v>13</v>
      </c>
    </row>
    <row r="134" customFormat="false" ht="15" hidden="false" customHeight="false" outlineLevel="0" collapsed="false">
      <c r="A134" s="0" t="s">
        <v>238</v>
      </c>
      <c r="B134" s="0" t="s">
        <v>64</v>
      </c>
      <c r="C134" s="0" t="s">
        <v>238</v>
      </c>
      <c r="D134" s="0" t="s">
        <v>490</v>
      </c>
      <c r="E134" s="0" t="n">
        <v>7</v>
      </c>
      <c r="F134" s="0" t="n">
        <v>296</v>
      </c>
      <c r="G134" s="0" t="n">
        <v>0</v>
      </c>
      <c r="H134" s="0" t="n">
        <v>39</v>
      </c>
      <c r="U134" s="0" t="s">
        <v>238</v>
      </c>
      <c r="V134" s="0" t="s">
        <v>64</v>
      </c>
    </row>
    <row r="135" customFormat="false" ht="15" hidden="false" customHeight="false" outlineLevel="0" collapsed="false">
      <c r="A135" s="0" t="s">
        <v>240</v>
      </c>
      <c r="B135" s="0" t="s">
        <v>22</v>
      </c>
      <c r="C135" s="0" t="s">
        <v>240</v>
      </c>
      <c r="D135" s="0" t="s">
        <v>22</v>
      </c>
      <c r="E135" s="0" t="n">
        <v>13</v>
      </c>
      <c r="F135" s="0" t="n">
        <v>0</v>
      </c>
      <c r="G135" s="0" t="n">
        <v>359</v>
      </c>
      <c r="H135" s="0" t="n">
        <v>2</v>
      </c>
      <c r="U135" s="0" t="s">
        <v>240</v>
      </c>
      <c r="V135" s="0" t="s">
        <v>22</v>
      </c>
    </row>
    <row r="136" customFormat="false" ht="15" hidden="false" customHeight="false" outlineLevel="0" collapsed="false">
      <c r="A136" s="0" t="s">
        <v>241</v>
      </c>
      <c r="B136" s="0" t="s">
        <v>64</v>
      </c>
      <c r="C136" s="0" t="s">
        <v>241</v>
      </c>
      <c r="D136" s="0" t="s">
        <v>490</v>
      </c>
      <c r="E136" s="0" t="n">
        <v>13</v>
      </c>
      <c r="F136" s="0" t="n">
        <v>813</v>
      </c>
      <c r="G136" s="0" t="n">
        <v>0</v>
      </c>
      <c r="H136" s="0" t="n">
        <v>40</v>
      </c>
      <c r="U136" s="0" t="s">
        <v>241</v>
      </c>
      <c r="V136" s="0" t="s">
        <v>64</v>
      </c>
    </row>
    <row r="137" customFormat="false" ht="15" hidden="false" customHeight="false" outlineLevel="0" collapsed="false">
      <c r="A137" s="0" t="s">
        <v>242</v>
      </c>
      <c r="B137" s="0" t="s">
        <v>16</v>
      </c>
      <c r="C137" s="0" t="s">
        <v>242</v>
      </c>
      <c r="D137" s="0" t="s">
        <v>52</v>
      </c>
      <c r="E137" s="0" t="n">
        <v>16</v>
      </c>
      <c r="F137" s="0" t="n">
        <v>0</v>
      </c>
      <c r="G137" s="0" t="n">
        <v>115</v>
      </c>
      <c r="H137" s="0" t="n">
        <v>367</v>
      </c>
      <c r="U137" s="0" t="s">
        <v>242</v>
      </c>
      <c r="V137" s="0" t="s">
        <v>16</v>
      </c>
    </row>
    <row r="138" customFormat="false" ht="15" hidden="false" customHeight="false" outlineLevel="0" collapsed="false">
      <c r="A138" s="0" t="s">
        <v>244</v>
      </c>
      <c r="B138" s="0" t="s">
        <v>97</v>
      </c>
      <c r="C138" s="0" t="s">
        <v>244</v>
      </c>
      <c r="D138" s="0" t="s">
        <v>97</v>
      </c>
      <c r="E138" s="0" t="n">
        <v>11</v>
      </c>
      <c r="F138" s="0" t="n">
        <v>364</v>
      </c>
      <c r="G138" s="0" t="n">
        <v>0</v>
      </c>
      <c r="H138" s="0" t="n">
        <v>0</v>
      </c>
      <c r="U138" s="0" t="s">
        <v>244</v>
      </c>
      <c r="V138" s="0" t="s">
        <v>97</v>
      </c>
    </row>
    <row r="139" customFormat="false" ht="15" hidden="false" customHeight="false" outlineLevel="0" collapsed="false">
      <c r="A139" s="0" t="s">
        <v>245</v>
      </c>
      <c r="B139" s="0" t="s">
        <v>97</v>
      </c>
      <c r="C139" s="0" t="s">
        <v>245</v>
      </c>
      <c r="D139" s="0" t="s">
        <v>97</v>
      </c>
      <c r="E139" s="0" t="n">
        <v>7</v>
      </c>
      <c r="F139" s="0" t="n">
        <v>117</v>
      </c>
      <c r="G139" s="0" t="n">
        <v>0</v>
      </c>
      <c r="H139" s="0" t="n">
        <v>37</v>
      </c>
      <c r="U139" s="0" t="s">
        <v>245</v>
      </c>
      <c r="V139" s="0" t="s">
        <v>97</v>
      </c>
    </row>
    <row r="140" customFormat="false" ht="15" hidden="false" customHeight="false" outlineLevel="0" collapsed="false">
      <c r="A140" s="0" t="s">
        <v>246</v>
      </c>
      <c r="B140" s="0" t="s">
        <v>43</v>
      </c>
      <c r="C140" s="0" t="s">
        <v>246</v>
      </c>
      <c r="D140" s="0" t="s">
        <v>43</v>
      </c>
      <c r="E140" s="0" t="n">
        <v>16</v>
      </c>
      <c r="F140" s="0" t="n">
        <v>94</v>
      </c>
      <c r="G140" s="0" t="n">
        <v>0</v>
      </c>
      <c r="H140" s="0" t="n">
        <v>111</v>
      </c>
      <c r="U140" s="0" t="s">
        <v>246</v>
      </c>
      <c r="V140" s="0" t="s">
        <v>43</v>
      </c>
    </row>
    <row r="141" customFormat="false" ht="15" hidden="false" customHeight="false" outlineLevel="0" collapsed="false">
      <c r="A141" s="0" t="s">
        <v>248</v>
      </c>
      <c r="B141" s="0" t="s">
        <v>19</v>
      </c>
      <c r="C141" s="0" t="s">
        <v>248</v>
      </c>
      <c r="D141" s="0" t="s">
        <v>19</v>
      </c>
      <c r="E141" s="0" t="n">
        <v>1</v>
      </c>
      <c r="F141" s="0" t="n">
        <v>10</v>
      </c>
      <c r="G141" s="0" t="n">
        <v>0</v>
      </c>
      <c r="H141" s="0" t="n">
        <v>0</v>
      </c>
      <c r="U141" s="0" t="s">
        <v>248</v>
      </c>
      <c r="V141" s="0" t="s">
        <v>19</v>
      </c>
    </row>
    <row r="142" customFormat="false" ht="15" hidden="false" customHeight="false" outlineLevel="0" collapsed="false">
      <c r="A142" s="0" t="s">
        <v>250</v>
      </c>
      <c r="B142" s="0" t="s">
        <v>22</v>
      </c>
      <c r="C142" s="0" t="s">
        <v>250</v>
      </c>
      <c r="D142" s="0" t="s">
        <v>37</v>
      </c>
      <c r="E142" s="0" t="n">
        <v>15</v>
      </c>
      <c r="F142" s="0" t="n">
        <v>0</v>
      </c>
      <c r="G142" s="0" t="n">
        <v>386</v>
      </c>
      <c r="H142" s="0" t="n">
        <v>163</v>
      </c>
      <c r="U142" s="0" t="s">
        <v>250</v>
      </c>
      <c r="V142" s="0" t="s">
        <v>22</v>
      </c>
    </row>
    <row r="143" customFormat="false" ht="15" hidden="false" customHeight="false" outlineLevel="0" collapsed="false">
      <c r="A143" s="0" t="s">
        <v>251</v>
      </c>
      <c r="B143" s="0" t="s">
        <v>52</v>
      </c>
      <c r="C143" s="0" t="s">
        <v>251</v>
      </c>
      <c r="D143" s="0" t="s">
        <v>169</v>
      </c>
      <c r="E143" s="0" t="n">
        <v>16</v>
      </c>
      <c r="F143" s="0" t="n">
        <v>0</v>
      </c>
      <c r="G143" s="0" t="n">
        <v>971</v>
      </c>
      <c r="H143" s="0" t="n">
        <v>91</v>
      </c>
      <c r="U143" s="0" t="s">
        <v>251</v>
      </c>
      <c r="V143" s="0" t="s">
        <v>52</v>
      </c>
    </row>
    <row r="144" customFormat="false" ht="15" hidden="false" customHeight="false" outlineLevel="0" collapsed="false">
      <c r="A144" s="0" t="s">
        <v>252</v>
      </c>
      <c r="B144" s="0" t="s">
        <v>164</v>
      </c>
      <c r="U144" s="0" t="s">
        <v>252</v>
      </c>
      <c r="V144" s="0" t="s">
        <v>164</v>
      </c>
    </row>
    <row r="145" customFormat="false" ht="15" hidden="false" customHeight="false" outlineLevel="0" collapsed="false">
      <c r="A145" s="0" t="s">
        <v>253</v>
      </c>
      <c r="B145" s="0" t="s">
        <v>16</v>
      </c>
      <c r="U145" s="0" t="s">
        <v>253</v>
      </c>
      <c r="V145" s="0" t="s">
        <v>16</v>
      </c>
    </row>
    <row r="146" customFormat="false" ht="15" hidden="false" customHeight="false" outlineLevel="0" collapsed="false">
      <c r="A146" s="0" t="s">
        <v>255</v>
      </c>
      <c r="B146" s="0" t="s">
        <v>97</v>
      </c>
      <c r="U146" s="0" t="s">
        <v>255</v>
      </c>
      <c r="V146" s="0" t="s">
        <v>97</v>
      </c>
    </row>
    <row r="147" customFormat="false" ht="15" hidden="false" customHeight="false" outlineLevel="0" collapsed="false">
      <c r="A147" s="0" t="s">
        <v>256</v>
      </c>
      <c r="B147" s="0" t="s">
        <v>19</v>
      </c>
      <c r="C147" s="0" t="s">
        <v>256</v>
      </c>
      <c r="D147" s="0" t="s">
        <v>19</v>
      </c>
      <c r="E147" s="0" t="n">
        <v>12</v>
      </c>
      <c r="F147" s="0" t="n">
        <v>593</v>
      </c>
      <c r="G147" s="0" t="n">
        <v>0</v>
      </c>
      <c r="H147" s="0" t="n">
        <v>0</v>
      </c>
      <c r="U147" s="0" t="s">
        <v>256</v>
      </c>
      <c r="V147" s="0" t="s">
        <v>19</v>
      </c>
    </row>
    <row r="148" customFormat="false" ht="15" hidden="false" customHeight="false" outlineLevel="0" collapsed="false">
      <c r="A148" s="0" t="s">
        <v>257</v>
      </c>
      <c r="B148" s="0" t="s">
        <v>40</v>
      </c>
      <c r="C148" s="0" t="s">
        <v>257</v>
      </c>
      <c r="D148" s="0" t="s">
        <v>490</v>
      </c>
      <c r="E148" s="0" t="n">
        <v>14</v>
      </c>
      <c r="F148" s="0" t="n">
        <v>910</v>
      </c>
      <c r="G148" s="0" t="n">
        <v>0</v>
      </c>
      <c r="H148" s="0" t="n">
        <v>4</v>
      </c>
      <c r="U148" s="0" t="s">
        <v>257</v>
      </c>
      <c r="V148" s="0" t="s">
        <v>40</v>
      </c>
    </row>
    <row r="149" customFormat="false" ht="15" hidden="false" customHeight="false" outlineLevel="0" collapsed="false">
      <c r="A149" s="0" t="s">
        <v>258</v>
      </c>
      <c r="B149" s="0" t="s">
        <v>16</v>
      </c>
      <c r="C149" s="0" t="s">
        <v>258</v>
      </c>
      <c r="D149" s="0" t="s">
        <v>16</v>
      </c>
      <c r="E149" s="0" t="n">
        <v>12</v>
      </c>
      <c r="F149" s="0" t="n">
        <v>0</v>
      </c>
      <c r="G149" s="0" t="n">
        <v>130</v>
      </c>
      <c r="H149" s="0" t="n">
        <v>272</v>
      </c>
      <c r="U149" s="0" t="s">
        <v>258</v>
      </c>
      <c r="V149" s="0" t="s">
        <v>16</v>
      </c>
    </row>
    <row r="150" customFormat="false" ht="15" hidden="false" customHeight="false" outlineLevel="0" collapsed="false">
      <c r="A150" s="0" t="s">
        <v>259</v>
      </c>
      <c r="B150" s="0" t="s">
        <v>169</v>
      </c>
      <c r="U150" s="0" t="s">
        <v>259</v>
      </c>
      <c r="V150" s="0" t="s">
        <v>169</v>
      </c>
    </row>
    <row r="151" customFormat="false" ht="15" hidden="false" customHeight="false" outlineLevel="0" collapsed="false">
      <c r="A151" s="0" t="s">
        <v>260</v>
      </c>
      <c r="B151" s="0" t="s">
        <v>35</v>
      </c>
      <c r="U151" s="0" t="s">
        <v>260</v>
      </c>
      <c r="V151" s="0" t="s">
        <v>35</v>
      </c>
    </row>
    <row r="152" customFormat="false" ht="15" hidden="false" customHeight="false" outlineLevel="0" collapsed="false">
      <c r="A152" s="0" t="s">
        <v>262</v>
      </c>
      <c r="B152" s="0" t="s">
        <v>19</v>
      </c>
      <c r="C152" s="0" t="s">
        <v>262</v>
      </c>
      <c r="D152" s="0" t="s">
        <v>19</v>
      </c>
      <c r="E152" s="0" t="n">
        <v>14</v>
      </c>
      <c r="F152" s="0" t="n">
        <f aca="false">82+311</f>
        <v>393</v>
      </c>
      <c r="G152" s="0" t="n">
        <v>0</v>
      </c>
      <c r="H152" s="0" t="n">
        <v>43</v>
      </c>
      <c r="I152" s="25" t="s">
        <v>262</v>
      </c>
      <c r="J152" s="25" t="s">
        <v>19</v>
      </c>
      <c r="K152" s="25" t="n">
        <v>12</v>
      </c>
      <c r="L152" s="25" t="n">
        <v>311</v>
      </c>
      <c r="M152" s="27" t="n">
        <v>0.3014</v>
      </c>
      <c r="N152" s="25" t="n">
        <v>0</v>
      </c>
      <c r="O152" s="27" t="n">
        <v>0</v>
      </c>
      <c r="P152" s="25" t="n">
        <v>43</v>
      </c>
      <c r="Q152" s="27" t="n">
        <v>0.0865</v>
      </c>
      <c r="U152" s="0" t="s">
        <v>262</v>
      </c>
      <c r="V152" s="0" t="s">
        <v>19</v>
      </c>
    </row>
    <row r="153" customFormat="false" ht="15" hidden="false" customHeight="false" outlineLevel="0" collapsed="false">
      <c r="A153" s="0" t="s">
        <v>263</v>
      </c>
      <c r="B153" s="0" t="s">
        <v>43</v>
      </c>
      <c r="U153" s="0" t="s">
        <v>263</v>
      </c>
      <c r="V153" s="0" t="s">
        <v>43</v>
      </c>
    </row>
    <row r="154" customFormat="false" ht="15" hidden="false" customHeight="false" outlineLevel="0" collapsed="false">
      <c r="A154" s="0" t="s">
        <v>264</v>
      </c>
      <c r="B154" s="0" t="s">
        <v>19</v>
      </c>
      <c r="C154" s="0" t="s">
        <v>264</v>
      </c>
      <c r="D154" s="0" t="s">
        <v>19</v>
      </c>
      <c r="E154" s="0" t="n">
        <v>15</v>
      </c>
      <c r="F154" s="0" t="n">
        <v>617</v>
      </c>
      <c r="G154" s="0" t="n">
        <v>0</v>
      </c>
      <c r="H154" s="0" t="n">
        <v>2</v>
      </c>
      <c r="U154" s="0" t="s">
        <v>264</v>
      </c>
      <c r="V154" s="0" t="s">
        <v>19</v>
      </c>
    </row>
    <row r="155" customFormat="false" ht="15" hidden="false" customHeight="false" outlineLevel="0" collapsed="false">
      <c r="A155" s="0" t="s">
        <v>266</v>
      </c>
      <c r="B155" s="0" t="s">
        <v>52</v>
      </c>
      <c r="C155" s="0" t="s">
        <v>266</v>
      </c>
      <c r="D155" s="0" t="s">
        <v>169</v>
      </c>
      <c r="E155" s="0" t="n">
        <v>15</v>
      </c>
      <c r="F155" s="0" t="n">
        <v>6</v>
      </c>
      <c r="G155" s="0" t="n">
        <v>980</v>
      </c>
      <c r="H155" s="0" t="n">
        <v>89</v>
      </c>
      <c r="U155" s="0" t="s">
        <v>266</v>
      </c>
      <c r="V155" s="0" t="s">
        <v>52</v>
      </c>
    </row>
    <row r="156" customFormat="false" ht="15" hidden="false" customHeight="false" outlineLevel="0" collapsed="false">
      <c r="A156" s="0" t="s">
        <v>267</v>
      </c>
      <c r="B156" s="0" t="s">
        <v>43</v>
      </c>
      <c r="C156" s="0" t="s">
        <v>267</v>
      </c>
      <c r="D156" s="0" t="s">
        <v>43</v>
      </c>
      <c r="E156" s="0" t="n">
        <v>5</v>
      </c>
      <c r="F156" s="0" t="n">
        <v>89</v>
      </c>
      <c r="G156" s="0" t="n">
        <v>0</v>
      </c>
      <c r="H156" s="0" t="n">
        <v>3</v>
      </c>
      <c r="U156" s="0" t="s">
        <v>267</v>
      </c>
      <c r="V156" s="0" t="s">
        <v>43</v>
      </c>
    </row>
    <row r="157" customFormat="false" ht="15" hidden="false" customHeight="false" outlineLevel="0" collapsed="false">
      <c r="A157" s="0" t="s">
        <v>269</v>
      </c>
      <c r="B157" s="0" t="s">
        <v>13</v>
      </c>
      <c r="C157" s="0" t="s">
        <v>269</v>
      </c>
      <c r="D157" s="0" t="s">
        <v>489</v>
      </c>
      <c r="E157" s="0" t="n">
        <v>16</v>
      </c>
      <c r="F157" s="0" t="n">
        <v>0</v>
      </c>
      <c r="G157" s="0" t="n">
        <v>317</v>
      </c>
      <c r="H157" s="0" t="n">
        <v>20</v>
      </c>
      <c r="U157" s="0" t="s">
        <v>269</v>
      </c>
      <c r="V157" s="0" t="s">
        <v>13</v>
      </c>
    </row>
    <row r="158" customFormat="false" ht="15" hidden="false" customHeight="false" outlineLevel="0" collapsed="false">
      <c r="A158" s="0" t="s">
        <v>270</v>
      </c>
      <c r="B158" s="0" t="s">
        <v>13</v>
      </c>
      <c r="C158" s="0" t="s">
        <v>270</v>
      </c>
      <c r="D158" s="0" t="s">
        <v>489</v>
      </c>
      <c r="E158" s="0" t="n">
        <v>5</v>
      </c>
      <c r="F158" s="0" t="n">
        <v>0</v>
      </c>
      <c r="G158" s="0" t="n">
        <v>0</v>
      </c>
      <c r="H158" s="0" t="n">
        <f aca="false">49+18</f>
        <v>67</v>
      </c>
      <c r="I158" s="25" t="s">
        <v>270</v>
      </c>
      <c r="J158" s="25" t="s">
        <v>489</v>
      </c>
      <c r="K158" s="25" t="n">
        <v>2</v>
      </c>
      <c r="L158" s="25" t="n">
        <v>0</v>
      </c>
      <c r="M158" s="26" t="n">
        <v>0</v>
      </c>
      <c r="N158" s="25" t="n">
        <v>0</v>
      </c>
      <c r="O158" s="27" t="n">
        <v>0</v>
      </c>
      <c r="P158" s="25" t="n">
        <v>18</v>
      </c>
      <c r="Q158" s="27" t="n">
        <v>0.0403</v>
      </c>
      <c r="U158" s="0" t="s">
        <v>270</v>
      </c>
      <c r="V158" s="0" t="s">
        <v>13</v>
      </c>
    </row>
    <row r="159" customFormat="false" ht="15" hidden="false" customHeight="false" outlineLevel="0" collapsed="false">
      <c r="A159" s="0" t="s">
        <v>271</v>
      </c>
      <c r="B159" s="0" t="s">
        <v>16</v>
      </c>
      <c r="C159" s="0" t="s">
        <v>271</v>
      </c>
      <c r="D159" s="0" t="s">
        <v>492</v>
      </c>
      <c r="E159" s="0" t="n">
        <v>3</v>
      </c>
      <c r="F159" s="0" t="n">
        <v>0</v>
      </c>
      <c r="G159" s="0" t="n">
        <v>0</v>
      </c>
      <c r="H159" s="0" t="n">
        <v>45</v>
      </c>
      <c r="U159" s="0" t="s">
        <v>271</v>
      </c>
      <c r="V159" s="0" t="s">
        <v>16</v>
      </c>
    </row>
    <row r="160" customFormat="false" ht="15" hidden="false" customHeight="false" outlineLevel="0" collapsed="false">
      <c r="A160" s="0" t="s">
        <v>272</v>
      </c>
      <c r="B160" s="0" t="s">
        <v>35</v>
      </c>
      <c r="C160" s="0" t="s">
        <v>272</v>
      </c>
      <c r="D160" s="0" t="s">
        <v>489</v>
      </c>
      <c r="E160" s="0" t="n">
        <v>10</v>
      </c>
      <c r="F160" s="0" t="n">
        <v>0</v>
      </c>
      <c r="G160" s="0" t="n">
        <v>117</v>
      </c>
      <c r="H160" s="0" t="n">
        <v>108</v>
      </c>
      <c r="U160" s="0" t="s">
        <v>272</v>
      </c>
      <c r="V160" s="0" t="s">
        <v>35</v>
      </c>
    </row>
    <row r="161" customFormat="false" ht="15" hidden="false" customHeight="false" outlineLevel="0" collapsed="false">
      <c r="A161" s="0" t="s">
        <v>273</v>
      </c>
      <c r="B161" s="0" t="s">
        <v>43</v>
      </c>
      <c r="C161" s="0" t="s">
        <v>273</v>
      </c>
      <c r="D161" s="0" t="s">
        <v>43</v>
      </c>
      <c r="E161" s="0" t="n">
        <v>16</v>
      </c>
      <c r="F161" s="0" t="n">
        <v>306</v>
      </c>
      <c r="G161" s="0" t="n">
        <v>0</v>
      </c>
      <c r="H161" s="0" t="n">
        <v>49</v>
      </c>
      <c r="U161" s="0" t="s">
        <v>273</v>
      </c>
      <c r="V161" s="0" t="s">
        <v>43</v>
      </c>
    </row>
    <row r="162" customFormat="false" ht="15" hidden="false" customHeight="false" outlineLevel="0" collapsed="false">
      <c r="A162" s="0" t="s">
        <v>274</v>
      </c>
      <c r="B162" s="0" t="s">
        <v>22</v>
      </c>
      <c r="U162" s="0" t="s">
        <v>274</v>
      </c>
      <c r="V162" s="0" t="s">
        <v>22</v>
      </c>
    </row>
    <row r="163" customFormat="false" ht="15" hidden="false" customHeight="false" outlineLevel="0" collapsed="false">
      <c r="A163" s="0" t="s">
        <v>275</v>
      </c>
      <c r="B163" s="0" t="s">
        <v>64</v>
      </c>
      <c r="C163" s="0" t="s">
        <v>275</v>
      </c>
      <c r="D163" s="0" t="s">
        <v>493</v>
      </c>
      <c r="E163" s="0" t="n">
        <v>15</v>
      </c>
      <c r="F163" s="0" t="n">
        <v>994</v>
      </c>
      <c r="G163" s="0" t="n">
        <v>0</v>
      </c>
      <c r="H163" s="0" t="n">
        <v>57</v>
      </c>
      <c r="U163" s="0" t="s">
        <v>275</v>
      </c>
      <c r="V163" s="0" t="s">
        <v>64</v>
      </c>
    </row>
    <row r="164" customFormat="false" ht="15" hidden="false" customHeight="false" outlineLevel="0" collapsed="false">
      <c r="A164" s="0" t="s">
        <v>276</v>
      </c>
      <c r="B164" s="0" t="s">
        <v>40</v>
      </c>
      <c r="U164" s="0" t="s">
        <v>276</v>
      </c>
      <c r="V164" s="0" t="s">
        <v>40</v>
      </c>
    </row>
    <row r="165" customFormat="false" ht="15" hidden="false" customHeight="false" outlineLevel="0" collapsed="false">
      <c r="A165" s="0" t="s">
        <v>278</v>
      </c>
      <c r="B165" s="0" t="s">
        <v>61</v>
      </c>
      <c r="U165" s="0" t="s">
        <v>278</v>
      </c>
      <c r="V165" s="0" t="s">
        <v>61</v>
      </c>
    </row>
    <row r="166" customFormat="false" ht="15" hidden="false" customHeight="false" outlineLevel="0" collapsed="false">
      <c r="A166" s="0" t="s">
        <v>279</v>
      </c>
      <c r="B166" s="0" t="s">
        <v>64</v>
      </c>
      <c r="C166" s="0" t="s">
        <v>279</v>
      </c>
      <c r="D166" s="0" t="s">
        <v>490</v>
      </c>
      <c r="E166" s="0" t="n">
        <v>12</v>
      </c>
      <c r="F166" s="0" t="n">
        <v>889</v>
      </c>
      <c r="G166" s="0" t="n">
        <v>0</v>
      </c>
      <c r="H166" s="0" t="n">
        <v>67</v>
      </c>
      <c r="U166" s="0" t="s">
        <v>279</v>
      </c>
      <c r="V166" s="0" t="s">
        <v>64</v>
      </c>
    </row>
    <row r="167" customFormat="false" ht="15" hidden="false" customHeight="false" outlineLevel="0" collapsed="false">
      <c r="A167" s="0" t="s">
        <v>280</v>
      </c>
      <c r="B167" s="0" t="s">
        <v>19</v>
      </c>
      <c r="U167" s="0" t="s">
        <v>280</v>
      </c>
      <c r="V167" s="0" t="s">
        <v>19</v>
      </c>
    </row>
    <row r="168" customFormat="false" ht="15" hidden="false" customHeight="false" outlineLevel="0" collapsed="false">
      <c r="A168" s="0" t="s">
        <v>282</v>
      </c>
      <c r="B168" s="0" t="s">
        <v>40</v>
      </c>
      <c r="C168" s="0" t="s">
        <v>282</v>
      </c>
      <c r="D168" s="0" t="s">
        <v>493</v>
      </c>
      <c r="E168" s="0" t="n">
        <v>13</v>
      </c>
      <c r="F168" s="0" t="n">
        <v>784</v>
      </c>
      <c r="G168" s="0" t="n">
        <v>0</v>
      </c>
      <c r="H168" s="0" t="n">
        <v>52</v>
      </c>
      <c r="U168" s="0" t="s">
        <v>282</v>
      </c>
      <c r="V168" s="0" t="s">
        <v>40</v>
      </c>
    </row>
    <row r="169" customFormat="false" ht="15" hidden="false" customHeight="false" outlineLevel="0" collapsed="false">
      <c r="A169" s="0" t="s">
        <v>284</v>
      </c>
      <c r="B169" s="0" t="s">
        <v>37</v>
      </c>
      <c r="C169" s="0" t="s">
        <v>284</v>
      </c>
      <c r="D169" s="0" t="s">
        <v>37</v>
      </c>
      <c r="E169" s="0" t="n">
        <v>4</v>
      </c>
      <c r="F169" s="0" t="n">
        <v>0</v>
      </c>
      <c r="G169" s="0" t="n">
        <v>48</v>
      </c>
      <c r="H169" s="0" t="n">
        <v>4</v>
      </c>
      <c r="U169" s="0" t="s">
        <v>284</v>
      </c>
      <c r="V169" s="0" t="s">
        <v>37</v>
      </c>
    </row>
    <row r="170" customFormat="false" ht="15" hidden="false" customHeight="false" outlineLevel="0" collapsed="false">
      <c r="A170" s="0" t="s">
        <v>285</v>
      </c>
      <c r="B170" s="0" t="s">
        <v>16</v>
      </c>
      <c r="C170" s="0" t="s">
        <v>285</v>
      </c>
      <c r="D170" s="0" t="s">
        <v>16</v>
      </c>
      <c r="E170" s="0" t="n">
        <v>7</v>
      </c>
      <c r="F170" s="0" t="n">
        <v>0</v>
      </c>
      <c r="G170" s="0" t="n">
        <v>81</v>
      </c>
      <c r="H170" s="0" t="n">
        <v>67</v>
      </c>
      <c r="U170" s="0" t="s">
        <v>285</v>
      </c>
      <c r="V170" s="0" t="s">
        <v>16</v>
      </c>
    </row>
    <row r="171" customFormat="false" ht="15" hidden="false" customHeight="false" outlineLevel="0" collapsed="false">
      <c r="A171" s="0" t="s">
        <v>286</v>
      </c>
      <c r="B171" s="0" t="s">
        <v>43</v>
      </c>
      <c r="C171" s="0" t="s">
        <v>286</v>
      </c>
      <c r="D171" s="0" t="s">
        <v>43</v>
      </c>
      <c r="E171" s="0" t="n">
        <v>16</v>
      </c>
      <c r="F171" s="0" t="n">
        <v>927</v>
      </c>
      <c r="G171" s="0" t="n">
        <v>0</v>
      </c>
      <c r="H171" s="0" t="n">
        <v>4</v>
      </c>
      <c r="U171" s="0" t="s">
        <v>286</v>
      </c>
      <c r="V171" s="0" t="s">
        <v>43</v>
      </c>
    </row>
    <row r="172" customFormat="false" ht="15" hidden="false" customHeight="false" outlineLevel="0" collapsed="false">
      <c r="A172" s="0" t="s">
        <v>287</v>
      </c>
      <c r="B172" s="0" t="s">
        <v>97</v>
      </c>
      <c r="C172" s="0" t="s">
        <v>287</v>
      </c>
      <c r="D172" s="0" t="s">
        <v>97</v>
      </c>
      <c r="E172" s="0" t="n">
        <v>16</v>
      </c>
      <c r="F172" s="0" t="n">
        <v>940</v>
      </c>
      <c r="G172" s="0" t="n">
        <v>0</v>
      </c>
      <c r="H172" s="0" t="n">
        <v>93</v>
      </c>
      <c r="U172" s="0" t="s">
        <v>287</v>
      </c>
      <c r="V172" s="0" t="s">
        <v>97</v>
      </c>
    </row>
    <row r="173" customFormat="false" ht="15" hidden="false" customHeight="false" outlineLevel="0" collapsed="false">
      <c r="A173" s="0" t="s">
        <v>288</v>
      </c>
      <c r="B173" s="0" t="s">
        <v>16</v>
      </c>
      <c r="C173" s="0" t="s">
        <v>288</v>
      </c>
      <c r="D173" s="0" t="s">
        <v>16</v>
      </c>
      <c r="E173" s="0" t="n">
        <v>16</v>
      </c>
      <c r="F173" s="0" t="n">
        <v>0</v>
      </c>
      <c r="G173" s="0" t="n">
        <v>510</v>
      </c>
      <c r="H173" s="0" t="n">
        <v>215</v>
      </c>
      <c r="U173" s="0" t="s">
        <v>288</v>
      </c>
      <c r="V173" s="0" t="s">
        <v>16</v>
      </c>
    </row>
    <row r="174" customFormat="false" ht="15" hidden="false" customHeight="false" outlineLevel="0" collapsed="false">
      <c r="A174" s="0" t="s">
        <v>289</v>
      </c>
      <c r="B174" s="0" t="s">
        <v>67</v>
      </c>
      <c r="U174" s="0" t="s">
        <v>289</v>
      </c>
      <c r="V174" s="0" t="s">
        <v>67</v>
      </c>
    </row>
    <row r="175" customFormat="false" ht="15" hidden="false" customHeight="false" outlineLevel="0" collapsed="false">
      <c r="A175" s="0" t="s">
        <v>290</v>
      </c>
      <c r="B175" s="0" t="s">
        <v>291</v>
      </c>
      <c r="U175" s="0" t="s">
        <v>290</v>
      </c>
      <c r="V175" s="0" t="s">
        <v>291</v>
      </c>
    </row>
    <row r="176" customFormat="false" ht="15" hidden="false" customHeight="false" outlineLevel="0" collapsed="false">
      <c r="A176" s="0" t="s">
        <v>293</v>
      </c>
      <c r="B176" s="0" t="s">
        <v>64</v>
      </c>
      <c r="C176" s="0" t="s">
        <v>293</v>
      </c>
      <c r="D176" s="0" t="s">
        <v>490</v>
      </c>
      <c r="E176" s="0" t="n">
        <v>16</v>
      </c>
      <c r="F176" s="0" t="n">
        <v>982</v>
      </c>
      <c r="G176" s="0" t="n">
        <v>0</v>
      </c>
      <c r="H176" s="0" t="n">
        <v>47</v>
      </c>
      <c r="U176" s="0" t="s">
        <v>293</v>
      </c>
      <c r="V176" s="0" t="s">
        <v>64</v>
      </c>
    </row>
    <row r="177" customFormat="false" ht="15" hidden="false" customHeight="false" outlineLevel="0" collapsed="false">
      <c r="A177" s="0" t="s">
        <v>294</v>
      </c>
      <c r="B177" s="0" t="s">
        <v>64</v>
      </c>
      <c r="U177" s="0" t="s">
        <v>294</v>
      </c>
      <c r="V177" s="0" t="s">
        <v>64</v>
      </c>
    </row>
    <row r="178" customFormat="false" ht="15" hidden="false" customHeight="false" outlineLevel="0" collapsed="false">
      <c r="A178" s="0" t="s">
        <v>296</v>
      </c>
      <c r="B178" s="0" t="s">
        <v>37</v>
      </c>
      <c r="C178" s="0" t="s">
        <v>296</v>
      </c>
      <c r="D178" s="0" t="s">
        <v>37</v>
      </c>
      <c r="E178" s="0" t="n">
        <v>16</v>
      </c>
      <c r="F178" s="0" t="n">
        <v>0</v>
      </c>
      <c r="G178" s="0" t="n">
        <v>582</v>
      </c>
      <c r="H178" s="0" t="n">
        <v>100</v>
      </c>
      <c r="U178" s="0" t="s">
        <v>296</v>
      </c>
      <c r="V178" s="0" t="s">
        <v>37</v>
      </c>
    </row>
    <row r="179" customFormat="false" ht="15" hidden="false" customHeight="false" outlineLevel="0" collapsed="false">
      <c r="A179" s="0" t="s">
        <v>297</v>
      </c>
      <c r="B179" s="0" t="s">
        <v>64</v>
      </c>
      <c r="U179" s="0" t="s">
        <v>297</v>
      </c>
      <c r="V179" s="0" t="s">
        <v>64</v>
      </c>
    </row>
    <row r="180" customFormat="false" ht="15" hidden="false" customHeight="false" outlineLevel="0" collapsed="false">
      <c r="A180" s="0" t="s">
        <v>299</v>
      </c>
      <c r="B180" s="0" t="s">
        <v>13</v>
      </c>
      <c r="C180" s="0" t="s">
        <v>299</v>
      </c>
      <c r="D180" s="0" t="s">
        <v>489</v>
      </c>
      <c r="E180" s="0" t="n">
        <v>10</v>
      </c>
      <c r="F180" s="0" t="n">
        <v>0</v>
      </c>
      <c r="G180" s="0" t="n">
        <v>457</v>
      </c>
      <c r="H180" s="0" t="n">
        <v>51</v>
      </c>
      <c r="U180" s="0" t="s">
        <v>299</v>
      </c>
      <c r="V180" s="0" t="s">
        <v>13</v>
      </c>
    </row>
    <row r="181" customFormat="false" ht="15" hidden="false" customHeight="false" outlineLevel="0" collapsed="false">
      <c r="A181" s="0" t="s">
        <v>300</v>
      </c>
      <c r="B181" s="0" t="s">
        <v>16</v>
      </c>
      <c r="U181" s="0" t="s">
        <v>300</v>
      </c>
      <c r="V181" s="0" t="s">
        <v>16</v>
      </c>
    </row>
    <row r="182" customFormat="false" ht="15" hidden="false" customHeight="false" outlineLevel="0" collapsed="false">
      <c r="A182" s="0" t="s">
        <v>301</v>
      </c>
      <c r="B182" s="0" t="s">
        <v>19</v>
      </c>
      <c r="U182" s="0" t="s">
        <v>301</v>
      </c>
      <c r="V182" s="0" t="s">
        <v>19</v>
      </c>
    </row>
    <row r="183" customFormat="false" ht="15" hidden="false" customHeight="false" outlineLevel="0" collapsed="false">
      <c r="A183" s="0" t="s">
        <v>302</v>
      </c>
      <c r="B183" s="0" t="s">
        <v>43</v>
      </c>
      <c r="U183" s="0" t="s">
        <v>302</v>
      </c>
      <c r="V183" s="0" t="s">
        <v>43</v>
      </c>
    </row>
    <row r="184" customFormat="false" ht="15" hidden="false" customHeight="false" outlineLevel="0" collapsed="false">
      <c r="A184" s="0" t="s">
        <v>303</v>
      </c>
      <c r="B184" s="0" t="s">
        <v>37</v>
      </c>
      <c r="C184" s="0" t="s">
        <v>303</v>
      </c>
      <c r="D184" s="0" t="s">
        <v>37</v>
      </c>
      <c r="E184" s="0" t="n">
        <v>12</v>
      </c>
      <c r="F184" s="0" t="n">
        <v>0</v>
      </c>
      <c r="G184" s="0" t="n">
        <v>186</v>
      </c>
      <c r="H184" s="0" t="n">
        <v>175</v>
      </c>
      <c r="U184" s="0" t="s">
        <v>303</v>
      </c>
      <c r="V184" s="0" t="s">
        <v>37</v>
      </c>
    </row>
    <row r="185" customFormat="false" ht="15" hidden="false" customHeight="false" outlineLevel="0" collapsed="false">
      <c r="A185" s="0" t="s">
        <v>304</v>
      </c>
      <c r="B185" s="0" t="s">
        <v>19</v>
      </c>
      <c r="U185" s="0" t="s">
        <v>304</v>
      </c>
      <c r="V185" s="0" t="s">
        <v>19</v>
      </c>
    </row>
    <row r="186" customFormat="false" ht="15" hidden="false" customHeight="false" outlineLevel="0" collapsed="false">
      <c r="A186" s="0" t="s">
        <v>305</v>
      </c>
      <c r="B186" s="0" t="s">
        <v>40</v>
      </c>
      <c r="U186" s="0" t="s">
        <v>305</v>
      </c>
      <c r="V186" s="0" t="s">
        <v>40</v>
      </c>
    </row>
    <row r="187" customFormat="false" ht="15" hidden="false" customHeight="false" outlineLevel="0" collapsed="false">
      <c r="A187" s="0" t="s">
        <v>307</v>
      </c>
      <c r="B187" s="0" t="s">
        <v>19</v>
      </c>
      <c r="C187" s="0" t="s">
        <v>307</v>
      </c>
      <c r="D187" s="0" t="s">
        <v>19</v>
      </c>
      <c r="E187" s="0" t="n">
        <v>16</v>
      </c>
      <c r="F187" s="0" t="n">
        <v>746</v>
      </c>
      <c r="G187" s="0" t="n">
        <v>0</v>
      </c>
      <c r="H187" s="0" t="n">
        <v>47</v>
      </c>
      <c r="U187" s="0" t="s">
        <v>307</v>
      </c>
      <c r="V187" s="0" t="s">
        <v>19</v>
      </c>
    </row>
    <row r="188" customFormat="false" ht="15" hidden="false" customHeight="false" outlineLevel="0" collapsed="false">
      <c r="A188" s="0" t="s">
        <v>308</v>
      </c>
      <c r="B188" s="0" t="s">
        <v>97</v>
      </c>
      <c r="C188" s="0" t="s">
        <v>308</v>
      </c>
      <c r="D188" s="0" t="s">
        <v>97</v>
      </c>
      <c r="E188" s="0" t="n">
        <f aca="false">5+8</f>
        <v>13</v>
      </c>
      <c r="F188" s="0" t="n">
        <f aca="false">121+36</f>
        <v>157</v>
      </c>
      <c r="G188" s="0" t="n">
        <v>0</v>
      </c>
      <c r="H188" s="0" t="n">
        <f aca="false">54+112</f>
        <v>166</v>
      </c>
      <c r="I188" s="25" t="s">
        <v>308</v>
      </c>
      <c r="J188" s="25" t="s">
        <v>97</v>
      </c>
      <c r="K188" s="25" t="n">
        <v>8</v>
      </c>
      <c r="L188" s="25" t="n">
        <v>36</v>
      </c>
      <c r="M188" s="27" t="n">
        <v>0.0352</v>
      </c>
      <c r="N188" s="25" t="n">
        <v>0</v>
      </c>
      <c r="O188" s="27" t="n">
        <v>0</v>
      </c>
      <c r="P188" s="25" t="n">
        <v>122</v>
      </c>
      <c r="Q188" s="27" t="n">
        <v>0.2748</v>
      </c>
      <c r="U188" s="0" t="s">
        <v>308</v>
      </c>
      <c r="V188" s="0" t="s">
        <v>97</v>
      </c>
    </row>
    <row r="189" customFormat="false" ht="15" hidden="false" customHeight="false" outlineLevel="0" collapsed="false">
      <c r="A189" s="0" t="s">
        <v>310</v>
      </c>
      <c r="B189" s="0" t="s">
        <v>19</v>
      </c>
      <c r="C189" s="0" t="s">
        <v>310</v>
      </c>
      <c r="D189" s="0" t="s">
        <v>19</v>
      </c>
      <c r="E189" s="0" t="n">
        <v>7</v>
      </c>
      <c r="F189" s="0" t="n">
        <v>373</v>
      </c>
      <c r="G189" s="0" t="n">
        <v>0</v>
      </c>
      <c r="H189" s="0" t="n">
        <v>1</v>
      </c>
      <c r="U189" s="0" t="s">
        <v>310</v>
      </c>
      <c r="V189" s="0" t="s">
        <v>19</v>
      </c>
    </row>
    <row r="190" customFormat="false" ht="15" hidden="false" customHeight="false" outlineLevel="0" collapsed="false">
      <c r="A190" s="0" t="s">
        <v>312</v>
      </c>
      <c r="B190" s="0" t="s">
        <v>19</v>
      </c>
      <c r="C190" s="0" t="s">
        <v>312</v>
      </c>
      <c r="D190" s="0" t="s">
        <v>19</v>
      </c>
      <c r="E190" s="0" t="n">
        <v>10</v>
      </c>
      <c r="F190" s="0" t="n">
        <v>90</v>
      </c>
      <c r="G190" s="0" t="n">
        <v>0</v>
      </c>
      <c r="H190" s="0" t="n">
        <v>80</v>
      </c>
      <c r="U190" s="0" t="s">
        <v>312</v>
      </c>
      <c r="V190" s="0" t="s">
        <v>19</v>
      </c>
    </row>
    <row r="191" customFormat="false" ht="15" hidden="false" customHeight="false" outlineLevel="0" collapsed="false">
      <c r="A191" s="0" t="s">
        <v>313</v>
      </c>
      <c r="B191" s="0" t="s">
        <v>61</v>
      </c>
      <c r="C191" s="0" t="s">
        <v>313</v>
      </c>
      <c r="D191" s="0" t="s">
        <v>61</v>
      </c>
      <c r="E191" s="0" t="n">
        <v>1</v>
      </c>
      <c r="F191" s="0" t="n">
        <v>6</v>
      </c>
      <c r="G191" s="0" t="n">
        <v>0</v>
      </c>
      <c r="H191" s="0" t="n">
        <v>0</v>
      </c>
      <c r="U191" s="0" t="s">
        <v>313</v>
      </c>
      <c r="V191" s="0" t="s">
        <v>61</v>
      </c>
    </row>
    <row r="192" customFormat="false" ht="15" hidden="false" customHeight="false" outlineLevel="0" collapsed="false">
      <c r="A192" s="0" t="s">
        <v>314</v>
      </c>
      <c r="B192" s="0" t="s">
        <v>52</v>
      </c>
      <c r="C192" s="0" t="s">
        <v>314</v>
      </c>
      <c r="D192" s="0" t="s">
        <v>169</v>
      </c>
      <c r="E192" s="0" t="n">
        <v>16</v>
      </c>
      <c r="F192" s="0" t="n">
        <v>0</v>
      </c>
      <c r="G192" s="0" t="n">
        <v>636</v>
      </c>
      <c r="H192" s="0" t="n">
        <v>122</v>
      </c>
      <c r="U192" s="0" t="s">
        <v>314</v>
      </c>
      <c r="V192" s="0" t="s">
        <v>52</v>
      </c>
    </row>
    <row r="193" customFormat="false" ht="15" hidden="false" customHeight="false" outlineLevel="0" collapsed="false">
      <c r="A193" s="0" t="s">
        <v>315</v>
      </c>
      <c r="B193" s="0" t="s">
        <v>97</v>
      </c>
      <c r="U193" s="0" t="s">
        <v>315</v>
      </c>
      <c r="V193" s="0" t="s">
        <v>97</v>
      </c>
    </row>
    <row r="194" customFormat="false" ht="15" hidden="false" customHeight="false" outlineLevel="0" collapsed="false">
      <c r="A194" s="0" t="s">
        <v>317</v>
      </c>
      <c r="B194" s="0" t="s">
        <v>61</v>
      </c>
      <c r="U194" s="0" t="s">
        <v>317</v>
      </c>
      <c r="V194" s="0" t="s">
        <v>61</v>
      </c>
    </row>
    <row r="195" customFormat="false" ht="15" hidden="false" customHeight="false" outlineLevel="0" collapsed="false">
      <c r="A195" s="0" t="s">
        <v>319</v>
      </c>
      <c r="B195" s="0" t="s">
        <v>82</v>
      </c>
      <c r="U195" s="0" t="s">
        <v>319</v>
      </c>
      <c r="V195" s="0" t="s">
        <v>82</v>
      </c>
    </row>
    <row r="196" customFormat="false" ht="15" hidden="false" customHeight="false" outlineLevel="0" collapsed="false">
      <c r="A196" s="0" t="s">
        <v>320</v>
      </c>
      <c r="B196" s="0" t="s">
        <v>43</v>
      </c>
      <c r="U196" s="0" t="s">
        <v>320</v>
      </c>
      <c r="V196" s="0" t="s">
        <v>43</v>
      </c>
    </row>
    <row r="197" customFormat="false" ht="15" hidden="false" customHeight="false" outlineLevel="0" collapsed="false">
      <c r="A197" s="0" t="s">
        <v>321</v>
      </c>
      <c r="B197" s="0" t="s">
        <v>64</v>
      </c>
      <c r="C197" s="0" t="s">
        <v>321</v>
      </c>
      <c r="D197" s="0" t="s">
        <v>490</v>
      </c>
      <c r="E197" s="0" t="n">
        <v>12</v>
      </c>
      <c r="F197" s="0" t="n">
        <v>486</v>
      </c>
      <c r="G197" s="0" t="n">
        <v>0</v>
      </c>
      <c r="H197" s="0" t="n">
        <v>34</v>
      </c>
      <c r="U197" s="0" t="s">
        <v>321</v>
      </c>
      <c r="V197" s="0" t="s">
        <v>64</v>
      </c>
    </row>
    <row r="198" customFormat="false" ht="15" hidden="false" customHeight="false" outlineLevel="0" collapsed="false">
      <c r="A198" s="0" t="s">
        <v>322</v>
      </c>
      <c r="B198" s="0" t="s">
        <v>16</v>
      </c>
      <c r="C198" s="0" t="s">
        <v>322</v>
      </c>
      <c r="D198" s="0" t="s">
        <v>52</v>
      </c>
      <c r="E198" s="0" t="n">
        <v>16</v>
      </c>
      <c r="F198" s="0" t="n">
        <v>0</v>
      </c>
      <c r="G198" s="0" t="n">
        <v>708</v>
      </c>
      <c r="H198" s="0" t="n">
        <v>192</v>
      </c>
      <c r="U198" s="0" t="s">
        <v>322</v>
      </c>
      <c r="V198" s="0" t="s">
        <v>16</v>
      </c>
    </row>
    <row r="199" customFormat="false" ht="15" hidden="false" customHeight="false" outlineLevel="0" collapsed="false">
      <c r="A199" s="0" t="s">
        <v>323</v>
      </c>
      <c r="B199" s="0" t="s">
        <v>37</v>
      </c>
      <c r="C199" s="0" t="s">
        <v>323</v>
      </c>
      <c r="D199" s="0" t="s">
        <v>37</v>
      </c>
      <c r="E199" s="0" t="n">
        <v>3</v>
      </c>
      <c r="F199" s="0" t="n">
        <v>0</v>
      </c>
      <c r="G199" s="0" t="n">
        <v>25</v>
      </c>
      <c r="H199" s="0" t="n">
        <v>43</v>
      </c>
      <c r="U199" s="0" t="s">
        <v>323</v>
      </c>
      <c r="V199" s="0" t="s">
        <v>37</v>
      </c>
    </row>
    <row r="200" customFormat="false" ht="15" hidden="false" customHeight="false" outlineLevel="0" collapsed="false">
      <c r="A200" s="0" t="s">
        <v>324</v>
      </c>
      <c r="B200" s="0" t="s">
        <v>43</v>
      </c>
      <c r="U200" s="0" t="s">
        <v>324</v>
      </c>
      <c r="V200" s="0" t="s">
        <v>43</v>
      </c>
    </row>
    <row r="201" customFormat="false" ht="15" hidden="false" customHeight="false" outlineLevel="0" collapsed="false">
      <c r="A201" s="0" t="s">
        <v>325</v>
      </c>
      <c r="B201" s="0" t="s">
        <v>35</v>
      </c>
      <c r="C201" s="0" t="s">
        <v>325</v>
      </c>
      <c r="D201" s="0" t="s">
        <v>489</v>
      </c>
      <c r="E201" s="0" t="n">
        <v>9</v>
      </c>
      <c r="F201" s="0" t="n">
        <v>0</v>
      </c>
      <c r="G201" s="0" t="n">
        <v>1</v>
      </c>
      <c r="H201" s="0" t="n">
        <v>168</v>
      </c>
      <c r="U201" s="0" t="s">
        <v>325</v>
      </c>
      <c r="V201" s="0" t="s">
        <v>35</v>
      </c>
    </row>
    <row r="202" customFormat="false" ht="15" hidden="false" customHeight="false" outlineLevel="0" collapsed="false">
      <c r="A202" s="0" t="s">
        <v>326</v>
      </c>
      <c r="B202" s="0" t="s">
        <v>43</v>
      </c>
      <c r="U202" s="0" t="s">
        <v>326</v>
      </c>
      <c r="V202" s="0" t="s">
        <v>43</v>
      </c>
    </row>
    <row r="203" customFormat="false" ht="15" hidden="false" customHeight="false" outlineLevel="0" collapsed="false">
      <c r="A203" s="0" t="s">
        <v>328</v>
      </c>
      <c r="B203" s="0" t="s">
        <v>16</v>
      </c>
      <c r="U203" s="0" t="s">
        <v>328</v>
      </c>
      <c r="V203" s="0" t="s">
        <v>16</v>
      </c>
    </row>
    <row r="204" customFormat="false" ht="15" hidden="false" customHeight="false" outlineLevel="0" collapsed="false">
      <c r="A204" s="0" t="s">
        <v>329</v>
      </c>
      <c r="B204" s="0" t="s">
        <v>43</v>
      </c>
      <c r="U204" s="0" t="s">
        <v>329</v>
      </c>
      <c r="V204" s="0" t="s">
        <v>43</v>
      </c>
    </row>
    <row r="205" customFormat="false" ht="15" hidden="false" customHeight="false" outlineLevel="0" collapsed="false">
      <c r="A205" s="0" t="s">
        <v>330</v>
      </c>
      <c r="B205" s="0" t="s">
        <v>61</v>
      </c>
      <c r="C205" s="0" t="s">
        <v>330</v>
      </c>
      <c r="D205" s="0" t="s">
        <v>61</v>
      </c>
      <c r="E205" s="0" t="n">
        <v>6</v>
      </c>
      <c r="F205" s="0" t="n">
        <v>364</v>
      </c>
      <c r="G205" s="0" t="n">
        <v>0</v>
      </c>
      <c r="H205" s="0" t="n">
        <v>0</v>
      </c>
      <c r="U205" s="0" t="s">
        <v>330</v>
      </c>
      <c r="V205" s="0" t="s">
        <v>61</v>
      </c>
    </row>
    <row r="206" customFormat="false" ht="15" hidden="false" customHeight="false" outlineLevel="0" collapsed="false">
      <c r="A206" s="0" t="s">
        <v>331</v>
      </c>
      <c r="B206" s="0" t="s">
        <v>43</v>
      </c>
      <c r="C206" s="0" t="s">
        <v>331</v>
      </c>
      <c r="D206" s="0" t="s">
        <v>43</v>
      </c>
      <c r="E206" s="0" t="n">
        <v>11</v>
      </c>
      <c r="F206" s="0" t="n">
        <v>49</v>
      </c>
      <c r="G206" s="0" t="n">
        <v>0</v>
      </c>
      <c r="H206" s="0" t="n">
        <v>73</v>
      </c>
      <c r="U206" s="0" t="s">
        <v>331</v>
      </c>
      <c r="V206" s="0" t="s">
        <v>43</v>
      </c>
    </row>
    <row r="207" customFormat="false" ht="15" hidden="false" customHeight="false" outlineLevel="0" collapsed="false">
      <c r="A207" s="0" t="s">
        <v>332</v>
      </c>
      <c r="B207" s="0" t="s">
        <v>43</v>
      </c>
      <c r="C207" s="0" t="s">
        <v>332</v>
      </c>
      <c r="D207" s="0" t="s">
        <v>43</v>
      </c>
      <c r="E207" s="0" t="n">
        <v>5</v>
      </c>
      <c r="F207" s="0" t="n">
        <v>191</v>
      </c>
      <c r="G207" s="0" t="n">
        <v>0</v>
      </c>
      <c r="H207" s="0" t="n">
        <v>0</v>
      </c>
      <c r="U207" s="0" t="s">
        <v>332</v>
      </c>
      <c r="V207" s="0" t="s">
        <v>43</v>
      </c>
    </row>
    <row r="208" customFormat="false" ht="15" hidden="false" customHeight="false" outlineLevel="0" collapsed="false">
      <c r="A208" s="0" t="s">
        <v>334</v>
      </c>
      <c r="B208" s="0" t="s">
        <v>43</v>
      </c>
      <c r="U208" s="0" t="s">
        <v>334</v>
      </c>
      <c r="V208" s="0" t="s">
        <v>43</v>
      </c>
    </row>
    <row r="209" customFormat="false" ht="15" hidden="false" customHeight="false" outlineLevel="0" collapsed="false">
      <c r="A209" s="0" t="s">
        <v>336</v>
      </c>
      <c r="B209" s="0" t="s">
        <v>22</v>
      </c>
      <c r="C209" s="0" t="s">
        <v>336</v>
      </c>
      <c r="D209" s="0" t="s">
        <v>491</v>
      </c>
      <c r="E209" s="0" t="n">
        <v>12</v>
      </c>
      <c r="F209" s="0" t="n">
        <v>0</v>
      </c>
      <c r="G209" s="0" t="n">
        <v>196</v>
      </c>
      <c r="H209" s="0" t="n">
        <v>55</v>
      </c>
      <c r="U209" s="0" t="s">
        <v>336</v>
      </c>
      <c r="V209" s="0" t="s">
        <v>22</v>
      </c>
    </row>
    <row r="210" customFormat="false" ht="15" hidden="false" customHeight="false" outlineLevel="0" collapsed="false">
      <c r="A210" s="0" t="s">
        <v>338</v>
      </c>
      <c r="B210" s="0" t="s">
        <v>97</v>
      </c>
      <c r="C210" s="0" t="s">
        <v>338</v>
      </c>
      <c r="D210" s="0" t="s">
        <v>97</v>
      </c>
      <c r="E210" s="0" t="n">
        <v>16</v>
      </c>
      <c r="F210" s="0" t="n">
        <v>820</v>
      </c>
      <c r="G210" s="0" t="n">
        <v>0</v>
      </c>
      <c r="H210" s="0" t="n">
        <v>165</v>
      </c>
      <c r="U210" s="0" t="s">
        <v>338</v>
      </c>
      <c r="V210" s="0" t="s">
        <v>97</v>
      </c>
    </row>
    <row r="211" customFormat="false" ht="15" hidden="false" customHeight="false" outlineLevel="0" collapsed="false">
      <c r="A211" s="0" t="s">
        <v>339</v>
      </c>
      <c r="B211" s="0" t="s">
        <v>35</v>
      </c>
      <c r="U211" s="0" t="s">
        <v>339</v>
      </c>
      <c r="V211" s="0" t="s">
        <v>35</v>
      </c>
    </row>
    <row r="212" customFormat="false" ht="15" hidden="false" customHeight="false" outlineLevel="0" collapsed="false">
      <c r="A212" s="0" t="s">
        <v>340</v>
      </c>
      <c r="B212" s="0" t="s">
        <v>22</v>
      </c>
      <c r="C212" s="0" t="s">
        <v>340</v>
      </c>
      <c r="D212" s="0" t="s">
        <v>37</v>
      </c>
      <c r="E212" s="0" t="n">
        <v>2</v>
      </c>
      <c r="F212" s="0" t="n">
        <v>0</v>
      </c>
      <c r="G212" s="0" t="n">
        <v>1</v>
      </c>
      <c r="H212" s="0" t="n">
        <v>8</v>
      </c>
      <c r="U212" s="0" t="s">
        <v>340</v>
      </c>
      <c r="V212" s="0" t="s">
        <v>22</v>
      </c>
    </row>
    <row r="213" customFormat="false" ht="15" hidden="false" customHeight="false" outlineLevel="0" collapsed="false">
      <c r="A213" s="0" t="s">
        <v>342</v>
      </c>
      <c r="B213" s="0" t="s">
        <v>64</v>
      </c>
      <c r="U213" s="0" t="s">
        <v>342</v>
      </c>
      <c r="V213" s="0" t="s">
        <v>64</v>
      </c>
    </row>
    <row r="214" customFormat="false" ht="15" hidden="false" customHeight="false" outlineLevel="0" collapsed="false">
      <c r="A214" s="0" t="s">
        <v>343</v>
      </c>
      <c r="B214" s="0" t="s">
        <v>97</v>
      </c>
      <c r="U214" s="0" t="s">
        <v>343</v>
      </c>
      <c r="V214" s="0" t="s">
        <v>97</v>
      </c>
    </row>
    <row r="215" customFormat="false" ht="15" hidden="false" customHeight="false" outlineLevel="0" collapsed="false">
      <c r="A215" s="0" t="s">
        <v>344</v>
      </c>
      <c r="B215" s="0" t="s">
        <v>35</v>
      </c>
      <c r="C215" s="0" t="s">
        <v>344</v>
      </c>
      <c r="D215" s="0" t="s">
        <v>489</v>
      </c>
      <c r="E215" s="0" t="n">
        <v>16</v>
      </c>
      <c r="F215" s="0" t="n">
        <v>0</v>
      </c>
      <c r="G215" s="0" t="n">
        <v>164</v>
      </c>
      <c r="H215" s="0" t="n">
        <v>211</v>
      </c>
      <c r="U215" s="0" t="s">
        <v>344</v>
      </c>
      <c r="V215" s="0" t="s">
        <v>35</v>
      </c>
    </row>
    <row r="216" customFormat="false" ht="15" hidden="false" customHeight="false" outlineLevel="0" collapsed="false">
      <c r="A216" s="0" t="s">
        <v>345</v>
      </c>
      <c r="B216" s="0" t="s">
        <v>16</v>
      </c>
      <c r="U216" s="0" t="s">
        <v>345</v>
      </c>
      <c r="V216" s="0" t="s">
        <v>16</v>
      </c>
    </row>
    <row r="217" customFormat="false" ht="15" hidden="false" customHeight="false" outlineLevel="0" collapsed="false">
      <c r="A217" s="0" t="s">
        <v>346</v>
      </c>
      <c r="B217" s="0" t="s">
        <v>64</v>
      </c>
      <c r="C217" s="0" t="s">
        <v>346</v>
      </c>
      <c r="D217" s="0" t="s">
        <v>490</v>
      </c>
      <c r="E217" s="0" t="n">
        <v>15</v>
      </c>
      <c r="F217" s="0" t="n">
        <v>722</v>
      </c>
      <c r="G217" s="0" t="n">
        <v>0</v>
      </c>
      <c r="H217" s="0" t="n">
        <v>59</v>
      </c>
      <c r="U217" s="0" t="s">
        <v>346</v>
      </c>
      <c r="V217" s="0" t="s">
        <v>64</v>
      </c>
    </row>
    <row r="218" customFormat="false" ht="15" hidden="false" customHeight="false" outlineLevel="0" collapsed="false">
      <c r="A218" s="0" t="s">
        <v>348</v>
      </c>
      <c r="B218" s="0" t="s">
        <v>43</v>
      </c>
      <c r="C218" s="0" t="s">
        <v>348</v>
      </c>
      <c r="D218" s="0" t="s">
        <v>16</v>
      </c>
      <c r="E218" s="0" t="n">
        <v>1</v>
      </c>
      <c r="F218" s="0" t="n">
        <v>0</v>
      </c>
      <c r="G218" s="0" t="n">
        <v>0</v>
      </c>
      <c r="H218" s="0" t="n">
        <v>5</v>
      </c>
      <c r="U218" s="0" t="s">
        <v>348</v>
      </c>
      <c r="V218" s="0" t="s">
        <v>43</v>
      </c>
    </row>
    <row r="219" customFormat="false" ht="15" hidden="false" customHeight="false" outlineLevel="0" collapsed="false">
      <c r="A219" s="0" t="s">
        <v>349</v>
      </c>
      <c r="B219" s="0" t="s">
        <v>64</v>
      </c>
      <c r="U219" s="0" t="s">
        <v>349</v>
      </c>
      <c r="V219" s="0" t="s">
        <v>64</v>
      </c>
    </row>
    <row r="220" customFormat="false" ht="15" hidden="false" customHeight="false" outlineLevel="0" collapsed="false">
      <c r="A220" s="0" t="s">
        <v>350</v>
      </c>
      <c r="B220" s="0" t="s">
        <v>82</v>
      </c>
      <c r="U220" s="0" t="s">
        <v>350</v>
      </c>
      <c r="V220" s="0" t="s">
        <v>82</v>
      </c>
    </row>
    <row r="221" customFormat="false" ht="15" hidden="false" customHeight="false" outlineLevel="0" collapsed="false">
      <c r="A221" s="0" t="s">
        <v>351</v>
      </c>
      <c r="B221" s="0" t="s">
        <v>97</v>
      </c>
      <c r="U221" s="0" t="s">
        <v>351</v>
      </c>
      <c r="V221" s="0" t="s">
        <v>97</v>
      </c>
    </row>
    <row r="222" customFormat="false" ht="15" hidden="false" customHeight="false" outlineLevel="0" collapsed="false">
      <c r="A222" s="0" t="s">
        <v>352</v>
      </c>
      <c r="B222" s="0" t="s">
        <v>52</v>
      </c>
      <c r="C222" s="0" t="s">
        <v>352</v>
      </c>
      <c r="D222" s="0" t="s">
        <v>499</v>
      </c>
      <c r="E222" s="0" t="n">
        <v>8</v>
      </c>
      <c r="F222" s="0" t="n">
        <v>0</v>
      </c>
      <c r="G222" s="0" t="n">
        <v>271</v>
      </c>
      <c r="H222" s="0" t="n">
        <v>73</v>
      </c>
      <c r="U222" s="0" t="s">
        <v>352</v>
      </c>
      <c r="V222" s="0" t="s">
        <v>52</v>
      </c>
    </row>
    <row r="223" customFormat="false" ht="15" hidden="false" customHeight="false" outlineLevel="0" collapsed="false">
      <c r="A223" s="0" t="s">
        <v>354</v>
      </c>
      <c r="B223" s="0" t="s">
        <v>19</v>
      </c>
      <c r="C223" s="0" t="s">
        <v>354</v>
      </c>
      <c r="D223" s="0" t="s">
        <v>19</v>
      </c>
      <c r="E223" s="0" t="n">
        <v>4</v>
      </c>
      <c r="F223" s="0" t="n">
        <v>86</v>
      </c>
      <c r="G223" s="0" t="n">
        <v>0</v>
      </c>
      <c r="H223" s="0" t="n">
        <v>22</v>
      </c>
      <c r="U223" s="0" t="s">
        <v>354</v>
      </c>
      <c r="V223" s="0" t="s">
        <v>19</v>
      </c>
    </row>
    <row r="224" customFormat="false" ht="15" hidden="false" customHeight="false" outlineLevel="0" collapsed="false">
      <c r="A224" s="0" t="s">
        <v>355</v>
      </c>
      <c r="B224" s="0" t="s">
        <v>43</v>
      </c>
      <c r="U224" s="0" t="s">
        <v>355</v>
      </c>
      <c r="V224" s="0" t="s">
        <v>43</v>
      </c>
    </row>
    <row r="225" customFormat="false" ht="15" hidden="false" customHeight="false" outlineLevel="0" collapsed="false">
      <c r="A225" s="0" t="s">
        <v>357</v>
      </c>
      <c r="B225" s="0" t="s">
        <v>64</v>
      </c>
      <c r="U225" s="0" t="s">
        <v>357</v>
      </c>
      <c r="V225" s="0" t="s">
        <v>64</v>
      </c>
    </row>
    <row r="226" customFormat="false" ht="15" hidden="false" customHeight="false" outlineLevel="0" collapsed="false">
      <c r="A226" s="0" t="s">
        <v>358</v>
      </c>
      <c r="B226" s="0" t="s">
        <v>43</v>
      </c>
      <c r="C226" s="0" t="s">
        <v>358</v>
      </c>
      <c r="D226" s="0" t="s">
        <v>43</v>
      </c>
      <c r="E226" s="0" t="n">
        <v>9</v>
      </c>
      <c r="F226" s="0" t="n">
        <v>34</v>
      </c>
      <c r="G226" s="0" t="n">
        <v>0</v>
      </c>
      <c r="H226" s="0" t="n">
        <v>133</v>
      </c>
      <c r="U226" s="0" t="s">
        <v>358</v>
      </c>
      <c r="V226" s="0" t="s">
        <v>43</v>
      </c>
    </row>
    <row r="227" customFormat="false" ht="15" hidden="false" customHeight="false" outlineLevel="0" collapsed="false">
      <c r="A227" s="0" t="s">
        <v>359</v>
      </c>
      <c r="B227" s="0" t="s">
        <v>64</v>
      </c>
      <c r="C227" s="0" t="s">
        <v>359</v>
      </c>
      <c r="D227" s="0" t="s">
        <v>490</v>
      </c>
      <c r="E227" s="0" t="n">
        <v>15</v>
      </c>
      <c r="F227" s="0" t="n">
        <v>969</v>
      </c>
      <c r="G227" s="0" t="n">
        <v>0</v>
      </c>
      <c r="H227" s="0" t="n">
        <v>73</v>
      </c>
      <c r="U227" s="0" t="s">
        <v>359</v>
      </c>
      <c r="V227" s="0" t="s">
        <v>64</v>
      </c>
    </row>
    <row r="228" customFormat="false" ht="15" hidden="false" customHeight="false" outlineLevel="0" collapsed="false">
      <c r="A228" s="0" t="s">
        <v>360</v>
      </c>
      <c r="B228" s="0" t="s">
        <v>43</v>
      </c>
      <c r="U228" s="0" t="s">
        <v>360</v>
      </c>
      <c r="V228" s="0" t="s">
        <v>43</v>
      </c>
    </row>
    <row r="229" customFormat="false" ht="15" hidden="false" customHeight="false" outlineLevel="0" collapsed="false">
      <c r="A229" s="0" t="s">
        <v>361</v>
      </c>
      <c r="B229" s="0" t="s">
        <v>16</v>
      </c>
      <c r="C229" s="0" t="s">
        <v>361</v>
      </c>
      <c r="D229" s="0" t="s">
        <v>16</v>
      </c>
      <c r="E229" s="0" t="n">
        <v>10</v>
      </c>
      <c r="F229" s="0" t="n">
        <v>0</v>
      </c>
      <c r="G229" s="0" t="n">
        <v>617</v>
      </c>
      <c r="H229" s="0" t="n">
        <v>72</v>
      </c>
      <c r="U229" s="0" t="s">
        <v>361</v>
      </c>
      <c r="V229" s="0" t="s">
        <v>16</v>
      </c>
    </row>
    <row r="230" customFormat="false" ht="15" hidden="false" customHeight="false" outlineLevel="0" collapsed="false">
      <c r="A230" s="0" t="s">
        <v>363</v>
      </c>
      <c r="B230" s="0" t="s">
        <v>169</v>
      </c>
      <c r="C230" s="0" t="s">
        <v>363</v>
      </c>
      <c r="D230" s="0" t="s">
        <v>499</v>
      </c>
      <c r="E230" s="0" t="n">
        <v>1</v>
      </c>
      <c r="F230" s="0" t="n">
        <v>0</v>
      </c>
      <c r="G230" s="0" t="n">
        <v>16</v>
      </c>
      <c r="H230" s="0" t="n">
        <v>0</v>
      </c>
      <c r="U230" s="0" t="s">
        <v>363</v>
      </c>
      <c r="V230" s="0" t="s">
        <v>169</v>
      </c>
    </row>
    <row r="231" customFormat="false" ht="15" hidden="false" customHeight="false" outlineLevel="0" collapsed="false">
      <c r="A231" s="0" t="s">
        <v>364</v>
      </c>
      <c r="B231" s="0" t="s">
        <v>19</v>
      </c>
      <c r="C231" s="0" t="s">
        <v>364</v>
      </c>
      <c r="D231" s="0" t="s">
        <v>19</v>
      </c>
      <c r="E231" s="0" t="n">
        <v>16</v>
      </c>
      <c r="F231" s="0" t="n">
        <v>899</v>
      </c>
      <c r="G231" s="0" t="n">
        <v>0</v>
      </c>
      <c r="H231" s="0" t="n">
        <v>89</v>
      </c>
      <c r="U231" s="0" t="s">
        <v>364</v>
      </c>
      <c r="V231" s="0" t="s">
        <v>19</v>
      </c>
    </row>
    <row r="232" customFormat="false" ht="15" hidden="false" customHeight="false" outlineLevel="0" collapsed="false">
      <c r="A232" s="0" t="s">
        <v>365</v>
      </c>
      <c r="B232" s="0" t="s">
        <v>16</v>
      </c>
      <c r="U232" s="0" t="s">
        <v>365</v>
      </c>
      <c r="V232" s="0" t="s">
        <v>16</v>
      </c>
    </row>
    <row r="233" customFormat="false" ht="15" hidden="false" customHeight="false" outlineLevel="0" collapsed="false">
      <c r="A233" s="0" t="s">
        <v>367</v>
      </c>
      <c r="B233" s="0" t="s">
        <v>19</v>
      </c>
      <c r="C233" s="0" t="s">
        <v>367</v>
      </c>
      <c r="D233" s="0" t="s">
        <v>19</v>
      </c>
      <c r="E233" s="0" t="n">
        <v>4</v>
      </c>
      <c r="F233" s="0" t="n">
        <v>15</v>
      </c>
      <c r="G233" s="0" t="n">
        <v>0</v>
      </c>
      <c r="H233" s="0" t="n">
        <v>10</v>
      </c>
      <c r="I233" s="25" t="s">
        <v>367</v>
      </c>
      <c r="J233" s="25" t="s">
        <v>19</v>
      </c>
      <c r="K233" s="25" t="n">
        <v>1</v>
      </c>
      <c r="L233" s="25" t="n">
        <v>1</v>
      </c>
      <c r="M233" s="27" t="n">
        <v>0.001</v>
      </c>
      <c r="N233" s="25" t="n">
        <v>0</v>
      </c>
      <c r="O233" s="27" t="n">
        <v>0</v>
      </c>
      <c r="P233" s="25" t="n">
        <v>2</v>
      </c>
      <c r="Q233" s="27" t="n">
        <v>0.0045</v>
      </c>
      <c r="U233" s="0" t="s">
        <v>367</v>
      </c>
      <c r="V233" s="0" t="s">
        <v>19</v>
      </c>
    </row>
    <row r="234" customFormat="false" ht="15" hidden="false" customHeight="false" outlineLevel="0" collapsed="false">
      <c r="A234" s="0" t="s">
        <v>368</v>
      </c>
      <c r="B234" s="0" t="s">
        <v>64</v>
      </c>
      <c r="U234" s="0" t="s">
        <v>368</v>
      </c>
      <c r="V234" s="0" t="s">
        <v>64</v>
      </c>
    </row>
    <row r="235" customFormat="false" ht="15" hidden="false" customHeight="false" outlineLevel="0" collapsed="false">
      <c r="A235" s="0" t="s">
        <v>370</v>
      </c>
      <c r="B235" s="0" t="s">
        <v>52</v>
      </c>
      <c r="U235" s="0" t="s">
        <v>370</v>
      </c>
      <c r="V235" s="0" t="s">
        <v>52</v>
      </c>
    </row>
    <row r="236" customFormat="false" ht="15" hidden="false" customHeight="false" outlineLevel="0" collapsed="false">
      <c r="A236" s="0" t="s">
        <v>372</v>
      </c>
      <c r="B236" s="0" t="s">
        <v>61</v>
      </c>
      <c r="C236" s="0" t="s">
        <v>372</v>
      </c>
      <c r="D236" s="0" t="s">
        <v>61</v>
      </c>
      <c r="E236" s="0" t="n">
        <v>4</v>
      </c>
      <c r="F236" s="0" t="n">
        <v>19</v>
      </c>
      <c r="G236" s="0" t="n">
        <v>0</v>
      </c>
      <c r="H236" s="0" t="n">
        <v>0</v>
      </c>
      <c r="U236" s="0" t="s">
        <v>372</v>
      </c>
      <c r="V236" s="0" t="s">
        <v>61</v>
      </c>
    </row>
    <row r="237" customFormat="false" ht="15" hidden="false" customHeight="false" outlineLevel="0" collapsed="false">
      <c r="A237" s="0" t="s">
        <v>373</v>
      </c>
      <c r="B237" s="0" t="s">
        <v>19</v>
      </c>
      <c r="U237" s="0" t="s">
        <v>373</v>
      </c>
      <c r="V237" s="0" t="s">
        <v>19</v>
      </c>
    </row>
    <row r="238" customFormat="false" ht="15" hidden="false" customHeight="false" outlineLevel="0" collapsed="false">
      <c r="A238" s="0" t="s">
        <v>375</v>
      </c>
      <c r="B238" s="0" t="s">
        <v>19</v>
      </c>
      <c r="U238" s="0" t="s">
        <v>375</v>
      </c>
      <c r="V238" s="0" t="s">
        <v>19</v>
      </c>
    </row>
    <row r="239" customFormat="false" ht="15" hidden="false" customHeight="false" outlineLevel="0" collapsed="false">
      <c r="A239" s="0" t="s">
        <v>376</v>
      </c>
      <c r="B239" s="0" t="s">
        <v>13</v>
      </c>
      <c r="C239" s="0" t="s">
        <v>376</v>
      </c>
      <c r="D239" s="0" t="s">
        <v>489</v>
      </c>
      <c r="E239" s="0" t="n">
        <v>14</v>
      </c>
      <c r="F239" s="0" t="n">
        <v>0</v>
      </c>
      <c r="G239" s="0" t="n">
        <v>357</v>
      </c>
      <c r="H239" s="0" t="n">
        <v>119</v>
      </c>
      <c r="U239" s="0" t="s">
        <v>376</v>
      </c>
      <c r="V239" s="0" t="s">
        <v>13</v>
      </c>
    </row>
    <row r="240" customFormat="false" ht="15" hidden="false" customHeight="false" outlineLevel="0" collapsed="false">
      <c r="A240" s="0" t="s">
        <v>377</v>
      </c>
      <c r="B240" s="0" t="s">
        <v>37</v>
      </c>
      <c r="U240" s="0" t="s">
        <v>377</v>
      </c>
      <c r="V240" s="0" t="s">
        <v>37</v>
      </c>
    </row>
    <row r="241" customFormat="false" ht="15" hidden="false" customHeight="false" outlineLevel="0" collapsed="false">
      <c r="A241" s="0" t="s">
        <v>378</v>
      </c>
      <c r="B241" s="0" t="s">
        <v>16</v>
      </c>
      <c r="U241" s="0" t="s">
        <v>378</v>
      </c>
      <c r="V241" s="0" t="s">
        <v>16</v>
      </c>
    </row>
    <row r="242" customFormat="false" ht="15" hidden="false" customHeight="false" outlineLevel="0" collapsed="false">
      <c r="A242" s="0" t="s">
        <v>379</v>
      </c>
      <c r="B242" s="0" t="s">
        <v>35</v>
      </c>
      <c r="C242" s="0" t="s">
        <v>379</v>
      </c>
      <c r="D242" s="0" t="s">
        <v>489</v>
      </c>
      <c r="E242" s="0" t="n">
        <v>1</v>
      </c>
      <c r="F242" s="0" t="n">
        <v>0</v>
      </c>
      <c r="G242" s="0" t="n">
        <v>0</v>
      </c>
      <c r="H242" s="0" t="n">
        <v>1</v>
      </c>
      <c r="U242" s="0" t="s">
        <v>379</v>
      </c>
      <c r="V242" s="0" t="s">
        <v>35</v>
      </c>
    </row>
    <row r="243" customFormat="false" ht="15" hidden="false" customHeight="false" outlineLevel="0" collapsed="false">
      <c r="A243" s="0" t="s">
        <v>380</v>
      </c>
      <c r="B243" s="0" t="s">
        <v>169</v>
      </c>
      <c r="C243" s="0" t="s">
        <v>380</v>
      </c>
      <c r="D243" s="0" t="s">
        <v>169</v>
      </c>
      <c r="E243" s="0" t="n">
        <v>11</v>
      </c>
      <c r="F243" s="0" t="n">
        <v>0</v>
      </c>
      <c r="G243" s="0" t="n">
        <v>2</v>
      </c>
      <c r="H243" s="0" t="n">
        <v>165</v>
      </c>
      <c r="U243" s="0" t="s">
        <v>380</v>
      </c>
      <c r="V243" s="0" t="s">
        <v>169</v>
      </c>
    </row>
    <row r="244" customFormat="false" ht="15" hidden="false" customHeight="false" outlineLevel="0" collapsed="false">
      <c r="A244" s="0" t="s">
        <v>381</v>
      </c>
      <c r="B244" s="0" t="s">
        <v>22</v>
      </c>
      <c r="C244" s="0" t="s">
        <v>381</v>
      </c>
      <c r="D244" s="0" t="s">
        <v>22</v>
      </c>
      <c r="E244" s="0" t="n">
        <v>14</v>
      </c>
      <c r="F244" s="0" t="n">
        <v>0</v>
      </c>
      <c r="G244" s="0" t="n">
        <v>568</v>
      </c>
      <c r="H244" s="0" t="n">
        <v>50</v>
      </c>
      <c r="U244" s="0" t="s">
        <v>381</v>
      </c>
      <c r="V244" s="0" t="s">
        <v>22</v>
      </c>
    </row>
    <row r="245" customFormat="false" ht="15" hidden="false" customHeight="false" outlineLevel="0" collapsed="false">
      <c r="A245" s="0" t="s">
        <v>382</v>
      </c>
      <c r="B245" s="0" t="s">
        <v>169</v>
      </c>
      <c r="C245" s="0" t="s">
        <v>382</v>
      </c>
      <c r="D245" s="0" t="s">
        <v>169</v>
      </c>
      <c r="E245" s="0" t="n">
        <v>16</v>
      </c>
      <c r="F245" s="0" t="n">
        <v>0</v>
      </c>
      <c r="G245" s="0" t="n">
        <v>27</v>
      </c>
      <c r="H245" s="0" t="n">
        <v>372</v>
      </c>
      <c r="U245" s="0" t="s">
        <v>382</v>
      </c>
      <c r="V245" s="0" t="s">
        <v>169</v>
      </c>
    </row>
    <row r="246" customFormat="false" ht="15" hidden="false" customHeight="false" outlineLevel="0" collapsed="false">
      <c r="A246" s="0" t="s">
        <v>383</v>
      </c>
      <c r="B246" s="0" t="s">
        <v>22</v>
      </c>
      <c r="C246" s="0" t="s">
        <v>383</v>
      </c>
      <c r="D246" s="0" t="s">
        <v>22</v>
      </c>
      <c r="E246" s="0" t="n">
        <v>16</v>
      </c>
      <c r="F246" s="0" t="n">
        <v>3</v>
      </c>
      <c r="G246" s="0" t="n">
        <v>809</v>
      </c>
      <c r="H246" s="0" t="n">
        <v>76</v>
      </c>
      <c r="U246" s="0" t="s">
        <v>383</v>
      </c>
      <c r="V246" s="0" t="s">
        <v>22</v>
      </c>
    </row>
    <row r="247" customFormat="false" ht="15" hidden="false" customHeight="false" outlineLevel="0" collapsed="false">
      <c r="A247" s="0" t="s">
        <v>385</v>
      </c>
      <c r="B247" s="0" t="s">
        <v>35</v>
      </c>
      <c r="C247" s="0" t="s">
        <v>385</v>
      </c>
      <c r="D247" s="0" t="s">
        <v>489</v>
      </c>
      <c r="E247" s="0" t="n">
        <v>11</v>
      </c>
      <c r="F247" s="0" t="n">
        <v>0</v>
      </c>
      <c r="G247" s="0" t="n">
        <v>697</v>
      </c>
      <c r="H247" s="0" t="n">
        <v>63</v>
      </c>
      <c r="U247" s="0" t="s">
        <v>385</v>
      </c>
      <c r="V247" s="0" t="s">
        <v>35</v>
      </c>
    </row>
    <row r="248" customFormat="false" ht="15" hidden="false" customHeight="false" outlineLevel="0" collapsed="false">
      <c r="A248" s="0" t="s">
        <v>386</v>
      </c>
      <c r="B248" s="0" t="s">
        <v>37</v>
      </c>
      <c r="C248" s="0" t="s">
        <v>386</v>
      </c>
      <c r="D248" s="0" t="s">
        <v>37</v>
      </c>
      <c r="E248" s="0" t="n">
        <v>12</v>
      </c>
      <c r="F248" s="0" t="n">
        <v>0</v>
      </c>
      <c r="G248" s="0" t="n">
        <v>87</v>
      </c>
      <c r="H248" s="0" t="n">
        <v>52</v>
      </c>
      <c r="U248" s="0" t="s">
        <v>386</v>
      </c>
      <c r="V248" s="0" t="s">
        <v>37</v>
      </c>
    </row>
    <row r="249" customFormat="false" ht="15" hidden="false" customHeight="false" outlineLevel="0" collapsed="false">
      <c r="A249" s="0" t="s">
        <v>387</v>
      </c>
      <c r="B249" s="0" t="s">
        <v>22</v>
      </c>
      <c r="C249" s="0" t="s">
        <v>387</v>
      </c>
      <c r="D249" s="0" t="s">
        <v>22</v>
      </c>
      <c r="E249" s="0" t="n">
        <v>14</v>
      </c>
      <c r="F249" s="0" t="n">
        <v>0</v>
      </c>
      <c r="G249" s="0" t="n">
        <v>478</v>
      </c>
      <c r="H249" s="0" t="n">
        <v>61</v>
      </c>
      <c r="U249" s="0" t="s">
        <v>387</v>
      </c>
      <c r="V249" s="0" t="s">
        <v>22</v>
      </c>
    </row>
    <row r="250" customFormat="false" ht="15" hidden="false" customHeight="false" outlineLevel="0" collapsed="false">
      <c r="A250" s="0" t="s">
        <v>388</v>
      </c>
      <c r="B250" s="0" t="s">
        <v>19</v>
      </c>
      <c r="C250" s="0" t="s">
        <v>388</v>
      </c>
      <c r="D250" s="0" t="s">
        <v>19</v>
      </c>
      <c r="E250" s="0" t="n">
        <v>14</v>
      </c>
      <c r="F250" s="0" t="n">
        <v>395</v>
      </c>
      <c r="G250" s="0" t="n">
        <v>0</v>
      </c>
      <c r="H250" s="0" t="n">
        <v>125</v>
      </c>
      <c r="U250" s="0" t="s">
        <v>388</v>
      </c>
      <c r="V250" s="0" t="s">
        <v>19</v>
      </c>
    </row>
    <row r="251" customFormat="false" ht="15" hidden="false" customHeight="false" outlineLevel="0" collapsed="false">
      <c r="A251" s="0" t="s">
        <v>389</v>
      </c>
      <c r="B251" s="0" t="s">
        <v>43</v>
      </c>
      <c r="U251" s="0" t="s">
        <v>389</v>
      </c>
      <c r="V251" s="0" t="s">
        <v>43</v>
      </c>
    </row>
    <row r="252" customFormat="false" ht="15" hidden="false" customHeight="false" outlineLevel="0" collapsed="false">
      <c r="A252" s="0" t="s">
        <v>390</v>
      </c>
      <c r="B252" s="0" t="s">
        <v>43</v>
      </c>
      <c r="C252" s="0" t="s">
        <v>390</v>
      </c>
      <c r="D252" s="0" t="s">
        <v>43</v>
      </c>
      <c r="E252" s="0" t="n">
        <v>14</v>
      </c>
      <c r="F252" s="0" t="n">
        <v>208</v>
      </c>
      <c r="G252" s="0" t="n">
        <v>0</v>
      </c>
      <c r="H252" s="0" t="n">
        <v>130</v>
      </c>
      <c r="U252" s="0" t="s">
        <v>390</v>
      </c>
      <c r="V252" s="0" t="s">
        <v>43</v>
      </c>
    </row>
    <row r="253" customFormat="false" ht="15" hidden="false" customHeight="false" outlineLevel="0" collapsed="false">
      <c r="A253" s="0" t="s">
        <v>391</v>
      </c>
      <c r="B253" s="0" t="s">
        <v>64</v>
      </c>
      <c r="U253" s="0" t="s">
        <v>391</v>
      </c>
      <c r="V253" s="0" t="s">
        <v>64</v>
      </c>
    </row>
    <row r="254" customFormat="false" ht="15" hidden="false" customHeight="false" outlineLevel="0" collapsed="false">
      <c r="A254" s="0" t="s">
        <v>393</v>
      </c>
      <c r="B254" s="0" t="s">
        <v>13</v>
      </c>
      <c r="C254" s="0" t="s">
        <v>393</v>
      </c>
      <c r="D254" s="0" t="s">
        <v>489</v>
      </c>
      <c r="E254" s="0" t="n">
        <v>3</v>
      </c>
      <c r="F254" s="0" t="n">
        <v>0</v>
      </c>
      <c r="G254" s="0" t="n">
        <v>3</v>
      </c>
      <c r="H254" s="0" t="n">
        <v>51</v>
      </c>
      <c r="U254" s="0" t="s">
        <v>393</v>
      </c>
      <c r="V254" s="0" t="s">
        <v>13</v>
      </c>
    </row>
    <row r="255" customFormat="false" ht="15" hidden="false" customHeight="false" outlineLevel="0" collapsed="false">
      <c r="A255" s="0" t="s">
        <v>394</v>
      </c>
      <c r="B255" s="0" t="s">
        <v>16</v>
      </c>
      <c r="C255" s="0" t="s">
        <v>394</v>
      </c>
      <c r="D255" s="0" t="s">
        <v>16</v>
      </c>
      <c r="E255" s="0" t="n">
        <v>13</v>
      </c>
      <c r="F255" s="0" t="n">
        <v>0</v>
      </c>
      <c r="G255" s="0" t="n">
        <v>129</v>
      </c>
      <c r="H255" s="0" t="n">
        <v>57</v>
      </c>
      <c r="U255" s="0" t="s">
        <v>394</v>
      </c>
      <c r="V255" s="0" t="s">
        <v>16</v>
      </c>
    </row>
    <row r="256" customFormat="false" ht="15" hidden="false" customHeight="false" outlineLevel="0" collapsed="false">
      <c r="A256" s="0" t="s">
        <v>395</v>
      </c>
      <c r="B256" s="0" t="s">
        <v>22</v>
      </c>
      <c r="C256" s="0" t="s">
        <v>395</v>
      </c>
      <c r="D256" s="0" t="s">
        <v>22</v>
      </c>
      <c r="E256" s="0" t="n">
        <v>16</v>
      </c>
      <c r="F256" s="0" t="n">
        <v>0</v>
      </c>
      <c r="G256" s="0" t="n">
        <v>426</v>
      </c>
      <c r="H256" s="0" t="n">
        <v>30</v>
      </c>
      <c r="U256" s="0" t="s">
        <v>395</v>
      </c>
      <c r="V256" s="0" t="s">
        <v>22</v>
      </c>
    </row>
    <row r="257" customFormat="false" ht="15" hidden="false" customHeight="false" outlineLevel="0" collapsed="false">
      <c r="A257" s="0" t="s">
        <v>396</v>
      </c>
      <c r="B257" s="0" t="s">
        <v>22</v>
      </c>
      <c r="C257" s="0" t="s">
        <v>396</v>
      </c>
      <c r="D257" s="0" t="s">
        <v>22</v>
      </c>
      <c r="E257" s="0" t="n">
        <v>6</v>
      </c>
      <c r="F257" s="0" t="n">
        <v>0</v>
      </c>
      <c r="G257" s="0" t="n">
        <v>72</v>
      </c>
      <c r="H257" s="0" t="n">
        <v>5</v>
      </c>
      <c r="U257" s="0" t="s">
        <v>396</v>
      </c>
      <c r="V257" s="0" t="s">
        <v>22</v>
      </c>
    </row>
    <row r="258" customFormat="false" ht="15" hidden="false" customHeight="false" outlineLevel="0" collapsed="false">
      <c r="A258" s="0" t="s">
        <v>397</v>
      </c>
      <c r="B258" s="0" t="s">
        <v>82</v>
      </c>
      <c r="C258" s="0" t="s">
        <v>397</v>
      </c>
      <c r="D258" s="0" t="s">
        <v>493</v>
      </c>
      <c r="E258" s="0" t="n">
        <v>4</v>
      </c>
      <c r="F258" s="0" t="n">
        <v>6</v>
      </c>
      <c r="G258" s="0" t="n">
        <v>0</v>
      </c>
      <c r="H258" s="0" t="n">
        <v>5</v>
      </c>
      <c r="U258" s="0" t="s">
        <v>397</v>
      </c>
      <c r="V258" s="0" t="s">
        <v>82</v>
      </c>
    </row>
    <row r="259" customFormat="false" ht="15" hidden="false" customHeight="false" outlineLevel="0" collapsed="false">
      <c r="A259" s="0" t="s">
        <v>398</v>
      </c>
      <c r="B259" s="0" t="s">
        <v>52</v>
      </c>
      <c r="C259" s="0" t="s">
        <v>398</v>
      </c>
      <c r="D259" s="0" t="s">
        <v>169</v>
      </c>
      <c r="E259" s="0" t="n">
        <v>16</v>
      </c>
      <c r="F259" s="0" t="n">
        <v>0</v>
      </c>
      <c r="G259" s="0" t="n">
        <v>982</v>
      </c>
      <c r="H259" s="0" t="n">
        <v>133</v>
      </c>
      <c r="U259" s="0" t="s">
        <v>398</v>
      </c>
      <c r="V259" s="0" t="s">
        <v>52</v>
      </c>
    </row>
    <row r="260" customFormat="false" ht="15" hidden="false" customHeight="false" outlineLevel="0" collapsed="false">
      <c r="A260" s="0" t="s">
        <v>399</v>
      </c>
      <c r="B260" s="0" t="s">
        <v>19</v>
      </c>
      <c r="U260" s="0" t="s">
        <v>399</v>
      </c>
      <c r="V260" s="0" t="s">
        <v>19</v>
      </c>
    </row>
    <row r="261" customFormat="false" ht="15" hidden="false" customHeight="false" outlineLevel="0" collapsed="false">
      <c r="A261" s="0" t="s">
        <v>400</v>
      </c>
      <c r="B261" s="0" t="s">
        <v>64</v>
      </c>
      <c r="C261" s="0" t="s">
        <v>400</v>
      </c>
      <c r="D261" s="0" t="s">
        <v>490</v>
      </c>
      <c r="E261" s="0" t="n">
        <v>3</v>
      </c>
      <c r="F261" s="0" t="n">
        <v>5</v>
      </c>
      <c r="G261" s="0" t="n">
        <v>0</v>
      </c>
      <c r="H261" s="0" t="n">
        <v>5</v>
      </c>
      <c r="U261" s="0" t="s">
        <v>400</v>
      </c>
      <c r="V261" s="0" t="s">
        <v>64</v>
      </c>
    </row>
    <row r="262" customFormat="false" ht="15" hidden="false" customHeight="false" outlineLevel="0" collapsed="false">
      <c r="A262" s="0" t="s">
        <v>401</v>
      </c>
      <c r="B262" s="0" t="s">
        <v>19</v>
      </c>
      <c r="C262" s="0" t="s">
        <v>401</v>
      </c>
      <c r="D262" s="0" t="s">
        <v>19</v>
      </c>
      <c r="E262" s="0" t="n">
        <v>2</v>
      </c>
      <c r="F262" s="0" t="n">
        <v>55</v>
      </c>
      <c r="G262" s="0" t="n">
        <v>0</v>
      </c>
      <c r="H262" s="0" t="n">
        <v>2</v>
      </c>
      <c r="U262" s="0" t="s">
        <v>401</v>
      </c>
      <c r="V262" s="0" t="s">
        <v>19</v>
      </c>
    </row>
    <row r="263" customFormat="false" ht="15" hidden="false" customHeight="false" outlineLevel="0" collapsed="false">
      <c r="A263" s="0" t="s">
        <v>402</v>
      </c>
      <c r="B263" s="0" t="s">
        <v>19</v>
      </c>
      <c r="C263" s="0" t="s">
        <v>402</v>
      </c>
      <c r="D263" s="0" t="s">
        <v>19</v>
      </c>
      <c r="E263" s="0" t="n">
        <v>15</v>
      </c>
      <c r="F263" s="0" t="n">
        <v>510</v>
      </c>
      <c r="G263" s="0" t="n">
        <v>0</v>
      </c>
      <c r="H263" s="0" t="n">
        <v>77</v>
      </c>
      <c r="U263" s="0" t="s">
        <v>402</v>
      </c>
      <c r="V263" s="0" t="s">
        <v>19</v>
      </c>
    </row>
    <row r="264" customFormat="false" ht="15" hidden="false" customHeight="false" outlineLevel="0" collapsed="false">
      <c r="A264" s="0" t="s">
        <v>403</v>
      </c>
      <c r="B264" s="0" t="s">
        <v>19</v>
      </c>
      <c r="C264" s="0" t="s">
        <v>403</v>
      </c>
      <c r="D264" s="0" t="s">
        <v>19</v>
      </c>
      <c r="E264" s="0" t="n">
        <v>16</v>
      </c>
      <c r="F264" s="0" t="n">
        <v>811</v>
      </c>
      <c r="G264" s="0" t="n">
        <v>0</v>
      </c>
      <c r="H264" s="0" t="n">
        <v>4</v>
      </c>
      <c r="U264" s="0" t="s">
        <v>403</v>
      </c>
      <c r="V264" s="0" t="s">
        <v>19</v>
      </c>
    </row>
    <row r="265" customFormat="false" ht="15" hidden="false" customHeight="false" outlineLevel="0" collapsed="false">
      <c r="A265" s="0" t="s">
        <v>404</v>
      </c>
      <c r="B265" s="0" t="s">
        <v>64</v>
      </c>
      <c r="C265" s="0" t="s">
        <v>404</v>
      </c>
      <c r="D265" s="0" t="s">
        <v>490</v>
      </c>
      <c r="E265" s="0" t="n">
        <v>14</v>
      </c>
      <c r="F265" s="0" t="n">
        <v>836</v>
      </c>
      <c r="G265" s="0" t="n">
        <v>0</v>
      </c>
      <c r="H265" s="0" t="n">
        <v>35</v>
      </c>
      <c r="U265" s="0" t="s">
        <v>404</v>
      </c>
      <c r="V265" s="0" t="s">
        <v>64</v>
      </c>
    </row>
    <row r="266" customFormat="false" ht="15" hidden="false" customHeight="false" outlineLevel="0" collapsed="false">
      <c r="A266" s="0" t="s">
        <v>406</v>
      </c>
      <c r="B266" s="0" t="s">
        <v>16</v>
      </c>
      <c r="U266" s="0" t="s">
        <v>406</v>
      </c>
      <c r="V266" s="0" t="s">
        <v>16</v>
      </c>
    </row>
    <row r="267" customFormat="false" ht="15" hidden="false" customHeight="false" outlineLevel="0" collapsed="false">
      <c r="A267" s="0" t="s">
        <v>407</v>
      </c>
      <c r="B267" s="0" t="s">
        <v>16</v>
      </c>
      <c r="C267" s="0" t="s">
        <v>407</v>
      </c>
      <c r="D267" s="0" t="s">
        <v>16</v>
      </c>
      <c r="E267" s="0" t="n">
        <v>10</v>
      </c>
      <c r="F267" s="0" t="n">
        <v>0</v>
      </c>
      <c r="G267" s="0" t="n">
        <v>300</v>
      </c>
      <c r="H267" s="0" t="n">
        <v>71</v>
      </c>
      <c r="U267" s="0" t="s">
        <v>407</v>
      </c>
      <c r="V267" s="0" t="s">
        <v>16</v>
      </c>
    </row>
    <row r="268" customFormat="false" ht="15" hidden="false" customHeight="false" outlineLevel="0" collapsed="false">
      <c r="A268" s="0" t="s">
        <v>408</v>
      </c>
      <c r="B268" s="0" t="s">
        <v>43</v>
      </c>
      <c r="C268" s="0" t="s">
        <v>408</v>
      </c>
      <c r="D268" s="0" t="s">
        <v>43</v>
      </c>
      <c r="E268" s="0" t="n">
        <v>14</v>
      </c>
      <c r="F268" s="0" t="n">
        <v>172</v>
      </c>
      <c r="G268" s="0" t="n">
        <v>0</v>
      </c>
      <c r="H268" s="0" t="n">
        <v>101</v>
      </c>
      <c r="U268" s="0" t="s">
        <v>408</v>
      </c>
      <c r="V268" s="0" t="s">
        <v>43</v>
      </c>
    </row>
    <row r="269" customFormat="false" ht="15" hidden="false" customHeight="false" outlineLevel="0" collapsed="false">
      <c r="A269" s="0" t="s">
        <v>409</v>
      </c>
      <c r="B269" s="0" t="s">
        <v>13</v>
      </c>
      <c r="U269" s="0" t="s">
        <v>409</v>
      </c>
      <c r="V269" s="0" t="s">
        <v>13</v>
      </c>
    </row>
    <row r="270" customFormat="false" ht="15" hidden="false" customHeight="false" outlineLevel="0" collapsed="false">
      <c r="A270" s="0" t="s">
        <v>410</v>
      </c>
      <c r="B270" s="0" t="s">
        <v>67</v>
      </c>
      <c r="C270" s="0" t="s">
        <v>410</v>
      </c>
      <c r="D270" s="0" t="s">
        <v>67</v>
      </c>
      <c r="E270" s="0" t="n">
        <v>4</v>
      </c>
      <c r="F270" s="0" t="n">
        <v>54</v>
      </c>
      <c r="G270" s="0" t="n">
        <v>0</v>
      </c>
      <c r="H270" s="0" t="n">
        <v>12</v>
      </c>
      <c r="U270" s="0" t="s">
        <v>410</v>
      </c>
      <c r="V270" s="0" t="s">
        <v>67</v>
      </c>
    </row>
    <row r="271" customFormat="false" ht="15" hidden="false" customHeight="false" outlineLevel="0" collapsed="false">
      <c r="A271" s="0" t="s">
        <v>412</v>
      </c>
      <c r="B271" s="0" t="s">
        <v>52</v>
      </c>
      <c r="C271" s="0" t="s">
        <v>412</v>
      </c>
      <c r="D271" s="0" t="s">
        <v>169</v>
      </c>
      <c r="E271" s="0" t="n">
        <v>16</v>
      </c>
      <c r="F271" s="0" t="n">
        <v>0</v>
      </c>
      <c r="G271" s="0" t="n">
        <v>680</v>
      </c>
      <c r="H271" s="0" t="n">
        <v>241</v>
      </c>
      <c r="U271" s="0" t="s">
        <v>412</v>
      </c>
      <c r="V271" s="0" t="s">
        <v>52</v>
      </c>
    </row>
    <row r="272" customFormat="false" ht="15" hidden="false" customHeight="false" outlineLevel="0" collapsed="false">
      <c r="A272" s="0" t="s">
        <v>413</v>
      </c>
      <c r="B272" s="0" t="s">
        <v>37</v>
      </c>
      <c r="C272" s="0" t="s">
        <v>413</v>
      </c>
      <c r="D272" s="0" t="s">
        <v>489</v>
      </c>
      <c r="E272" s="0" t="n">
        <v>15</v>
      </c>
      <c r="F272" s="0" t="n">
        <v>0</v>
      </c>
      <c r="G272" s="0" t="n">
        <v>131</v>
      </c>
      <c r="H272" s="0" t="n">
        <v>325</v>
      </c>
      <c r="U272" s="0" t="s">
        <v>413</v>
      </c>
      <c r="V272" s="0" t="s">
        <v>37</v>
      </c>
    </row>
    <row r="273" customFormat="false" ht="15" hidden="false" customHeight="false" outlineLevel="0" collapsed="false">
      <c r="A273" s="0" t="s">
        <v>414</v>
      </c>
      <c r="B273" s="0" t="s">
        <v>40</v>
      </c>
      <c r="U273" s="0" t="s">
        <v>414</v>
      </c>
      <c r="V273" s="0" t="s">
        <v>40</v>
      </c>
    </row>
    <row r="274" customFormat="false" ht="15" hidden="false" customHeight="false" outlineLevel="0" collapsed="false">
      <c r="A274" s="0" t="s">
        <v>415</v>
      </c>
      <c r="B274" s="0" t="s">
        <v>82</v>
      </c>
      <c r="C274" s="0" t="s">
        <v>415</v>
      </c>
      <c r="D274" s="0" t="s">
        <v>82</v>
      </c>
      <c r="E274" s="0" t="n">
        <v>16</v>
      </c>
      <c r="F274" s="0" t="n">
        <v>1060</v>
      </c>
      <c r="G274" s="0" t="n">
        <v>0</v>
      </c>
      <c r="H274" s="0" t="n">
        <v>85</v>
      </c>
      <c r="U274" s="0" t="s">
        <v>415</v>
      </c>
      <c r="V274" s="0" t="s">
        <v>82</v>
      </c>
    </row>
    <row r="275" customFormat="false" ht="15" hidden="false" customHeight="false" outlineLevel="0" collapsed="false">
      <c r="A275" s="0" t="s">
        <v>416</v>
      </c>
      <c r="B275" s="0" t="s">
        <v>97</v>
      </c>
      <c r="C275" s="0" t="s">
        <v>416</v>
      </c>
      <c r="D275" s="0" t="s">
        <v>97</v>
      </c>
      <c r="E275" s="0" t="n">
        <v>16</v>
      </c>
      <c r="F275" s="0" t="n">
        <v>668</v>
      </c>
      <c r="G275" s="0" t="n">
        <v>0</v>
      </c>
      <c r="H275" s="0" t="n">
        <v>69</v>
      </c>
      <c r="U275" s="0" t="s">
        <v>416</v>
      </c>
      <c r="V275" s="0" t="s">
        <v>97</v>
      </c>
    </row>
    <row r="276" customFormat="false" ht="15" hidden="false" customHeight="false" outlineLevel="0" collapsed="false">
      <c r="A276" s="0" t="s">
        <v>417</v>
      </c>
      <c r="B276" s="0" t="s">
        <v>35</v>
      </c>
      <c r="C276" s="0" t="s">
        <v>417</v>
      </c>
      <c r="D276" s="0" t="s">
        <v>489</v>
      </c>
      <c r="E276" s="0" t="n">
        <v>3</v>
      </c>
      <c r="F276" s="0" t="n">
        <v>0</v>
      </c>
      <c r="G276" s="0" t="n">
        <v>15</v>
      </c>
      <c r="H276" s="0" t="n">
        <v>50</v>
      </c>
      <c r="U276" s="0" t="s">
        <v>417</v>
      </c>
      <c r="V276" s="0" t="s">
        <v>35</v>
      </c>
    </row>
    <row r="277" customFormat="false" ht="15" hidden="false" customHeight="false" outlineLevel="0" collapsed="false">
      <c r="A277" s="0" t="s">
        <v>418</v>
      </c>
      <c r="B277" s="0" t="s">
        <v>35</v>
      </c>
      <c r="C277" s="0" t="s">
        <v>418</v>
      </c>
      <c r="D277" s="0" t="s">
        <v>489</v>
      </c>
      <c r="E277" s="0" t="n">
        <v>14</v>
      </c>
      <c r="F277" s="0" t="n">
        <v>0</v>
      </c>
      <c r="G277" s="0" t="n">
        <v>45</v>
      </c>
      <c r="H277" s="0" t="n">
        <v>278</v>
      </c>
      <c r="U277" s="0" t="s">
        <v>418</v>
      </c>
      <c r="V277" s="0" t="s">
        <v>35</v>
      </c>
    </row>
    <row r="278" customFormat="false" ht="15" hidden="false" customHeight="false" outlineLevel="0" collapsed="false">
      <c r="A278" s="0" t="s">
        <v>420</v>
      </c>
      <c r="B278" s="0" t="s">
        <v>61</v>
      </c>
      <c r="U278" s="0" t="s">
        <v>420</v>
      </c>
      <c r="V278" s="0" t="s">
        <v>61</v>
      </c>
    </row>
    <row r="279" customFormat="false" ht="15" hidden="false" customHeight="false" outlineLevel="0" collapsed="false">
      <c r="A279" s="0" t="s">
        <v>421</v>
      </c>
      <c r="B279" s="0" t="s">
        <v>97</v>
      </c>
      <c r="C279" s="0" t="s">
        <v>421</v>
      </c>
      <c r="D279" s="0" t="s">
        <v>97</v>
      </c>
      <c r="E279" s="0" t="n">
        <v>1</v>
      </c>
      <c r="F279" s="0" t="n">
        <v>8</v>
      </c>
      <c r="G279" s="0" t="n">
        <v>0</v>
      </c>
      <c r="H279" s="0" t="n">
        <v>0</v>
      </c>
      <c r="U279" s="0" t="s">
        <v>421</v>
      </c>
      <c r="V279" s="0" t="s">
        <v>97</v>
      </c>
    </row>
    <row r="280" customFormat="false" ht="15" hidden="false" customHeight="false" outlineLevel="0" collapsed="false">
      <c r="A280" s="0" t="s">
        <v>422</v>
      </c>
      <c r="B280" s="0" t="s">
        <v>61</v>
      </c>
      <c r="U280" s="0" t="s">
        <v>422</v>
      </c>
      <c r="V280" s="0" t="s">
        <v>61</v>
      </c>
    </row>
    <row r="281" customFormat="false" ht="15" hidden="false" customHeight="false" outlineLevel="0" collapsed="false">
      <c r="A281" s="0" t="s">
        <v>423</v>
      </c>
      <c r="B281" s="0" t="s">
        <v>16</v>
      </c>
      <c r="C281" s="0" t="s">
        <v>423</v>
      </c>
      <c r="D281" s="0" t="s">
        <v>52</v>
      </c>
      <c r="E281" s="0" t="n">
        <v>13</v>
      </c>
      <c r="F281" s="0" t="n">
        <v>0</v>
      </c>
      <c r="G281" s="0" t="n">
        <v>426</v>
      </c>
      <c r="H281" s="0" t="n">
        <v>24</v>
      </c>
      <c r="U281" s="0" t="s">
        <v>423</v>
      </c>
      <c r="V281" s="0" t="s">
        <v>16</v>
      </c>
    </row>
    <row r="282" customFormat="false" ht="15" hidden="false" customHeight="false" outlineLevel="0" collapsed="false">
      <c r="A282" s="0" t="s">
        <v>424</v>
      </c>
      <c r="B282" s="0" t="s">
        <v>19</v>
      </c>
      <c r="U282" s="0" t="s">
        <v>424</v>
      </c>
      <c r="V282" s="0" t="s">
        <v>19</v>
      </c>
    </row>
    <row r="283" customFormat="false" ht="15" hidden="false" customHeight="false" outlineLevel="0" collapsed="false">
      <c r="A283" s="0" t="s">
        <v>426</v>
      </c>
      <c r="B283" s="0" t="s">
        <v>97</v>
      </c>
      <c r="C283" s="0" t="s">
        <v>426</v>
      </c>
      <c r="D283" s="0" t="s">
        <v>97</v>
      </c>
      <c r="E283" s="0" t="n">
        <v>8</v>
      </c>
      <c r="F283" s="0" t="n">
        <v>194</v>
      </c>
      <c r="G283" s="0" t="n">
        <v>0</v>
      </c>
      <c r="H283" s="0" t="n">
        <v>59</v>
      </c>
      <c r="U283" s="0" t="s">
        <v>426</v>
      </c>
      <c r="V283" s="0" t="s">
        <v>97</v>
      </c>
    </row>
    <row r="284" customFormat="false" ht="15" hidden="false" customHeight="false" outlineLevel="0" collapsed="false">
      <c r="A284" s="0" t="s">
        <v>428</v>
      </c>
      <c r="B284" s="0" t="s">
        <v>64</v>
      </c>
      <c r="C284" s="0" t="s">
        <v>428</v>
      </c>
      <c r="D284" s="0" t="s">
        <v>493</v>
      </c>
      <c r="E284" s="0" t="n">
        <v>3</v>
      </c>
      <c r="F284" s="0" t="n">
        <v>0</v>
      </c>
      <c r="G284" s="0" t="n">
        <v>0</v>
      </c>
      <c r="H284" s="0" t="n">
        <v>9</v>
      </c>
      <c r="U284" s="0" t="s">
        <v>428</v>
      </c>
      <c r="V284" s="0" t="s">
        <v>64</v>
      </c>
    </row>
    <row r="285" customFormat="false" ht="15" hidden="false" customHeight="false" outlineLevel="0" collapsed="false">
      <c r="A285" s="0" t="s">
        <v>429</v>
      </c>
      <c r="B285" s="0" t="s">
        <v>16</v>
      </c>
      <c r="C285" s="0" t="s">
        <v>429</v>
      </c>
      <c r="D285" s="0" t="s">
        <v>16</v>
      </c>
      <c r="E285" s="0" t="n">
        <v>10</v>
      </c>
      <c r="F285" s="0" t="n">
        <v>0</v>
      </c>
      <c r="G285" s="0" t="n">
        <v>136</v>
      </c>
      <c r="H285" s="0" t="n">
        <v>95</v>
      </c>
      <c r="U285" s="0" t="s">
        <v>429</v>
      </c>
      <c r="V285" s="0" t="s">
        <v>16</v>
      </c>
    </row>
    <row r="286" customFormat="false" ht="15" hidden="false" customHeight="false" outlineLevel="0" collapsed="false">
      <c r="A286" s="0" t="s">
        <v>430</v>
      </c>
      <c r="B286" s="0" t="s">
        <v>37</v>
      </c>
      <c r="C286" s="0" t="s">
        <v>430</v>
      </c>
      <c r="D286" s="0" t="s">
        <v>37</v>
      </c>
      <c r="E286" s="0" t="n">
        <v>15</v>
      </c>
      <c r="F286" s="0" t="n">
        <v>0</v>
      </c>
      <c r="G286" s="0" t="n">
        <v>570</v>
      </c>
      <c r="H286" s="0" t="n">
        <v>74</v>
      </c>
      <c r="U286" s="0" t="s">
        <v>430</v>
      </c>
      <c r="V286" s="0" t="s">
        <v>37</v>
      </c>
    </row>
    <row r="287" customFormat="false" ht="15" hidden="false" customHeight="false" outlineLevel="0" collapsed="false">
      <c r="A287" s="0" t="s">
        <v>431</v>
      </c>
      <c r="B287" s="0" t="s">
        <v>16</v>
      </c>
      <c r="C287" s="0" t="s">
        <v>431</v>
      </c>
      <c r="D287" s="0" t="s">
        <v>16</v>
      </c>
      <c r="E287" s="0" t="n">
        <v>16</v>
      </c>
      <c r="F287" s="0" t="n">
        <v>0</v>
      </c>
      <c r="G287" s="0" t="n">
        <v>1027</v>
      </c>
      <c r="H287" s="0" t="n">
        <v>93</v>
      </c>
      <c r="U287" s="0" t="s">
        <v>431</v>
      </c>
      <c r="V287" s="0" t="s">
        <v>16</v>
      </c>
    </row>
    <row r="288" customFormat="false" ht="15" hidden="false" customHeight="false" outlineLevel="0" collapsed="false">
      <c r="A288" s="0" t="s">
        <v>432</v>
      </c>
      <c r="B288" s="0" t="s">
        <v>61</v>
      </c>
      <c r="U288" s="0" t="s">
        <v>432</v>
      </c>
      <c r="V288" s="0" t="s">
        <v>61</v>
      </c>
    </row>
    <row r="289" customFormat="false" ht="15" hidden="false" customHeight="false" outlineLevel="0" collapsed="false">
      <c r="A289" s="0" t="s">
        <v>434</v>
      </c>
      <c r="B289" s="0" t="s">
        <v>43</v>
      </c>
      <c r="C289" s="0" t="s">
        <v>434</v>
      </c>
      <c r="D289" s="0" t="s">
        <v>43</v>
      </c>
      <c r="E289" s="0" t="n">
        <v>13</v>
      </c>
      <c r="F289" s="0" t="n">
        <v>175</v>
      </c>
      <c r="G289" s="0" t="n">
        <v>0</v>
      </c>
      <c r="H289" s="0" t="n">
        <v>6</v>
      </c>
      <c r="U289" s="0" t="s">
        <v>434</v>
      </c>
      <c r="V289" s="0" t="s">
        <v>43</v>
      </c>
    </row>
    <row r="290" customFormat="false" ht="15" hidden="false" customHeight="false" outlineLevel="0" collapsed="false">
      <c r="A290" s="0" t="s">
        <v>436</v>
      </c>
      <c r="B290" s="0" t="s">
        <v>40</v>
      </c>
      <c r="U290" s="0" t="s">
        <v>436</v>
      </c>
      <c r="V290" s="0" t="s">
        <v>40</v>
      </c>
    </row>
    <row r="291" customFormat="false" ht="15" hidden="false" customHeight="false" outlineLevel="0" collapsed="false">
      <c r="A291" s="0" t="s">
        <v>437</v>
      </c>
      <c r="B291" s="0" t="s">
        <v>67</v>
      </c>
      <c r="U291" s="0" t="s">
        <v>437</v>
      </c>
      <c r="V291" s="0" t="s">
        <v>67</v>
      </c>
    </row>
    <row r="292" customFormat="false" ht="15" hidden="false" customHeight="false" outlineLevel="0" collapsed="false">
      <c r="A292" s="0" t="s">
        <v>438</v>
      </c>
      <c r="B292" s="0" t="s">
        <v>97</v>
      </c>
      <c r="C292" s="0" t="s">
        <v>438</v>
      </c>
      <c r="D292" s="0" t="s">
        <v>97</v>
      </c>
      <c r="E292" s="0" t="n">
        <v>16</v>
      </c>
      <c r="F292" s="0" t="n">
        <v>588</v>
      </c>
      <c r="G292" s="0" t="n">
        <v>0</v>
      </c>
      <c r="H292" s="0" t="n">
        <v>210</v>
      </c>
      <c r="U292" s="0" t="s">
        <v>438</v>
      </c>
      <c r="V292" s="0" t="s">
        <v>97</v>
      </c>
    </row>
    <row r="293" customFormat="false" ht="15" hidden="false" customHeight="false" outlineLevel="0" collapsed="false">
      <c r="A293" s="0" t="s">
        <v>439</v>
      </c>
      <c r="B293" s="0" t="s">
        <v>67</v>
      </c>
      <c r="C293" s="0" t="s">
        <v>439</v>
      </c>
      <c r="D293" s="0" t="s">
        <v>67</v>
      </c>
      <c r="E293" s="0" t="n">
        <v>1</v>
      </c>
      <c r="F293" s="0" t="n">
        <v>0</v>
      </c>
      <c r="G293" s="0" t="n">
        <v>0</v>
      </c>
      <c r="H293" s="0" t="n">
        <v>9</v>
      </c>
      <c r="U293" s="0" t="s">
        <v>439</v>
      </c>
      <c r="V293" s="0" t="s">
        <v>67</v>
      </c>
    </row>
    <row r="294" customFormat="false" ht="15" hidden="false" customHeight="false" outlineLevel="0" collapsed="false">
      <c r="A294" s="0" t="s">
        <v>440</v>
      </c>
      <c r="B294" s="0" t="s">
        <v>35</v>
      </c>
      <c r="C294" s="0" t="s">
        <v>440</v>
      </c>
      <c r="D294" s="0" t="s">
        <v>489</v>
      </c>
      <c r="E294" s="0" t="n">
        <v>15</v>
      </c>
      <c r="F294" s="0" t="n">
        <v>0</v>
      </c>
      <c r="G294" s="0" t="n">
        <v>157</v>
      </c>
      <c r="H294" s="0" t="n">
        <v>280</v>
      </c>
      <c r="U294" s="0" t="s">
        <v>440</v>
      </c>
      <c r="V294" s="0" t="s">
        <v>35</v>
      </c>
    </row>
    <row r="295" customFormat="false" ht="15" hidden="false" customHeight="false" outlineLevel="0" collapsed="false">
      <c r="A295" s="0" t="s">
        <v>441</v>
      </c>
      <c r="B295" s="0" t="s">
        <v>52</v>
      </c>
      <c r="U295" s="0" t="s">
        <v>441</v>
      </c>
      <c r="V295" s="0" t="s">
        <v>52</v>
      </c>
    </row>
    <row r="325" customFormat="false" ht="15" hidden="false" customHeight="false" outlineLevel="0" collapsed="false">
      <c r="C325" s="33"/>
      <c r="D325" s="33"/>
      <c r="E325" s="33"/>
      <c r="F325" s="33"/>
      <c r="G325" s="33"/>
      <c r="H325" s="33"/>
    </row>
    <row r="326" customFormat="false" ht="15" hidden="false" customHeight="false" outlineLevel="0" collapsed="false">
      <c r="C326" s="34"/>
      <c r="D326" s="34"/>
      <c r="E326" s="34"/>
      <c r="F326" s="34"/>
      <c r="G326" s="34"/>
      <c r="H326" s="34"/>
    </row>
    <row r="327" customFormat="false" ht="15" hidden="false" customHeight="false" outlineLevel="0" collapsed="false">
      <c r="C327" s="35"/>
      <c r="D327" s="35"/>
      <c r="E327" s="35"/>
      <c r="F327" s="35"/>
      <c r="G327" s="35"/>
      <c r="H327" s="35"/>
    </row>
    <row r="328" customFormat="false" ht="15" hidden="false" customHeight="false" outlineLevel="0" collapsed="false">
      <c r="C328" s="36"/>
      <c r="D328" s="36"/>
      <c r="E328" s="36"/>
      <c r="F328" s="36"/>
      <c r="G328" s="36"/>
      <c r="H328" s="36"/>
    </row>
    <row r="329" customFormat="false" ht="12.75" hidden="false" customHeight="true" outlineLevel="0" collapsed="false">
      <c r="C329" s="37"/>
      <c r="D329" s="37"/>
      <c r="E329" s="37"/>
      <c r="F329" s="37"/>
      <c r="G329" s="37"/>
      <c r="H329" s="37"/>
    </row>
    <row r="330" customFormat="false" ht="12.75" hidden="false" customHeight="true" outlineLevel="0" collapsed="false">
      <c r="C330" s="38"/>
      <c r="D330" s="38"/>
      <c r="E330" s="38"/>
      <c r="F330" s="38"/>
      <c r="G330" s="38"/>
      <c r="H330" s="38"/>
    </row>
    <row r="331" customFormat="false" ht="12.75" hidden="false" customHeight="true" outlineLevel="0" collapsed="false">
      <c r="C331" s="39"/>
      <c r="D331" s="39"/>
      <c r="E331" s="39"/>
      <c r="F331" s="39"/>
      <c r="G331" s="39"/>
      <c r="H331" s="39"/>
    </row>
    <row r="332" customFormat="false" ht="12.75" hidden="false" customHeight="true" outlineLevel="0" collapsed="false">
      <c r="C332" s="40"/>
      <c r="D332" s="40"/>
      <c r="E332" s="40"/>
      <c r="F332" s="40"/>
      <c r="G332" s="40"/>
      <c r="H332" s="40"/>
    </row>
    <row r="333" customFormat="false" ht="12.75" hidden="false" customHeight="true" outlineLevel="0" collapsed="false">
      <c r="C333" s="34"/>
      <c r="D333" s="34"/>
      <c r="E333" s="34"/>
      <c r="F333" s="34"/>
      <c r="G333" s="34"/>
      <c r="H333" s="34"/>
    </row>
    <row r="334" customFormat="false" ht="15" hidden="false" customHeight="false" outlineLevel="0" collapsed="false">
      <c r="C334" s="37"/>
      <c r="D334" s="37"/>
      <c r="E334" s="37"/>
      <c r="F334" s="37"/>
      <c r="G334" s="37"/>
      <c r="H334" s="37"/>
    </row>
    <row r="335" customFormat="false" ht="15" hidden="false" customHeight="false" outlineLevel="0" collapsed="false">
      <c r="C335" s="33"/>
      <c r="D335" s="33"/>
      <c r="E335" s="33"/>
      <c r="F335" s="33"/>
      <c r="G335" s="33"/>
      <c r="H335" s="33"/>
    </row>
    <row r="336" customFormat="false" ht="15" hidden="false" customHeight="false" outlineLevel="0" collapsed="false">
      <c r="C336" s="35"/>
      <c r="D336" s="35"/>
      <c r="E336" s="35"/>
      <c r="F336" s="35"/>
      <c r="G336" s="35"/>
      <c r="H336" s="35"/>
    </row>
    <row r="337" customFormat="false" ht="15" hidden="false" customHeight="false" outlineLevel="0" collapsed="false">
      <c r="C337" s="37"/>
      <c r="D337" s="37"/>
      <c r="E337" s="37"/>
      <c r="F337" s="37"/>
      <c r="G337" s="37"/>
      <c r="H337" s="37"/>
    </row>
    <row r="338" customFormat="false" ht="15" hidden="false" customHeight="false" outlineLevel="0" collapsed="false">
      <c r="C338" s="35"/>
      <c r="D338" s="35"/>
      <c r="E338" s="35"/>
      <c r="F338" s="35"/>
      <c r="G338" s="35"/>
      <c r="H338" s="35"/>
    </row>
    <row r="339" customFormat="false" ht="15" hidden="false" customHeight="false" outlineLevel="0" collapsed="false">
      <c r="C339" s="41"/>
      <c r="D339" s="41"/>
      <c r="E339" s="41"/>
      <c r="F339" s="41"/>
      <c r="G339" s="41"/>
      <c r="H339" s="41"/>
    </row>
    <row r="340" customFormat="false" ht="15" hidden="false" customHeight="false" outlineLevel="0" collapsed="false">
      <c r="C340" s="35"/>
      <c r="D340" s="35"/>
      <c r="E340" s="35"/>
      <c r="F340" s="35"/>
      <c r="G340" s="35"/>
      <c r="H340" s="35"/>
    </row>
    <row r="341" customFormat="false" ht="15" hidden="false" customHeight="false" outlineLevel="0" collapsed="false">
      <c r="C341" s="42"/>
      <c r="D341" s="42"/>
      <c r="E341" s="42"/>
      <c r="F341" s="42"/>
      <c r="G341" s="42"/>
      <c r="H341" s="42"/>
    </row>
    <row r="342" customFormat="false" ht="15" hidden="false" customHeight="false" outlineLevel="0" collapsed="false">
      <c r="C342" s="33"/>
      <c r="D342" s="33"/>
      <c r="E342" s="33"/>
      <c r="F342" s="33"/>
      <c r="G342" s="33"/>
      <c r="H342" s="33"/>
    </row>
    <row r="343" customFormat="false" ht="15" hidden="false" customHeight="false" outlineLevel="0" collapsed="false">
      <c r="C343" s="37"/>
      <c r="D343" s="37"/>
      <c r="E343" s="37"/>
      <c r="F343" s="37"/>
      <c r="G343" s="37"/>
      <c r="H343" s="37"/>
    </row>
    <row r="344" customFormat="false" ht="15" hidden="false" customHeight="false" outlineLevel="0" collapsed="false">
      <c r="C344" s="38"/>
      <c r="D344" s="38"/>
      <c r="E344" s="38"/>
      <c r="F344" s="38"/>
      <c r="G344" s="38"/>
      <c r="H344" s="38"/>
    </row>
    <row r="345" customFormat="false" ht="15" hidden="false" customHeight="false" outlineLevel="0" collapsed="false">
      <c r="C345" s="39"/>
      <c r="D345" s="39"/>
      <c r="E345" s="39"/>
      <c r="F345" s="39"/>
      <c r="G345" s="39"/>
      <c r="H345" s="39"/>
    </row>
    <row r="346" customFormat="false" ht="15" hidden="false" customHeight="false" outlineLevel="0" collapsed="false">
      <c r="C346" s="33"/>
      <c r="D346" s="33"/>
      <c r="E346" s="33"/>
      <c r="F346" s="33"/>
      <c r="G346" s="33"/>
      <c r="H346" s="33"/>
    </row>
    <row r="347" customFormat="false" ht="15" hidden="false" customHeight="false" outlineLevel="0" collapsed="false">
      <c r="C347" s="34"/>
      <c r="D347" s="34"/>
      <c r="E347" s="34"/>
      <c r="F347" s="34"/>
      <c r="G347" s="34"/>
      <c r="H347" s="34"/>
    </row>
    <row r="348" customFormat="false" ht="15" hidden="false" customHeight="false" outlineLevel="0" collapsed="false">
      <c r="C348" s="40"/>
      <c r="D348" s="40"/>
      <c r="E348" s="40"/>
      <c r="F348" s="40"/>
      <c r="G348" s="40"/>
      <c r="H348" s="40"/>
    </row>
    <row r="349" customFormat="false" ht="15" hidden="false" customHeight="false" outlineLevel="0" collapsed="false">
      <c r="C349" s="34"/>
      <c r="D349" s="34"/>
      <c r="E349" s="34"/>
      <c r="F349" s="34"/>
      <c r="G349" s="34"/>
      <c r="H349" s="34"/>
    </row>
    <row r="350" customFormat="false" ht="15" hidden="false" customHeight="false" outlineLevel="0" collapsed="false">
      <c r="C350" s="37"/>
      <c r="D350" s="37"/>
      <c r="E350" s="37"/>
      <c r="F350" s="37"/>
      <c r="G350" s="37"/>
      <c r="H350" s="37"/>
    </row>
    <row r="351" customFormat="false" ht="15" hidden="false" customHeight="false" outlineLevel="0" collapsed="false">
      <c r="C351" s="39"/>
      <c r="D351" s="39"/>
      <c r="E351" s="39"/>
      <c r="F351" s="39"/>
      <c r="G351" s="39"/>
      <c r="H351" s="39"/>
    </row>
    <row r="352" customFormat="false" ht="15" hidden="false" customHeight="false" outlineLevel="0" collapsed="false">
      <c r="C352" s="38"/>
      <c r="D352" s="38"/>
      <c r="E352" s="38"/>
      <c r="F352" s="38"/>
      <c r="G352" s="38"/>
      <c r="H352" s="38"/>
    </row>
    <row r="353" customFormat="false" ht="15" hidden="false" customHeight="false" outlineLevel="0" collapsed="false">
      <c r="C353" s="34"/>
      <c r="D353" s="34"/>
      <c r="E353" s="34"/>
      <c r="F353" s="34"/>
      <c r="G353" s="34"/>
      <c r="H353" s="34"/>
    </row>
    <row r="354" customFormat="false" ht="15" hidden="false" customHeight="false" outlineLevel="0" collapsed="false">
      <c r="C354" s="35"/>
      <c r="D354" s="35"/>
      <c r="E354" s="35"/>
      <c r="F354" s="35"/>
      <c r="G354" s="35"/>
      <c r="H354" s="35"/>
    </row>
    <row r="355" customFormat="false" ht="15" hidden="false" customHeight="false" outlineLevel="0" collapsed="false">
      <c r="C355" s="36"/>
      <c r="D355" s="36"/>
      <c r="E355" s="36"/>
      <c r="F355" s="36"/>
      <c r="G355" s="36"/>
      <c r="H355" s="36"/>
    </row>
    <row r="356" customFormat="false" ht="15" hidden="false" customHeight="false" outlineLevel="0" collapsed="false">
      <c r="C356" s="43"/>
      <c r="D356" s="43"/>
      <c r="E356" s="43"/>
      <c r="F356" s="43"/>
      <c r="G356" s="43"/>
      <c r="H356" s="43"/>
    </row>
    <row r="357" customFormat="false" ht="15" hidden="false" customHeight="false" outlineLevel="0" collapsed="false">
      <c r="C357" s="41"/>
      <c r="D357" s="41"/>
      <c r="E357" s="41"/>
      <c r="F357" s="41"/>
      <c r="G357" s="41"/>
      <c r="H357" s="41"/>
    </row>
    <row r="358" customFormat="false" ht="15" hidden="false" customHeight="false" outlineLevel="0" collapsed="false">
      <c r="C358" s="38"/>
      <c r="D358" s="38"/>
      <c r="E358" s="38"/>
      <c r="F358" s="38"/>
      <c r="G358" s="38"/>
      <c r="H358" s="38"/>
    </row>
    <row r="359" customFormat="false" ht="15" hidden="false" customHeight="false" outlineLevel="0" collapsed="false">
      <c r="C359" s="34"/>
      <c r="D359" s="34"/>
      <c r="E359" s="34"/>
      <c r="F359" s="34"/>
      <c r="G359" s="34"/>
      <c r="H359" s="34"/>
    </row>
    <row r="360" customFormat="false" ht="15" hidden="false" customHeight="false" outlineLevel="0" collapsed="false">
      <c r="C360" s="37"/>
      <c r="D360" s="37"/>
      <c r="E360" s="37"/>
      <c r="F360" s="37"/>
      <c r="G360" s="37"/>
      <c r="H360" s="37"/>
    </row>
    <row r="361" customFormat="false" ht="15" hidden="false" customHeight="false" outlineLevel="0" collapsed="false">
      <c r="C361" s="38"/>
      <c r="D361" s="38"/>
      <c r="E361" s="38"/>
      <c r="F361" s="38"/>
      <c r="G361" s="38"/>
      <c r="H361" s="38"/>
    </row>
    <row r="362" customFormat="false" ht="15" hidden="false" customHeight="false" outlineLevel="0" collapsed="false">
      <c r="C362" s="37"/>
      <c r="D362" s="37"/>
      <c r="E362" s="37"/>
      <c r="F362" s="37"/>
      <c r="G362" s="37"/>
      <c r="H362" s="37"/>
    </row>
    <row r="363" customFormat="false" ht="15" hidden="false" customHeight="false" outlineLevel="0" collapsed="false">
      <c r="C363" s="38"/>
      <c r="D363" s="38"/>
      <c r="E363" s="38"/>
      <c r="F363" s="38"/>
      <c r="G363" s="38"/>
      <c r="H363" s="38"/>
    </row>
    <row r="364" customFormat="false" ht="15" hidden="false" customHeight="false" outlineLevel="0" collapsed="false">
      <c r="C364" s="33"/>
      <c r="D364" s="33"/>
      <c r="E364" s="33"/>
      <c r="F364" s="33"/>
      <c r="G364" s="33"/>
      <c r="H364" s="33"/>
    </row>
    <row r="365" customFormat="false" ht="15" hidden="false" customHeight="false" outlineLevel="0" collapsed="false">
      <c r="C365" s="38"/>
      <c r="D365" s="38"/>
      <c r="E365" s="38"/>
      <c r="F365" s="38"/>
      <c r="G365" s="38"/>
      <c r="H365" s="38"/>
    </row>
    <row r="366" customFormat="false" ht="15" hidden="false" customHeight="false" outlineLevel="0" collapsed="false">
      <c r="C366" s="36"/>
      <c r="D366" s="36"/>
      <c r="E366" s="36"/>
      <c r="F366" s="36"/>
      <c r="G366" s="36"/>
      <c r="H366" s="36"/>
    </row>
    <row r="367" customFormat="false" ht="15" hidden="false" customHeight="false" outlineLevel="0" collapsed="false">
      <c r="C367" s="40"/>
      <c r="D367" s="40"/>
      <c r="E367" s="40"/>
      <c r="F367" s="40"/>
      <c r="G367" s="40"/>
      <c r="H367" s="40"/>
    </row>
    <row r="368" customFormat="false" ht="15" hidden="false" customHeight="false" outlineLevel="0" collapsed="false">
      <c r="C368" s="34"/>
      <c r="D368" s="34"/>
      <c r="E368" s="34"/>
      <c r="F368" s="34"/>
      <c r="G368" s="34"/>
      <c r="H368" s="34"/>
    </row>
    <row r="369" customFormat="false" ht="15" hidden="false" customHeight="false" outlineLevel="0" collapsed="false">
      <c r="C369" s="41"/>
      <c r="D369" s="41"/>
      <c r="E369" s="41"/>
      <c r="F369" s="41"/>
      <c r="G369" s="41"/>
      <c r="H369" s="41"/>
    </row>
    <row r="370" customFormat="false" ht="15" hidden="false" customHeight="false" outlineLevel="0" collapsed="false">
      <c r="C370" s="42"/>
      <c r="D370" s="42"/>
      <c r="E370" s="42"/>
      <c r="F370" s="42"/>
      <c r="G370" s="42"/>
      <c r="H370" s="42"/>
    </row>
    <row r="371" customFormat="false" ht="15" hidden="false" customHeight="false" outlineLevel="0" collapsed="false">
      <c r="C371" s="44"/>
      <c r="D371" s="44"/>
      <c r="E371" s="44"/>
      <c r="F371" s="44"/>
      <c r="G371" s="44"/>
      <c r="H371" s="44"/>
    </row>
    <row r="372" customFormat="false" ht="15" hidden="false" customHeight="false" outlineLevel="0" collapsed="false">
      <c r="C372" s="35"/>
      <c r="D372" s="35"/>
      <c r="E372" s="35"/>
      <c r="F372" s="35"/>
      <c r="G372" s="35"/>
      <c r="H372" s="35"/>
    </row>
    <row r="373" customFormat="false" ht="15" hidden="false" customHeight="false" outlineLevel="0" collapsed="false">
      <c r="C373" s="35"/>
      <c r="D373" s="35"/>
      <c r="E373" s="35"/>
      <c r="F373" s="35"/>
      <c r="G373" s="35"/>
      <c r="H373" s="35"/>
    </row>
    <row r="374" customFormat="false" ht="15" hidden="false" customHeight="false" outlineLevel="0" collapsed="false">
      <c r="C374" s="39"/>
      <c r="D374" s="39"/>
      <c r="E374" s="39"/>
      <c r="F374" s="39"/>
      <c r="G374" s="39"/>
      <c r="H374" s="39"/>
    </row>
    <row r="375" customFormat="false" ht="15" hidden="false" customHeight="false" outlineLevel="0" collapsed="false">
      <c r="C375" s="41"/>
      <c r="D375" s="41"/>
      <c r="E375" s="41"/>
      <c r="F375" s="41"/>
      <c r="G375" s="41"/>
      <c r="H375" s="41"/>
    </row>
    <row r="376" customFormat="false" ht="15" hidden="false" customHeight="false" outlineLevel="0" collapsed="false">
      <c r="C376" s="35"/>
      <c r="D376" s="35"/>
      <c r="E376" s="35"/>
      <c r="F376" s="35"/>
      <c r="G376" s="35"/>
      <c r="H376" s="35"/>
    </row>
    <row r="377" customFormat="false" ht="15" hidden="false" customHeight="false" outlineLevel="0" collapsed="false">
      <c r="C377" s="35"/>
      <c r="D377" s="35"/>
      <c r="E377" s="35"/>
      <c r="F377" s="35"/>
      <c r="G377" s="35"/>
      <c r="H377" s="35"/>
    </row>
    <row r="378" customFormat="false" ht="15" hidden="false" customHeight="false" outlineLevel="0" collapsed="false">
      <c r="C378" s="34"/>
      <c r="D378" s="34"/>
      <c r="E378" s="34"/>
      <c r="F378" s="34"/>
      <c r="G378" s="34"/>
      <c r="H378" s="34"/>
    </row>
    <row r="379" customFormat="false" ht="15" hidden="false" customHeight="false" outlineLevel="0" collapsed="false">
      <c r="C379" s="38"/>
      <c r="D379" s="38"/>
      <c r="E379" s="38"/>
      <c r="F379" s="38"/>
      <c r="G379" s="38"/>
      <c r="H379" s="38"/>
    </row>
    <row r="380" customFormat="false" ht="15" hidden="false" customHeight="false" outlineLevel="0" collapsed="false">
      <c r="C380" s="40"/>
      <c r="D380" s="40"/>
      <c r="E380" s="40"/>
      <c r="F380" s="40"/>
      <c r="G380" s="40"/>
      <c r="H380" s="40"/>
    </row>
    <row r="381" customFormat="false" ht="15" hidden="false" customHeight="false" outlineLevel="0" collapsed="false">
      <c r="C381" s="44"/>
      <c r="D381" s="44"/>
      <c r="E381" s="44"/>
      <c r="F381" s="44"/>
      <c r="G381" s="44"/>
      <c r="H381" s="44"/>
    </row>
    <row r="382" customFormat="false" ht="15" hidden="false" customHeight="false" outlineLevel="0" collapsed="false">
      <c r="C382" s="40"/>
      <c r="D382" s="40"/>
      <c r="E382" s="40"/>
      <c r="F382" s="40"/>
      <c r="G382" s="40"/>
      <c r="H382" s="40"/>
    </row>
    <row r="383" customFormat="false" ht="15" hidden="false" customHeight="false" outlineLevel="0" collapsed="false">
      <c r="C383" s="34"/>
      <c r="D383" s="34"/>
      <c r="E383" s="34"/>
      <c r="F383" s="34"/>
      <c r="G383" s="34"/>
      <c r="H383" s="34"/>
    </row>
    <row r="384" customFormat="false" ht="15" hidden="false" customHeight="false" outlineLevel="0" collapsed="false">
      <c r="C384" s="37"/>
      <c r="D384" s="37"/>
      <c r="E384" s="37"/>
      <c r="F384" s="37"/>
      <c r="G384" s="37"/>
      <c r="H384" s="37"/>
    </row>
    <row r="385" customFormat="false" ht="15" hidden="false" customHeight="false" outlineLevel="0" collapsed="false">
      <c r="C385" s="33"/>
      <c r="D385" s="33"/>
      <c r="E385" s="33"/>
      <c r="F385" s="33"/>
      <c r="G385" s="33"/>
      <c r="H385" s="33"/>
    </row>
    <row r="386" customFormat="false" ht="15" hidden="false" customHeight="false" outlineLevel="0" collapsed="false">
      <c r="C386" s="41"/>
      <c r="D386" s="41"/>
      <c r="E386" s="41"/>
      <c r="F386" s="41"/>
      <c r="G386" s="41"/>
      <c r="H386" s="41"/>
    </row>
    <row r="387" customFormat="false" ht="15" hidden="false" customHeight="false" outlineLevel="0" collapsed="false">
      <c r="C387" s="42"/>
      <c r="D387" s="42"/>
      <c r="E387" s="42"/>
      <c r="F387" s="42"/>
      <c r="G387" s="42"/>
      <c r="H387" s="42"/>
    </row>
    <row r="388" customFormat="false" ht="15" hidden="false" customHeight="false" outlineLevel="0" collapsed="false">
      <c r="C388" s="42"/>
      <c r="D388" s="42"/>
      <c r="E388" s="42"/>
      <c r="F388" s="42"/>
      <c r="G388" s="42"/>
      <c r="H388" s="42"/>
    </row>
    <row r="389" customFormat="false" ht="15" hidden="false" customHeight="false" outlineLevel="0" collapsed="false">
      <c r="C389" s="33"/>
      <c r="D389" s="33"/>
      <c r="E389" s="33"/>
      <c r="F389" s="33"/>
      <c r="G389" s="33"/>
      <c r="H389" s="33"/>
    </row>
    <row r="390" customFormat="false" ht="15" hidden="false" customHeight="false" outlineLevel="0" collapsed="false">
      <c r="C390" s="37"/>
      <c r="D390" s="37"/>
      <c r="E390" s="37"/>
      <c r="F390" s="37"/>
      <c r="G390" s="37"/>
      <c r="H390" s="37"/>
    </row>
    <row r="391" customFormat="false" ht="15" hidden="false" customHeight="false" outlineLevel="0" collapsed="false">
      <c r="C391" s="37"/>
      <c r="D391" s="37"/>
      <c r="E391" s="37"/>
      <c r="F391" s="37"/>
      <c r="G391" s="37"/>
      <c r="H391" s="37"/>
    </row>
    <row r="392" customFormat="false" ht="15" hidden="false" customHeight="false" outlineLevel="0" collapsed="false">
      <c r="C392" s="44"/>
      <c r="D392" s="44"/>
      <c r="E392" s="44"/>
      <c r="F392" s="44"/>
      <c r="G392" s="44"/>
      <c r="H392" s="44"/>
    </row>
    <row r="393" customFormat="false" ht="15" hidden="false" customHeight="false" outlineLevel="0" collapsed="false">
      <c r="C393" s="35"/>
      <c r="D393" s="35"/>
      <c r="E393" s="35"/>
      <c r="F393" s="35"/>
      <c r="G393" s="35"/>
      <c r="H393" s="35"/>
    </row>
    <row r="394" customFormat="false" ht="15" hidden="false" customHeight="false" outlineLevel="0" collapsed="false">
      <c r="C394" s="39"/>
      <c r="D394" s="39"/>
      <c r="E394" s="39"/>
      <c r="F394" s="39"/>
      <c r="G394" s="39"/>
      <c r="H394" s="39"/>
    </row>
    <row r="395" customFormat="false" ht="15" hidden="false" customHeight="false" outlineLevel="0" collapsed="false">
      <c r="C395" s="35"/>
      <c r="D395" s="35"/>
      <c r="E395" s="35"/>
      <c r="F395" s="35"/>
      <c r="G395" s="35"/>
      <c r="H395" s="35"/>
    </row>
    <row r="396" customFormat="false" ht="15" hidden="false" customHeight="false" outlineLevel="0" collapsed="false">
      <c r="C396" s="38"/>
      <c r="D396" s="38"/>
      <c r="E396" s="38"/>
      <c r="F396" s="38"/>
      <c r="G396" s="38"/>
      <c r="H396" s="38"/>
    </row>
    <row r="397" customFormat="false" ht="15" hidden="false" customHeight="false" outlineLevel="0" collapsed="false">
      <c r="C397" s="37"/>
      <c r="D397" s="37"/>
      <c r="E397" s="37"/>
      <c r="F397" s="37"/>
      <c r="G397" s="37"/>
      <c r="H397" s="37"/>
    </row>
    <row r="398" customFormat="false" ht="15" hidden="false" customHeight="false" outlineLevel="0" collapsed="false">
      <c r="C398" s="37"/>
      <c r="D398" s="37"/>
      <c r="E398" s="37"/>
      <c r="F398" s="37"/>
      <c r="G398" s="37"/>
      <c r="H398" s="37"/>
    </row>
    <row r="399" customFormat="false" ht="15" hidden="false" customHeight="false" outlineLevel="0" collapsed="false">
      <c r="C399" s="38"/>
      <c r="D399" s="38"/>
      <c r="E399" s="38"/>
      <c r="F399" s="38"/>
      <c r="G399" s="38"/>
      <c r="H399" s="38"/>
    </row>
    <row r="400" customFormat="false" ht="15" hidden="false" customHeight="false" outlineLevel="0" collapsed="false">
      <c r="C400" s="38"/>
      <c r="D400" s="38"/>
      <c r="E400" s="38"/>
      <c r="F400" s="38"/>
      <c r="G400" s="38"/>
      <c r="H400" s="38"/>
    </row>
    <row r="401" customFormat="false" ht="15" hidden="false" customHeight="false" outlineLevel="0" collapsed="false">
      <c r="C401" s="39"/>
      <c r="D401" s="39"/>
      <c r="E401" s="39"/>
      <c r="F401" s="39"/>
      <c r="G401" s="39"/>
      <c r="H401" s="39"/>
    </row>
    <row r="402" customFormat="false" ht="15" hidden="false" customHeight="false" outlineLevel="0" collapsed="false">
      <c r="C402" s="37"/>
      <c r="D402" s="37"/>
      <c r="E402" s="37"/>
      <c r="F402" s="37"/>
      <c r="G402" s="37"/>
      <c r="H402" s="37"/>
    </row>
    <row r="403" customFormat="false" ht="15" hidden="false" customHeight="false" outlineLevel="0" collapsed="false">
      <c r="C403" s="38"/>
      <c r="D403" s="38"/>
      <c r="E403" s="38"/>
      <c r="F403" s="38"/>
      <c r="G403" s="38"/>
      <c r="H403" s="38"/>
    </row>
    <row r="404" customFormat="false" ht="15" hidden="false" customHeight="false" outlineLevel="0" collapsed="false">
      <c r="C404" s="35"/>
      <c r="D404" s="35"/>
      <c r="E404" s="35"/>
      <c r="F404" s="35"/>
      <c r="G404" s="35"/>
      <c r="H404" s="35"/>
    </row>
    <row r="405" customFormat="false" ht="15" hidden="false" customHeight="false" outlineLevel="0" collapsed="false">
      <c r="C405" s="37"/>
      <c r="D405" s="37"/>
      <c r="E405" s="37"/>
      <c r="F405" s="37"/>
      <c r="G405" s="37"/>
      <c r="H405" s="37"/>
    </row>
    <row r="406" customFormat="false" ht="15" hidden="false" customHeight="false" outlineLevel="0" collapsed="false">
      <c r="C406" s="41"/>
      <c r="D406" s="41"/>
      <c r="E406" s="41"/>
      <c r="F406" s="41"/>
      <c r="G406" s="41"/>
      <c r="H406" s="41"/>
    </row>
    <row r="407" customFormat="false" ht="15" hidden="false" customHeight="false" outlineLevel="0" collapsed="false">
      <c r="C407" s="38"/>
      <c r="D407" s="38"/>
      <c r="E407" s="38"/>
      <c r="F407" s="38"/>
      <c r="G407" s="38"/>
      <c r="H407" s="38"/>
    </row>
    <row r="408" customFormat="false" ht="15" hidden="false" customHeight="false" outlineLevel="0" collapsed="false">
      <c r="C408" s="40"/>
      <c r="D408" s="40"/>
      <c r="E408" s="40"/>
      <c r="F408" s="40"/>
      <c r="G408" s="40"/>
      <c r="H408" s="40"/>
    </row>
    <row r="409" customFormat="false" ht="15" hidden="false" customHeight="false" outlineLevel="0" collapsed="false">
      <c r="C409" s="40"/>
      <c r="D409" s="40"/>
      <c r="E409" s="40"/>
      <c r="F409" s="40"/>
      <c r="G409" s="40"/>
      <c r="H409" s="40"/>
    </row>
    <row r="410" customFormat="false" ht="15" hidden="false" customHeight="false" outlineLevel="0" collapsed="false">
      <c r="C410" s="41"/>
      <c r="D410" s="41"/>
      <c r="E410" s="41"/>
      <c r="F410" s="41"/>
      <c r="G410" s="41"/>
      <c r="H410" s="41"/>
    </row>
    <row r="411" customFormat="false" ht="15" hidden="false" customHeight="false" outlineLevel="0" collapsed="false">
      <c r="C411" s="44"/>
      <c r="D411" s="44"/>
      <c r="E411" s="44"/>
      <c r="F411" s="44"/>
      <c r="G411" s="44"/>
      <c r="H411" s="44"/>
    </row>
    <row r="412" customFormat="false" ht="15" hidden="false" customHeight="false" outlineLevel="0" collapsed="false">
      <c r="C412" s="41"/>
      <c r="D412" s="41"/>
      <c r="E412" s="41"/>
      <c r="F412" s="41"/>
      <c r="G412" s="41"/>
      <c r="H412" s="41"/>
    </row>
    <row r="413" customFormat="false" ht="15" hidden="false" customHeight="false" outlineLevel="0" collapsed="false">
      <c r="C413" s="43"/>
      <c r="D413" s="43"/>
      <c r="E413" s="43"/>
      <c r="F413" s="43"/>
      <c r="G413" s="43"/>
      <c r="H413" s="43"/>
    </row>
    <row r="414" customFormat="false" ht="15" hidden="false" customHeight="false" outlineLevel="0" collapsed="false">
      <c r="C414" s="41"/>
      <c r="D414" s="41"/>
      <c r="E414" s="41"/>
      <c r="F414" s="41"/>
      <c r="G414" s="41"/>
      <c r="H414" s="41"/>
    </row>
    <row r="415" customFormat="false" ht="15" hidden="false" customHeight="false" outlineLevel="0" collapsed="false">
      <c r="C415" s="44"/>
      <c r="D415" s="44"/>
      <c r="E415" s="44"/>
      <c r="F415" s="44"/>
      <c r="G415" s="44"/>
      <c r="H415" s="44"/>
    </row>
    <row r="416" customFormat="false" ht="15" hidden="false" customHeight="false" outlineLevel="0" collapsed="false">
      <c r="C416" s="39"/>
      <c r="D416" s="39"/>
      <c r="E416" s="39"/>
      <c r="F416" s="39"/>
      <c r="G416" s="39"/>
      <c r="H416" s="39"/>
    </row>
    <row r="417" customFormat="false" ht="15" hidden="false" customHeight="false" outlineLevel="0" collapsed="false">
      <c r="C417" s="38"/>
      <c r="D417" s="38"/>
      <c r="E417" s="38"/>
      <c r="F417" s="38"/>
      <c r="G417" s="38"/>
      <c r="H417" s="38"/>
    </row>
    <row r="418" customFormat="false" ht="15" hidden="false" customHeight="false" outlineLevel="0" collapsed="false">
      <c r="C418" s="35"/>
      <c r="D418" s="35"/>
      <c r="E418" s="35"/>
      <c r="F418" s="35"/>
      <c r="G418" s="35"/>
      <c r="H418" s="35"/>
    </row>
    <row r="419" customFormat="false" ht="15" hidden="false" customHeight="false" outlineLevel="0" collapsed="false">
      <c r="C419" s="45"/>
      <c r="D419" s="45"/>
      <c r="E419" s="45"/>
      <c r="F419" s="45"/>
      <c r="G419" s="45"/>
      <c r="H419" s="45"/>
    </row>
    <row r="420" customFormat="false" ht="15" hidden="false" customHeight="false" outlineLevel="0" collapsed="false">
      <c r="C420" s="39"/>
      <c r="D420" s="39"/>
      <c r="E420" s="39"/>
      <c r="F420" s="39"/>
      <c r="G420" s="39"/>
      <c r="H420" s="39"/>
    </row>
    <row r="421" customFormat="false" ht="15" hidden="false" customHeight="false" outlineLevel="0" collapsed="false">
      <c r="C421" s="38"/>
      <c r="D421" s="38"/>
      <c r="E421" s="38"/>
      <c r="F421" s="38"/>
      <c r="G421" s="38"/>
      <c r="H421" s="38"/>
    </row>
    <row r="422" customFormat="false" ht="15" hidden="false" customHeight="false" outlineLevel="0" collapsed="false">
      <c r="C422" s="35"/>
      <c r="D422" s="35"/>
      <c r="E422" s="35"/>
      <c r="F422" s="35"/>
      <c r="G422" s="35"/>
      <c r="H422" s="35"/>
    </row>
    <row r="423" customFormat="false" ht="15" hidden="false" customHeight="false" outlineLevel="0" collapsed="false">
      <c r="C423" s="34"/>
      <c r="D423" s="34"/>
      <c r="E423" s="34"/>
      <c r="F423" s="34"/>
      <c r="G423" s="34"/>
      <c r="H423" s="34"/>
    </row>
    <row r="424" customFormat="false" ht="15" hidden="false" customHeight="false" outlineLevel="0" collapsed="false">
      <c r="C424" s="42"/>
      <c r="D424" s="42"/>
      <c r="E424" s="42"/>
      <c r="F424" s="42"/>
      <c r="G424" s="42"/>
      <c r="H424" s="42"/>
    </row>
    <row r="425" customFormat="false" ht="15" hidden="false" customHeight="false" outlineLevel="0" collapsed="false">
      <c r="C425" s="44"/>
      <c r="D425" s="44"/>
      <c r="E425" s="44"/>
      <c r="F425" s="44"/>
      <c r="G425" s="44"/>
      <c r="H425" s="44"/>
    </row>
    <row r="426" customFormat="false" ht="15" hidden="false" customHeight="false" outlineLevel="0" collapsed="false">
      <c r="C426" s="33"/>
      <c r="D426" s="33"/>
      <c r="E426" s="33"/>
      <c r="F426" s="33"/>
      <c r="G426" s="33"/>
      <c r="H426" s="33"/>
    </row>
    <row r="427" customFormat="false" ht="15" hidden="false" customHeight="false" outlineLevel="0" collapsed="false">
      <c r="C427" s="39"/>
      <c r="D427" s="39"/>
      <c r="E427" s="39"/>
      <c r="F427" s="39"/>
      <c r="G427" s="39"/>
      <c r="H427" s="39"/>
    </row>
    <row r="428" customFormat="false" ht="15" hidden="false" customHeight="false" outlineLevel="0" collapsed="false">
      <c r="C428" s="35"/>
      <c r="D428" s="35"/>
      <c r="E428" s="35"/>
      <c r="F428" s="35"/>
      <c r="G428" s="35"/>
      <c r="H428" s="35"/>
    </row>
    <row r="429" customFormat="false" ht="15" hidden="false" customHeight="false" outlineLevel="0" collapsed="false">
      <c r="C429" s="34"/>
      <c r="D429" s="34"/>
      <c r="E429" s="34"/>
      <c r="F429" s="34"/>
      <c r="G429" s="34"/>
      <c r="H429" s="34"/>
    </row>
    <row r="430" customFormat="false" ht="15" hidden="false" customHeight="false" outlineLevel="0" collapsed="false">
      <c r="C430" s="40"/>
      <c r="D430" s="40"/>
      <c r="E430" s="40"/>
      <c r="F430" s="40"/>
      <c r="G430" s="40"/>
      <c r="H430" s="40"/>
    </row>
    <row r="431" customFormat="false" ht="15" hidden="false" customHeight="false" outlineLevel="0" collapsed="false">
      <c r="C431" s="37"/>
      <c r="D431" s="37"/>
      <c r="E431" s="37"/>
      <c r="F431" s="37"/>
      <c r="G431" s="37"/>
      <c r="H431" s="37"/>
    </row>
    <row r="432" customFormat="false" ht="15" hidden="false" customHeight="false" outlineLevel="0" collapsed="false">
      <c r="C432" s="35"/>
      <c r="D432" s="35"/>
      <c r="E432" s="35"/>
      <c r="F432" s="35"/>
      <c r="G432" s="35"/>
      <c r="H432" s="35"/>
    </row>
    <row r="433" customFormat="false" ht="15" hidden="false" customHeight="false" outlineLevel="0" collapsed="false">
      <c r="C433" s="43"/>
      <c r="D433" s="43"/>
      <c r="E433" s="43"/>
      <c r="F433" s="43"/>
      <c r="G433" s="43"/>
      <c r="H433" s="43"/>
    </row>
    <row r="434" customFormat="false" ht="15" hidden="false" customHeight="false" outlineLevel="0" collapsed="false">
      <c r="C434" s="38"/>
      <c r="D434" s="38"/>
      <c r="E434" s="38"/>
      <c r="F434" s="38"/>
      <c r="G434" s="38"/>
      <c r="H434" s="38"/>
    </row>
    <row r="435" customFormat="false" ht="15" hidden="false" customHeight="false" outlineLevel="0" collapsed="false">
      <c r="C435" s="38"/>
      <c r="D435" s="38"/>
      <c r="E435" s="38"/>
      <c r="F435" s="38"/>
      <c r="G435" s="38"/>
      <c r="H435" s="38"/>
    </row>
    <row r="436" customFormat="false" ht="15" hidden="false" customHeight="false" outlineLevel="0" collapsed="false">
      <c r="C436" s="35"/>
      <c r="D436" s="35"/>
      <c r="E436" s="35"/>
      <c r="F436" s="35"/>
      <c r="G436" s="35"/>
      <c r="H436" s="35"/>
    </row>
    <row r="437" customFormat="false" ht="15" hidden="false" customHeight="false" outlineLevel="0" collapsed="false">
      <c r="C437" s="37"/>
      <c r="D437" s="37"/>
      <c r="E437" s="37"/>
      <c r="F437" s="37"/>
      <c r="G437" s="37"/>
      <c r="H437" s="37"/>
    </row>
    <row r="438" customFormat="false" ht="15" hidden="false" customHeight="false" outlineLevel="0" collapsed="false">
      <c r="C438" s="44"/>
      <c r="D438" s="44"/>
      <c r="E438" s="44"/>
      <c r="F438" s="44"/>
      <c r="G438" s="44"/>
      <c r="H438" s="44"/>
    </row>
    <row r="439" customFormat="false" ht="15" hidden="false" customHeight="false" outlineLevel="0" collapsed="false">
      <c r="C439" s="37"/>
      <c r="D439" s="37"/>
      <c r="E439" s="37"/>
      <c r="F439" s="37"/>
      <c r="G439" s="37"/>
      <c r="H439" s="37"/>
    </row>
    <row r="440" customFormat="false" ht="15" hidden="false" customHeight="false" outlineLevel="0" collapsed="false">
      <c r="C440" s="35"/>
      <c r="D440" s="35"/>
      <c r="E440" s="35"/>
      <c r="F440" s="35"/>
      <c r="G440" s="35"/>
      <c r="H440" s="35"/>
    </row>
    <row r="441" customFormat="false" ht="15" hidden="false" customHeight="false" outlineLevel="0" collapsed="false">
      <c r="C441" s="37"/>
      <c r="D441" s="37"/>
      <c r="E441" s="37"/>
      <c r="F441" s="37"/>
      <c r="G441" s="37"/>
      <c r="H441" s="37"/>
    </row>
    <row r="442" customFormat="false" ht="17.25" hidden="false" customHeight="true" outlineLevel="0" collapsed="false">
      <c r="C442" s="41"/>
      <c r="D442" s="41"/>
      <c r="E442" s="41"/>
      <c r="F442" s="41"/>
      <c r="G442" s="41"/>
      <c r="H442" s="41"/>
    </row>
    <row r="443" customFormat="false" ht="15" hidden="false" customHeight="false" outlineLevel="0" collapsed="false">
      <c r="C443" s="35"/>
      <c r="D443" s="35"/>
      <c r="E443" s="35"/>
      <c r="F443" s="35"/>
      <c r="G443" s="35"/>
      <c r="H443" s="35"/>
    </row>
    <row r="444" customFormat="false" ht="15" hidden="false" customHeight="false" outlineLevel="0" collapsed="false">
      <c r="C444" s="38"/>
      <c r="D444" s="38"/>
      <c r="E444" s="38"/>
      <c r="F444" s="38"/>
      <c r="G444" s="38"/>
      <c r="H444" s="38"/>
    </row>
    <row r="445" customFormat="false" ht="15" hidden="false" customHeight="false" outlineLevel="0" collapsed="false">
      <c r="C445" s="37"/>
      <c r="D445" s="37"/>
      <c r="E445" s="37"/>
      <c r="F445" s="37"/>
      <c r="G445" s="37"/>
      <c r="H445" s="37"/>
    </row>
    <row r="446" customFormat="false" ht="15" hidden="false" customHeight="false" outlineLevel="0" collapsed="false">
      <c r="C446" s="44"/>
      <c r="D446" s="44"/>
      <c r="E446" s="44"/>
      <c r="F446" s="44"/>
      <c r="G446" s="44"/>
      <c r="H446" s="44"/>
    </row>
    <row r="447" customFormat="false" ht="15" hidden="false" customHeight="false" outlineLevel="0" collapsed="false">
      <c r="C447" s="34"/>
      <c r="D447" s="34"/>
      <c r="E447" s="34"/>
      <c r="F447" s="34"/>
      <c r="G447" s="34"/>
      <c r="H447" s="34"/>
    </row>
    <row r="448" customFormat="false" ht="15" hidden="false" customHeight="false" outlineLevel="0" collapsed="false">
      <c r="C448" s="34"/>
      <c r="D448" s="34"/>
      <c r="E448" s="34"/>
      <c r="F448" s="34"/>
      <c r="G448" s="34"/>
      <c r="H448" s="34"/>
    </row>
    <row r="449" customFormat="false" ht="15" hidden="false" customHeight="false" outlineLevel="0" collapsed="false">
      <c r="C449" s="45"/>
      <c r="D449" s="45"/>
      <c r="E449" s="45"/>
      <c r="F449" s="45"/>
      <c r="G449" s="45"/>
      <c r="H449" s="45"/>
    </row>
    <row r="450" customFormat="false" ht="15" hidden="false" customHeight="false" outlineLevel="0" collapsed="false">
      <c r="C450" s="42"/>
      <c r="D450" s="42"/>
      <c r="E450" s="42"/>
      <c r="F450" s="42"/>
      <c r="G450" s="42"/>
      <c r="H450" s="42"/>
    </row>
    <row r="451" customFormat="false" ht="15" hidden="false" customHeight="false" outlineLevel="0" collapsed="false">
      <c r="C451" s="38"/>
      <c r="D451" s="38"/>
      <c r="E451" s="38"/>
      <c r="F451" s="38"/>
      <c r="G451" s="38"/>
      <c r="H451" s="38"/>
    </row>
    <row r="452" customFormat="false" ht="15" hidden="false" customHeight="false" outlineLevel="0" collapsed="false">
      <c r="C452" s="34"/>
      <c r="D452" s="34"/>
      <c r="E452" s="34"/>
      <c r="F452" s="34"/>
      <c r="G452" s="34"/>
      <c r="H452" s="34"/>
    </row>
    <row r="453" customFormat="false" ht="15" hidden="false" customHeight="false" outlineLevel="0" collapsed="false">
      <c r="C453" s="37"/>
      <c r="D453" s="37"/>
      <c r="E453" s="37"/>
      <c r="F453" s="37"/>
      <c r="G453" s="37"/>
      <c r="H453" s="37"/>
    </row>
    <row r="454" customFormat="false" ht="15" hidden="false" customHeight="false" outlineLevel="0" collapsed="false">
      <c r="C454" s="39"/>
      <c r="D454" s="39"/>
      <c r="E454" s="39"/>
      <c r="F454" s="39"/>
      <c r="G454" s="39"/>
      <c r="H454" s="39"/>
    </row>
    <row r="455" customFormat="false" ht="15" hidden="false" customHeight="false" outlineLevel="0" collapsed="false">
      <c r="C455" s="35"/>
      <c r="D455" s="35"/>
      <c r="E455" s="35"/>
      <c r="F455" s="35"/>
      <c r="G455" s="35"/>
      <c r="H455" s="35"/>
    </row>
    <row r="456" customFormat="false" ht="15" hidden="false" customHeight="false" outlineLevel="0" collapsed="false">
      <c r="C456" s="40"/>
      <c r="D456" s="40"/>
      <c r="E456" s="40"/>
      <c r="F456" s="40"/>
      <c r="G456" s="40"/>
      <c r="H456" s="40"/>
    </row>
    <row r="457" customFormat="false" ht="15" hidden="false" customHeight="false" outlineLevel="0" collapsed="false">
      <c r="C457" s="35"/>
      <c r="D457" s="35"/>
      <c r="E457" s="35"/>
      <c r="F457" s="35"/>
      <c r="G457" s="35"/>
      <c r="H457" s="35"/>
    </row>
    <row r="458" customFormat="false" ht="15" hidden="false" customHeight="false" outlineLevel="0" collapsed="false">
      <c r="C458" s="37"/>
      <c r="D458" s="37"/>
      <c r="E458" s="37"/>
      <c r="F458" s="37"/>
      <c r="G458" s="37"/>
      <c r="H458" s="37"/>
    </row>
    <row r="459" customFormat="false" ht="15" hidden="false" customHeight="false" outlineLevel="0" collapsed="false">
      <c r="C459" s="35"/>
      <c r="D459" s="35"/>
      <c r="E459" s="35"/>
      <c r="F459" s="35"/>
      <c r="G459" s="35"/>
      <c r="H459" s="35"/>
    </row>
    <row r="460" customFormat="false" ht="15" hidden="false" customHeight="false" outlineLevel="0" collapsed="false">
      <c r="C460" s="37"/>
      <c r="D460" s="37"/>
      <c r="E460" s="37"/>
      <c r="F460" s="37"/>
      <c r="G460" s="37"/>
      <c r="H460" s="37"/>
    </row>
    <row r="461" customFormat="false" ht="15" hidden="false" customHeight="false" outlineLevel="0" collapsed="false">
      <c r="C461" s="44"/>
      <c r="D461" s="44"/>
      <c r="E461" s="44"/>
      <c r="F461" s="44"/>
      <c r="G461" s="44"/>
      <c r="H461" s="44"/>
    </row>
    <row r="462" customFormat="false" ht="15" hidden="false" customHeight="false" outlineLevel="0" collapsed="false">
      <c r="C462" s="43"/>
      <c r="D462" s="43"/>
      <c r="E462" s="43"/>
      <c r="F462" s="43"/>
      <c r="G462" s="43"/>
      <c r="H462" s="43"/>
    </row>
    <row r="463" customFormat="false" ht="15" hidden="false" customHeight="false" outlineLevel="0" collapsed="false">
      <c r="C463" s="38"/>
      <c r="D463" s="38"/>
      <c r="E463" s="38"/>
      <c r="F463" s="38"/>
      <c r="G463" s="38"/>
      <c r="H463" s="38"/>
    </row>
    <row r="464" customFormat="false" ht="15" hidden="false" customHeight="false" outlineLevel="0" collapsed="false">
      <c r="C464" s="39"/>
      <c r="D464" s="39"/>
      <c r="E464" s="39"/>
      <c r="F464" s="39"/>
      <c r="G464" s="39"/>
      <c r="H464" s="39"/>
    </row>
    <row r="465" customFormat="false" ht="15" hidden="false" customHeight="false" outlineLevel="0" collapsed="false">
      <c r="C465" s="38"/>
      <c r="D465" s="38"/>
      <c r="E465" s="38"/>
      <c r="F465" s="38"/>
      <c r="G465" s="38"/>
      <c r="H465" s="38"/>
    </row>
    <row r="466" customFormat="false" ht="15" hidden="false" customHeight="false" outlineLevel="0" collapsed="false">
      <c r="C466" s="33"/>
      <c r="D466" s="33"/>
      <c r="E466" s="33"/>
      <c r="F466" s="33"/>
      <c r="G466" s="33"/>
      <c r="H466" s="33"/>
    </row>
    <row r="467" customFormat="false" ht="15" hidden="false" customHeight="false" outlineLevel="0" collapsed="false">
      <c r="C467" s="41"/>
      <c r="D467" s="41"/>
      <c r="E467" s="41"/>
      <c r="F467" s="41"/>
      <c r="G467" s="41"/>
      <c r="H467" s="41"/>
    </row>
    <row r="468" customFormat="false" ht="15" hidden="false" customHeight="false" outlineLevel="0" collapsed="false">
      <c r="C468" s="33"/>
      <c r="D468" s="33"/>
      <c r="E468" s="33"/>
      <c r="F468" s="33"/>
      <c r="G468" s="33"/>
      <c r="H468" s="33"/>
    </row>
    <row r="469" customFormat="false" ht="15" hidden="false" customHeight="false" outlineLevel="0" collapsed="false">
      <c r="C469" s="38"/>
      <c r="D469" s="38"/>
      <c r="E469" s="38"/>
      <c r="F469" s="38"/>
      <c r="G469" s="38"/>
      <c r="H469" s="38"/>
    </row>
    <row r="470" customFormat="false" ht="15" hidden="false" customHeight="false" outlineLevel="0" collapsed="false">
      <c r="C470" s="38"/>
      <c r="D470" s="38"/>
      <c r="E470" s="38"/>
      <c r="F470" s="38"/>
      <c r="G470" s="38"/>
      <c r="H470" s="38"/>
    </row>
    <row r="471" customFormat="false" ht="15" hidden="false" customHeight="false" outlineLevel="0" collapsed="false">
      <c r="C471" s="35"/>
      <c r="D471" s="35"/>
      <c r="E471" s="35"/>
      <c r="F471" s="35"/>
      <c r="G471" s="35"/>
      <c r="H471" s="35"/>
    </row>
    <row r="472" customFormat="false" ht="15" hidden="false" customHeight="false" outlineLevel="0" collapsed="false">
      <c r="C472" s="39"/>
      <c r="D472" s="39"/>
      <c r="E472" s="39"/>
      <c r="F472" s="39"/>
      <c r="G472" s="39"/>
      <c r="H472" s="39"/>
    </row>
    <row r="473" customFormat="false" ht="15" hidden="false" customHeight="false" outlineLevel="0" collapsed="false">
      <c r="C473" s="35"/>
      <c r="D473" s="35"/>
      <c r="E473" s="35"/>
      <c r="F473" s="35"/>
      <c r="G473" s="35"/>
      <c r="H473" s="35"/>
    </row>
    <row r="474" customFormat="false" ht="15" hidden="false" customHeight="false" outlineLevel="0" collapsed="false">
      <c r="C474" s="34"/>
      <c r="D474" s="34"/>
      <c r="E474" s="34"/>
      <c r="F474" s="34"/>
      <c r="G474" s="34"/>
      <c r="H474" s="34"/>
    </row>
    <row r="475" customFormat="false" ht="15" hidden="false" customHeight="false" outlineLevel="0" collapsed="false">
      <c r="C475" s="41"/>
      <c r="D475" s="41"/>
      <c r="E475" s="41"/>
      <c r="F475" s="41"/>
      <c r="G475" s="41"/>
      <c r="H475" s="41"/>
    </row>
    <row r="476" customFormat="false" ht="15" hidden="false" customHeight="false" outlineLevel="0" collapsed="false">
      <c r="C476" s="44"/>
      <c r="D476" s="44"/>
      <c r="E476" s="44"/>
      <c r="F476" s="44"/>
      <c r="G476" s="44"/>
      <c r="H476" s="44"/>
    </row>
    <row r="477" customFormat="false" ht="15" hidden="false" customHeight="false" outlineLevel="0" collapsed="false">
      <c r="C477" s="44"/>
      <c r="D477" s="44"/>
      <c r="E477" s="44"/>
      <c r="F477" s="44"/>
      <c r="G477" s="44"/>
      <c r="H477" s="44"/>
    </row>
    <row r="478" customFormat="false" ht="15" hidden="false" customHeight="false" outlineLevel="0" collapsed="false">
      <c r="C478" s="39"/>
      <c r="D478" s="39"/>
      <c r="E478" s="39"/>
      <c r="F478" s="39"/>
      <c r="G478" s="39"/>
      <c r="H478" s="39"/>
    </row>
    <row r="479" customFormat="false" ht="15" hidden="false" customHeight="false" outlineLevel="0" collapsed="false">
      <c r="C479" s="35"/>
      <c r="D479" s="35"/>
      <c r="E479" s="35"/>
      <c r="F479" s="35"/>
      <c r="G479" s="35"/>
      <c r="H479" s="35"/>
    </row>
    <row r="480" customFormat="false" ht="15" hidden="false" customHeight="false" outlineLevel="0" collapsed="false">
      <c r="C480" s="42"/>
      <c r="D480" s="42"/>
      <c r="E480" s="42"/>
      <c r="F480" s="42"/>
      <c r="G480" s="42"/>
      <c r="H480" s="42"/>
    </row>
    <row r="481" customFormat="false" ht="15" hidden="false" customHeight="false" outlineLevel="0" collapsed="false">
      <c r="C481" s="35"/>
      <c r="D481" s="35"/>
      <c r="E481" s="35"/>
      <c r="F481" s="35"/>
      <c r="G481" s="35"/>
      <c r="H481" s="35"/>
    </row>
    <row r="482" customFormat="false" ht="15" hidden="false" customHeight="false" outlineLevel="0" collapsed="false">
      <c r="C482" s="42"/>
      <c r="D482" s="42"/>
      <c r="E482" s="42"/>
      <c r="F482" s="42"/>
      <c r="G482" s="42"/>
      <c r="H482" s="42"/>
    </row>
    <row r="483" customFormat="false" ht="15" hidden="false" customHeight="false" outlineLevel="0" collapsed="false">
      <c r="C483" s="34"/>
      <c r="D483" s="34"/>
      <c r="E483" s="34"/>
      <c r="F483" s="34"/>
      <c r="G483" s="34"/>
      <c r="H483" s="34"/>
    </row>
    <row r="484" customFormat="false" ht="15" hidden="false" customHeight="false" outlineLevel="0" collapsed="false">
      <c r="C484" s="34"/>
      <c r="D484" s="34"/>
      <c r="E484" s="34"/>
      <c r="F484" s="34"/>
      <c r="G484" s="34"/>
      <c r="H484" s="34"/>
    </row>
    <row r="485" customFormat="false" ht="15" hidden="false" customHeight="false" outlineLevel="0" collapsed="false">
      <c r="C485" s="41"/>
      <c r="D485" s="41"/>
      <c r="E485" s="41"/>
      <c r="F485" s="41"/>
      <c r="G485" s="41"/>
      <c r="H485" s="41"/>
    </row>
    <row r="486" customFormat="false" ht="15" hidden="false" customHeight="false" outlineLevel="0" collapsed="false">
      <c r="C486" s="42"/>
      <c r="D486" s="42"/>
      <c r="E486" s="42"/>
      <c r="F486" s="42"/>
      <c r="G486" s="42"/>
      <c r="H486" s="42"/>
    </row>
    <row r="487" customFormat="false" ht="15" hidden="false" customHeight="false" outlineLevel="0" collapsed="false">
      <c r="C487" s="37"/>
      <c r="D487" s="37"/>
      <c r="E487" s="37"/>
      <c r="F487" s="37"/>
      <c r="G487" s="37"/>
      <c r="H487" s="37"/>
    </row>
    <row r="488" customFormat="false" ht="15" hidden="false" customHeight="false" outlineLevel="0" collapsed="false">
      <c r="C488" s="42"/>
      <c r="D488" s="42"/>
      <c r="E488" s="42"/>
      <c r="F488" s="42"/>
      <c r="G488" s="42"/>
      <c r="H488" s="42"/>
    </row>
    <row r="489" customFormat="false" ht="15" hidden="false" customHeight="false" outlineLevel="0" collapsed="false">
      <c r="C489" s="36"/>
      <c r="D489" s="36"/>
      <c r="E489" s="36"/>
      <c r="F489" s="36"/>
      <c r="G489" s="36"/>
      <c r="H489" s="36"/>
    </row>
    <row r="490" customFormat="false" ht="15" hidden="false" customHeight="false" outlineLevel="0" collapsed="false">
      <c r="C490" s="39"/>
      <c r="D490" s="39"/>
      <c r="E490" s="39"/>
      <c r="F490" s="39"/>
      <c r="G490" s="39"/>
      <c r="H490" s="39"/>
    </row>
    <row r="491" customFormat="false" ht="15" hidden="false" customHeight="false" outlineLevel="0" collapsed="false">
      <c r="C491" s="42"/>
      <c r="D491" s="42"/>
      <c r="E491" s="42"/>
      <c r="F491" s="42"/>
      <c r="G491" s="42"/>
      <c r="H491" s="42"/>
    </row>
    <row r="492" customFormat="false" ht="15" hidden="false" customHeight="false" outlineLevel="0" collapsed="false">
      <c r="C492" s="40"/>
      <c r="D492" s="40"/>
      <c r="E492" s="40"/>
      <c r="F492" s="40"/>
      <c r="G492" s="40"/>
      <c r="H492" s="40"/>
    </row>
    <row r="493" customFormat="false" ht="15" hidden="false" customHeight="false" outlineLevel="0" collapsed="false">
      <c r="C493" s="36"/>
      <c r="D493" s="36"/>
      <c r="E493" s="36"/>
      <c r="F493" s="36"/>
      <c r="G493" s="36"/>
      <c r="H493" s="36"/>
    </row>
    <row r="494" customFormat="false" ht="15" hidden="false" customHeight="false" outlineLevel="0" collapsed="false">
      <c r="C494" s="44"/>
      <c r="D494" s="44"/>
      <c r="E494" s="44"/>
      <c r="F494" s="44"/>
      <c r="G494" s="44"/>
      <c r="H494" s="44"/>
    </row>
    <row r="495" customFormat="false" ht="15" hidden="false" customHeight="false" outlineLevel="0" collapsed="false">
      <c r="C495" s="37"/>
      <c r="D495" s="37"/>
      <c r="E495" s="37"/>
      <c r="F495" s="37"/>
      <c r="G495" s="37"/>
      <c r="H495" s="37"/>
    </row>
    <row r="496" customFormat="false" ht="15" hidden="false" customHeight="false" outlineLevel="0" collapsed="false">
      <c r="C496" s="41"/>
      <c r="D496" s="41"/>
      <c r="E496" s="41"/>
      <c r="F496" s="41"/>
      <c r="G496" s="41"/>
      <c r="H496" s="41"/>
    </row>
    <row r="497" customFormat="false" ht="15" hidden="false" customHeight="false" outlineLevel="0" collapsed="false">
      <c r="C497" s="39"/>
      <c r="D497" s="39"/>
      <c r="E497" s="39"/>
      <c r="F497" s="39"/>
      <c r="G497" s="39"/>
      <c r="H497" s="39"/>
    </row>
    <row r="498" customFormat="false" ht="15" hidden="false" customHeight="false" outlineLevel="0" collapsed="false">
      <c r="C498" s="41"/>
      <c r="D498" s="41"/>
      <c r="E498" s="41"/>
      <c r="F498" s="41"/>
      <c r="G498" s="41"/>
      <c r="H498" s="41"/>
    </row>
    <row r="499" customFormat="false" ht="15" hidden="false" customHeight="false" outlineLevel="0" collapsed="false">
      <c r="C499" s="42"/>
      <c r="D499" s="42"/>
      <c r="E499" s="42"/>
      <c r="F499" s="42"/>
      <c r="G499" s="42"/>
      <c r="H499" s="42"/>
    </row>
    <row r="500" customFormat="false" ht="15" hidden="false" customHeight="false" outlineLevel="0" collapsed="false">
      <c r="C500" s="35"/>
      <c r="D500" s="35"/>
      <c r="E500" s="35"/>
      <c r="F500" s="35"/>
      <c r="G500" s="35"/>
      <c r="H500" s="35"/>
    </row>
    <row r="501" customFormat="false" ht="15" hidden="false" customHeight="false" outlineLevel="0" collapsed="false">
      <c r="C501" s="38"/>
      <c r="D501" s="38"/>
      <c r="E501" s="38"/>
      <c r="F501" s="38"/>
      <c r="G501" s="38"/>
      <c r="H501" s="38"/>
    </row>
    <row r="502" customFormat="false" ht="15" hidden="false" customHeight="false" outlineLevel="0" collapsed="false">
      <c r="C502" s="41"/>
      <c r="D502" s="41"/>
      <c r="E502" s="41"/>
      <c r="F502" s="41"/>
      <c r="G502" s="41"/>
      <c r="H502" s="41"/>
    </row>
    <row r="503" customFormat="false" ht="15" hidden="false" customHeight="false" outlineLevel="0" collapsed="false">
      <c r="C503" s="42"/>
      <c r="D503" s="42"/>
      <c r="E503" s="42"/>
      <c r="F503" s="42"/>
      <c r="G503" s="42"/>
      <c r="H503" s="42"/>
    </row>
    <row r="504" customFormat="false" ht="15" hidden="false" customHeight="false" outlineLevel="0" collapsed="false">
      <c r="C504" s="38"/>
      <c r="D504" s="38"/>
      <c r="E504" s="38"/>
      <c r="F504" s="38"/>
      <c r="G504" s="38"/>
      <c r="H504" s="38"/>
    </row>
    <row r="505" customFormat="false" ht="15" hidden="false" customHeight="false" outlineLevel="0" collapsed="false">
      <c r="C505" s="36"/>
      <c r="D505" s="36"/>
      <c r="E505" s="36"/>
      <c r="F505" s="36"/>
      <c r="G505" s="36"/>
      <c r="H505" s="36"/>
    </row>
    <row r="506" customFormat="false" ht="15" hidden="false" customHeight="false" outlineLevel="0" collapsed="false">
      <c r="C506" s="35"/>
      <c r="D506" s="35"/>
      <c r="E506" s="35"/>
      <c r="F506" s="35"/>
      <c r="G506" s="35"/>
      <c r="H506" s="35"/>
    </row>
    <row r="507" customFormat="false" ht="15" hidden="false" customHeight="false" outlineLevel="0" collapsed="false">
      <c r="C507" s="38"/>
      <c r="D507" s="38"/>
      <c r="E507" s="38"/>
      <c r="F507" s="38"/>
      <c r="G507" s="38"/>
      <c r="H507" s="38"/>
    </row>
    <row r="508" customFormat="false" ht="15" hidden="false" customHeight="false" outlineLevel="0" collapsed="false">
      <c r="C508" s="34"/>
      <c r="D508" s="34"/>
      <c r="E508" s="34"/>
      <c r="F508" s="34"/>
      <c r="G508" s="34"/>
      <c r="H508" s="34"/>
    </row>
    <row r="509" customFormat="false" ht="15" hidden="false" customHeight="false" outlineLevel="0" collapsed="false">
      <c r="C509" s="44"/>
      <c r="D509" s="44"/>
      <c r="E509" s="44"/>
      <c r="F509" s="44"/>
      <c r="G509" s="44"/>
      <c r="H509" s="44"/>
    </row>
    <row r="510" customFormat="false" ht="15" hidden="false" customHeight="false" outlineLevel="0" collapsed="false">
      <c r="C510" s="34"/>
      <c r="D510" s="34"/>
      <c r="E510" s="34"/>
      <c r="F510" s="34"/>
      <c r="G510" s="34"/>
      <c r="H510" s="34"/>
    </row>
    <row r="511" customFormat="false" ht="15" hidden="false" customHeight="false" outlineLevel="0" collapsed="false">
      <c r="C511" s="33"/>
      <c r="D511" s="33"/>
      <c r="E511" s="33"/>
      <c r="F511" s="33"/>
      <c r="G511" s="33"/>
      <c r="H511" s="33"/>
    </row>
    <row r="512" customFormat="false" ht="15" hidden="false" customHeight="false" outlineLevel="0" collapsed="false">
      <c r="C512" s="41"/>
      <c r="D512" s="41"/>
      <c r="E512" s="41"/>
      <c r="F512" s="41"/>
      <c r="G512" s="41"/>
      <c r="H512" s="41"/>
    </row>
    <row r="513" customFormat="false" ht="15" hidden="false" customHeight="false" outlineLevel="0" collapsed="false">
      <c r="C513" s="38"/>
      <c r="D513" s="38"/>
      <c r="E513" s="38"/>
      <c r="F513" s="38"/>
      <c r="G513" s="38"/>
      <c r="H513" s="38"/>
    </row>
    <row r="514" customFormat="false" ht="15" hidden="false" customHeight="false" outlineLevel="0" collapsed="false">
      <c r="C514" s="40"/>
      <c r="D514" s="40"/>
      <c r="E514" s="40"/>
      <c r="F514" s="40"/>
      <c r="G514" s="40"/>
      <c r="H514" s="40"/>
    </row>
    <row r="515" customFormat="false" ht="15" hidden="false" customHeight="false" outlineLevel="0" collapsed="false">
      <c r="C515" s="37"/>
      <c r="D515" s="37"/>
      <c r="E515" s="37"/>
      <c r="F515" s="37"/>
      <c r="G515" s="37"/>
      <c r="H515" s="37"/>
    </row>
    <row r="516" customFormat="false" ht="15" hidden="false" customHeight="false" outlineLevel="0" collapsed="false">
      <c r="C516" s="37"/>
      <c r="D516" s="37"/>
      <c r="E516" s="37"/>
      <c r="F516" s="37"/>
      <c r="G516" s="37"/>
      <c r="H516" s="37"/>
    </row>
    <row r="517" customFormat="false" ht="15" hidden="false" customHeight="false" outlineLevel="0" collapsed="false">
      <c r="C517" s="35"/>
      <c r="D517" s="35"/>
      <c r="E517" s="35"/>
      <c r="F517" s="35"/>
      <c r="G517" s="35"/>
      <c r="H517" s="35"/>
    </row>
    <row r="518" customFormat="false" ht="15" hidden="false" customHeight="false" outlineLevel="0" collapsed="false">
      <c r="C518" s="44"/>
      <c r="D518" s="44"/>
      <c r="E518" s="44"/>
      <c r="F518" s="44"/>
      <c r="G518" s="44"/>
      <c r="H518" s="44"/>
    </row>
    <row r="519" customFormat="false" ht="15" hidden="false" customHeight="false" outlineLevel="0" collapsed="false">
      <c r="C519" s="39"/>
      <c r="D519" s="39"/>
      <c r="E519" s="39"/>
      <c r="F519" s="39"/>
      <c r="G519" s="39"/>
      <c r="H519" s="39"/>
    </row>
    <row r="520" customFormat="false" ht="15" hidden="false" customHeight="false" outlineLevel="0" collapsed="false">
      <c r="C520" s="42"/>
      <c r="D520" s="42"/>
      <c r="E520" s="42"/>
      <c r="F520" s="42"/>
      <c r="G520" s="42"/>
      <c r="H520" s="42"/>
    </row>
    <row r="521" customFormat="false" ht="15" hidden="false" customHeight="false" outlineLevel="0" collapsed="false">
      <c r="C521" s="41"/>
      <c r="D521" s="41"/>
      <c r="E521" s="41"/>
      <c r="F521" s="41"/>
      <c r="G521" s="41"/>
      <c r="H521" s="41"/>
    </row>
    <row r="522" customFormat="false" ht="15" hidden="false" customHeight="false" outlineLevel="0" collapsed="false">
      <c r="C522" s="35"/>
      <c r="D522" s="35"/>
      <c r="E522" s="35"/>
      <c r="F522" s="35"/>
      <c r="G522" s="35"/>
      <c r="H522" s="35"/>
    </row>
    <row r="523" customFormat="false" ht="15" hidden="false" customHeight="false" outlineLevel="0" collapsed="false">
      <c r="C523" s="39"/>
      <c r="D523" s="39"/>
      <c r="E523" s="39"/>
      <c r="F523" s="39"/>
      <c r="G523" s="39"/>
      <c r="H523" s="39"/>
    </row>
    <row r="524" customFormat="false" ht="15" hidden="false" customHeight="false" outlineLevel="0" collapsed="false">
      <c r="C524" s="35"/>
      <c r="D524" s="35"/>
      <c r="E524" s="35"/>
      <c r="F524" s="35"/>
      <c r="G524" s="35"/>
      <c r="H524" s="35"/>
    </row>
    <row r="525" customFormat="false" ht="15" hidden="false" customHeight="false" outlineLevel="0" collapsed="false">
      <c r="C525" s="38"/>
      <c r="D525" s="38"/>
      <c r="E525" s="38"/>
      <c r="F525" s="38"/>
      <c r="G525" s="38"/>
      <c r="H525" s="38"/>
    </row>
    <row r="526" customFormat="false" ht="15" hidden="false" customHeight="false" outlineLevel="0" collapsed="false">
      <c r="C526" s="40"/>
      <c r="D526" s="40"/>
      <c r="E526" s="40"/>
      <c r="F526" s="40"/>
      <c r="G526" s="40"/>
      <c r="H526" s="40"/>
    </row>
    <row r="527" customFormat="false" ht="15" hidden="false" customHeight="false" outlineLevel="0" collapsed="false">
      <c r="C527" s="39"/>
      <c r="D527" s="39"/>
      <c r="E527" s="39"/>
      <c r="F527" s="39"/>
      <c r="G527" s="39"/>
      <c r="H527" s="39"/>
    </row>
    <row r="528" customFormat="false" ht="15" hidden="false" customHeight="false" outlineLevel="0" collapsed="false">
      <c r="C528" s="37"/>
      <c r="D528" s="37"/>
      <c r="E528" s="37"/>
      <c r="F528" s="37"/>
      <c r="G528" s="37"/>
      <c r="H528" s="37"/>
    </row>
    <row r="529" customFormat="false" ht="15" hidden="false" customHeight="false" outlineLevel="0" collapsed="false">
      <c r="C529" s="35"/>
      <c r="D529" s="35"/>
      <c r="E529" s="35"/>
      <c r="F529" s="35"/>
      <c r="G529" s="35"/>
      <c r="H529" s="35"/>
    </row>
    <row r="530" customFormat="false" ht="15" hidden="false" customHeight="false" outlineLevel="0" collapsed="false">
      <c r="C530" s="41"/>
      <c r="D530" s="41"/>
      <c r="E530" s="41"/>
      <c r="F530" s="41"/>
      <c r="G530" s="41"/>
      <c r="H530" s="41"/>
    </row>
    <row r="531" customFormat="false" ht="15" hidden="false" customHeight="false" outlineLevel="0" collapsed="false">
      <c r="C531" s="33"/>
      <c r="D531" s="33"/>
      <c r="E531" s="33"/>
      <c r="F531" s="33"/>
      <c r="G531" s="33"/>
      <c r="H531" s="33"/>
    </row>
    <row r="532" customFormat="false" ht="15" hidden="false" customHeight="false" outlineLevel="0" collapsed="false">
      <c r="C532" s="37"/>
      <c r="D532" s="37"/>
      <c r="E532" s="37"/>
      <c r="F532" s="37"/>
      <c r="G532" s="37"/>
      <c r="H532" s="37"/>
    </row>
    <row r="533" customFormat="false" ht="15" hidden="false" customHeight="false" outlineLevel="0" collapsed="false">
      <c r="C533" s="44"/>
      <c r="D533" s="44"/>
      <c r="E533" s="44"/>
      <c r="F533" s="44"/>
      <c r="G533" s="44"/>
      <c r="H533" s="44"/>
    </row>
    <row r="534" customFormat="false" ht="15" hidden="false" customHeight="false" outlineLevel="0" collapsed="false">
      <c r="C534" s="34"/>
      <c r="D534" s="34"/>
      <c r="E534" s="34"/>
      <c r="F534" s="34"/>
      <c r="G534" s="34"/>
      <c r="H534" s="34"/>
    </row>
    <row r="535" customFormat="false" ht="15" hidden="false" customHeight="false" outlineLevel="0" collapsed="false">
      <c r="C535" s="37"/>
      <c r="D535" s="37"/>
      <c r="E535" s="37"/>
      <c r="F535" s="37"/>
      <c r="G535" s="37"/>
      <c r="H535" s="37"/>
    </row>
    <row r="536" customFormat="false" ht="15" hidden="false" customHeight="false" outlineLevel="0" collapsed="false">
      <c r="C536" s="35"/>
      <c r="D536" s="35"/>
      <c r="E536" s="35"/>
      <c r="F536" s="35"/>
      <c r="G536" s="35"/>
      <c r="H536" s="35"/>
    </row>
    <row r="537" customFormat="false" ht="15" hidden="false" customHeight="false" outlineLevel="0" collapsed="false">
      <c r="C537" s="36"/>
      <c r="D537" s="36"/>
      <c r="E537" s="36"/>
      <c r="F537" s="36"/>
      <c r="G537" s="36"/>
      <c r="H537" s="36"/>
    </row>
    <row r="538" customFormat="false" ht="15" hidden="false" customHeight="false" outlineLevel="0" collapsed="false">
      <c r="C538" s="39"/>
      <c r="D538" s="39"/>
      <c r="E538" s="39"/>
      <c r="F538" s="39"/>
      <c r="G538" s="39"/>
      <c r="H538" s="39"/>
    </row>
    <row r="539" customFormat="false" ht="15" hidden="false" customHeight="false" outlineLevel="0" collapsed="false">
      <c r="C539" s="44"/>
      <c r="D539" s="44"/>
      <c r="E539" s="44"/>
      <c r="F539" s="44"/>
      <c r="G539" s="44"/>
      <c r="H539" s="44"/>
    </row>
    <row r="540" customFormat="false" ht="15" hidden="false" customHeight="false" outlineLevel="0" collapsed="false">
      <c r="C540" s="35"/>
      <c r="D540" s="35"/>
      <c r="E540" s="35"/>
      <c r="F540" s="35"/>
      <c r="G540" s="35"/>
      <c r="H540" s="35"/>
    </row>
    <row r="541" customFormat="false" ht="15" hidden="false" customHeight="false" outlineLevel="0" collapsed="false">
      <c r="C541" s="34"/>
      <c r="D541" s="34"/>
      <c r="E541" s="34"/>
      <c r="F541" s="34"/>
      <c r="G541" s="34"/>
      <c r="H541" s="34"/>
    </row>
    <row r="542" customFormat="false" ht="15" hidden="false" customHeight="false" outlineLevel="0" collapsed="false">
      <c r="C542" s="44"/>
      <c r="D542" s="44"/>
      <c r="E542" s="44"/>
      <c r="F542" s="44"/>
      <c r="G542" s="44"/>
      <c r="H542" s="44"/>
    </row>
    <row r="543" customFormat="false" ht="15" hidden="false" customHeight="false" outlineLevel="0" collapsed="false">
      <c r="C543" s="34"/>
      <c r="D543" s="34"/>
      <c r="E543" s="34"/>
      <c r="F543" s="34"/>
      <c r="G543" s="34"/>
      <c r="H543" s="34"/>
    </row>
    <row r="544" customFormat="false" ht="15" hidden="false" customHeight="false" outlineLevel="0" collapsed="false">
      <c r="C544" s="39"/>
      <c r="D544" s="39"/>
      <c r="E544" s="39"/>
      <c r="F544" s="39"/>
      <c r="G544" s="39"/>
      <c r="H544" s="39"/>
    </row>
    <row r="545" customFormat="false" ht="15" hidden="false" customHeight="false" outlineLevel="0" collapsed="false">
      <c r="C545" s="37"/>
      <c r="D545" s="37"/>
      <c r="E545" s="37"/>
      <c r="F545" s="37"/>
      <c r="G545" s="37"/>
      <c r="H545" s="37"/>
    </row>
    <row r="546" customFormat="false" ht="15" hidden="false" customHeight="false" outlineLevel="0" collapsed="false">
      <c r="C546" s="40"/>
      <c r="D546" s="40"/>
      <c r="E546" s="40"/>
      <c r="F546" s="40"/>
      <c r="G546" s="40"/>
      <c r="H546" s="40"/>
    </row>
    <row r="547" customFormat="false" ht="15" hidden="false" customHeight="false" outlineLevel="0" collapsed="false">
      <c r="C547" s="44"/>
      <c r="D547" s="44"/>
      <c r="E547" s="44"/>
      <c r="F547" s="44"/>
      <c r="G547" s="44"/>
      <c r="H547" s="44"/>
    </row>
    <row r="548" customFormat="false" ht="15" hidden="false" customHeight="false" outlineLevel="0" collapsed="false">
      <c r="C548" s="38"/>
      <c r="D548" s="38"/>
      <c r="E548" s="38"/>
      <c r="F548" s="38"/>
      <c r="G548" s="38"/>
      <c r="H548" s="38"/>
    </row>
    <row r="549" customFormat="false" ht="15" hidden="false" customHeight="false" outlineLevel="0" collapsed="false">
      <c r="C549" s="35"/>
      <c r="D549" s="35"/>
      <c r="E549" s="35"/>
      <c r="F549" s="35"/>
      <c r="G549" s="35"/>
      <c r="H549" s="35"/>
    </row>
    <row r="550" customFormat="false" ht="15" hidden="false" customHeight="false" outlineLevel="0" collapsed="false">
      <c r="C550" s="44"/>
      <c r="D550" s="44"/>
      <c r="E550" s="44"/>
      <c r="F550" s="44"/>
      <c r="G550" s="44"/>
      <c r="H550" s="44"/>
    </row>
    <row r="551" customFormat="false" ht="15" hidden="false" customHeight="false" outlineLevel="0" collapsed="false">
      <c r="C551" s="38"/>
      <c r="D551" s="38"/>
      <c r="E551" s="38"/>
      <c r="F551" s="38"/>
      <c r="G551" s="38"/>
      <c r="H551" s="38"/>
    </row>
    <row r="552" customFormat="false" ht="15" hidden="false" customHeight="false" outlineLevel="0" collapsed="false">
      <c r="C552" s="35"/>
      <c r="D552" s="35"/>
      <c r="E552" s="35"/>
      <c r="F552" s="35"/>
      <c r="G552" s="35"/>
      <c r="H552" s="35"/>
    </row>
    <row r="553" customFormat="false" ht="15" hidden="false" customHeight="false" outlineLevel="0" collapsed="false">
      <c r="C553" s="42"/>
      <c r="D553" s="42"/>
      <c r="E553" s="42"/>
      <c r="F553" s="42"/>
      <c r="G553" s="42"/>
      <c r="H553" s="42"/>
    </row>
    <row r="554" customFormat="false" ht="15" hidden="false" customHeight="false" outlineLevel="0" collapsed="false">
      <c r="C554" s="39"/>
      <c r="D554" s="39"/>
      <c r="E554" s="39"/>
      <c r="F554" s="39"/>
      <c r="G554" s="39"/>
      <c r="H554" s="39"/>
    </row>
    <row r="555" customFormat="false" ht="15" hidden="false" customHeight="false" outlineLevel="0" collapsed="false">
      <c r="C555" s="36"/>
      <c r="D555" s="36"/>
      <c r="E555" s="36"/>
      <c r="F555" s="36"/>
      <c r="G555" s="36"/>
      <c r="H555" s="36"/>
    </row>
    <row r="556" customFormat="false" ht="15" hidden="false" customHeight="false" outlineLevel="0" collapsed="false">
      <c r="C556" s="44"/>
      <c r="D556" s="44"/>
      <c r="E556" s="44"/>
      <c r="F556" s="44"/>
      <c r="G556" s="44"/>
      <c r="H556" s="44"/>
    </row>
    <row r="557" customFormat="false" ht="15" hidden="false" customHeight="false" outlineLevel="0" collapsed="false">
      <c r="C557" s="40"/>
      <c r="D557" s="40"/>
      <c r="E557" s="40"/>
      <c r="F557" s="40"/>
      <c r="G557" s="40"/>
      <c r="H557" s="40"/>
    </row>
    <row r="558" customFormat="false" ht="15" hidden="false" customHeight="false" outlineLevel="0" collapsed="false">
      <c r="C558" s="37"/>
      <c r="D558" s="37"/>
      <c r="E558" s="37"/>
      <c r="F558" s="37"/>
      <c r="G558" s="37"/>
      <c r="H558" s="37"/>
    </row>
    <row r="559" customFormat="false" ht="15" hidden="false" customHeight="false" outlineLevel="0" collapsed="false">
      <c r="C559" s="43"/>
      <c r="D559" s="43"/>
      <c r="E559" s="43"/>
      <c r="F559" s="43"/>
      <c r="G559" s="43"/>
      <c r="H559" s="43"/>
    </row>
    <row r="560" customFormat="false" ht="15" hidden="false" customHeight="false" outlineLevel="0" collapsed="false">
      <c r="C560" s="33"/>
      <c r="D560" s="33"/>
      <c r="E560" s="33"/>
      <c r="F560" s="33"/>
      <c r="G560" s="33"/>
      <c r="H560" s="33"/>
    </row>
    <row r="561" customFormat="false" ht="15" hidden="false" customHeight="false" outlineLevel="0" collapsed="false">
      <c r="C561" s="35"/>
      <c r="D561" s="35"/>
      <c r="E561" s="35"/>
      <c r="F561" s="35"/>
      <c r="G561" s="35"/>
      <c r="H561" s="35"/>
    </row>
    <row r="562" customFormat="false" ht="15" hidden="false" customHeight="false" outlineLevel="0" collapsed="false">
      <c r="C562" s="44"/>
      <c r="D562" s="44"/>
      <c r="E562" s="44"/>
      <c r="F562" s="44"/>
      <c r="G562" s="44"/>
      <c r="H562" s="44"/>
    </row>
    <row r="563" customFormat="false" ht="15" hidden="false" customHeight="false" outlineLevel="0" collapsed="false">
      <c r="C563" s="38"/>
      <c r="D563" s="38"/>
      <c r="E563" s="38"/>
      <c r="F563" s="38"/>
      <c r="G563" s="38"/>
      <c r="H563" s="38"/>
    </row>
    <row r="564" customFormat="false" ht="15" hidden="false" customHeight="false" outlineLevel="0" collapsed="false">
      <c r="C564" s="40"/>
      <c r="D564" s="40"/>
      <c r="E564" s="40"/>
      <c r="F564" s="40"/>
      <c r="G564" s="40"/>
      <c r="H564" s="40"/>
    </row>
    <row r="565" customFormat="false" ht="15" hidden="false" customHeight="false" outlineLevel="0" collapsed="false">
      <c r="C565" s="40"/>
      <c r="D565" s="40"/>
      <c r="E565" s="40"/>
      <c r="F565" s="40"/>
      <c r="G565" s="40"/>
      <c r="H565" s="40"/>
    </row>
    <row r="566" customFormat="false" ht="15" hidden="false" customHeight="false" outlineLevel="0" collapsed="false">
      <c r="C566" s="44"/>
      <c r="D566" s="44"/>
      <c r="E566" s="44"/>
      <c r="F566" s="44"/>
      <c r="G566" s="44"/>
      <c r="H566" s="44"/>
    </row>
    <row r="567" customFormat="false" ht="15" hidden="false" customHeight="false" outlineLevel="0" collapsed="false">
      <c r="C567" s="41"/>
      <c r="D567" s="41"/>
      <c r="E567" s="41"/>
      <c r="F567" s="41"/>
      <c r="G567" s="41"/>
      <c r="H567" s="41"/>
    </row>
    <row r="568" customFormat="false" ht="15" hidden="false" customHeight="false" outlineLevel="0" collapsed="false">
      <c r="C568" s="34"/>
      <c r="D568" s="34"/>
      <c r="E568" s="34"/>
      <c r="F568" s="34"/>
      <c r="G568" s="34"/>
      <c r="H568" s="34"/>
    </row>
    <row r="569" customFormat="false" ht="15" hidden="false" customHeight="false" outlineLevel="0" collapsed="false">
      <c r="C569" s="41"/>
      <c r="D569" s="41"/>
      <c r="E569" s="41"/>
      <c r="F569" s="41"/>
      <c r="G569" s="41"/>
      <c r="H569" s="41"/>
    </row>
    <row r="570" customFormat="false" ht="15" hidden="false" customHeight="false" outlineLevel="0" collapsed="false">
      <c r="C570" s="38"/>
      <c r="D570" s="38"/>
      <c r="E570" s="38"/>
      <c r="F570" s="38"/>
      <c r="G570" s="38"/>
      <c r="H570" s="38"/>
    </row>
    <row r="571" customFormat="false" ht="15" hidden="false" customHeight="false" outlineLevel="0" collapsed="false">
      <c r="C571" s="39"/>
      <c r="D571" s="39"/>
      <c r="E571" s="39"/>
      <c r="F571" s="39"/>
      <c r="G571" s="39"/>
      <c r="H571" s="39"/>
    </row>
    <row r="572" customFormat="false" ht="15" hidden="false" customHeight="false" outlineLevel="0" collapsed="false">
      <c r="C572" s="39"/>
      <c r="D572" s="39"/>
      <c r="E572" s="39"/>
      <c r="F572" s="39"/>
      <c r="G572" s="39"/>
      <c r="H572" s="39"/>
    </row>
    <row r="573" customFormat="false" ht="15" hidden="false" customHeight="false" outlineLevel="0" collapsed="false">
      <c r="C573" s="37"/>
      <c r="D573" s="37"/>
      <c r="E573" s="37"/>
      <c r="F573" s="37"/>
      <c r="G573" s="37"/>
      <c r="H573" s="37"/>
    </row>
    <row r="574" customFormat="false" ht="15" hidden="false" customHeight="false" outlineLevel="0" collapsed="false">
      <c r="C574" s="35"/>
      <c r="D574" s="35"/>
      <c r="E574" s="35"/>
      <c r="F574" s="35"/>
      <c r="G574" s="35"/>
      <c r="H574" s="35"/>
    </row>
    <row r="575" customFormat="false" ht="15" hidden="false" customHeight="false" outlineLevel="0" collapsed="false">
      <c r="C575" s="35"/>
      <c r="D575" s="35"/>
      <c r="E575" s="35"/>
      <c r="F575" s="35"/>
      <c r="G575" s="35"/>
      <c r="H575" s="35"/>
    </row>
    <row r="576" customFormat="false" ht="15" hidden="false" customHeight="false" outlineLevel="0" collapsed="false">
      <c r="C576" s="35"/>
      <c r="D576" s="35"/>
      <c r="E576" s="35"/>
      <c r="F576" s="35"/>
      <c r="G576" s="35"/>
      <c r="H576" s="35"/>
    </row>
    <row r="577" customFormat="false" ht="15" hidden="false" customHeight="false" outlineLevel="0" collapsed="false">
      <c r="C577" s="41"/>
      <c r="D577" s="41"/>
      <c r="E577" s="41"/>
      <c r="F577" s="41"/>
      <c r="G577" s="41"/>
      <c r="H577" s="41"/>
    </row>
    <row r="578" customFormat="false" ht="15" hidden="false" customHeight="false" outlineLevel="0" collapsed="false">
      <c r="C578" s="36"/>
      <c r="D578" s="36"/>
      <c r="E578" s="36"/>
      <c r="F578" s="36"/>
      <c r="G578" s="36"/>
      <c r="H578" s="36"/>
    </row>
    <row r="579" customFormat="false" ht="15" hidden="false" customHeight="false" outlineLevel="0" collapsed="false">
      <c r="C579" s="35"/>
      <c r="D579" s="35"/>
      <c r="E579" s="35"/>
      <c r="F579" s="35"/>
      <c r="G579" s="35"/>
      <c r="H579" s="35"/>
    </row>
    <row r="580" customFormat="false" ht="15" hidden="false" customHeight="false" outlineLevel="0" collapsed="false">
      <c r="C580" s="37"/>
      <c r="D580" s="37"/>
      <c r="E580" s="37"/>
      <c r="F580" s="37"/>
      <c r="G580" s="37"/>
      <c r="H580" s="37"/>
    </row>
    <row r="581" customFormat="false" ht="15" hidden="false" customHeight="false" outlineLevel="0" collapsed="false">
      <c r="C581" s="44"/>
      <c r="D581" s="44"/>
      <c r="E581" s="44"/>
      <c r="F581" s="44"/>
      <c r="G581" s="44"/>
      <c r="H581" s="44"/>
    </row>
    <row r="582" customFormat="false" ht="15" hidden="false" customHeight="false" outlineLevel="0" collapsed="false">
      <c r="C582" s="41"/>
      <c r="D582" s="41"/>
      <c r="E582" s="41"/>
      <c r="F582" s="41"/>
      <c r="G582" s="41"/>
      <c r="H582" s="41"/>
    </row>
    <row r="583" customFormat="false" ht="15" hidden="false" customHeight="false" outlineLevel="0" collapsed="false">
      <c r="C583" s="35"/>
      <c r="D583" s="35"/>
      <c r="E583" s="35"/>
      <c r="F583" s="35"/>
      <c r="G583" s="35"/>
      <c r="H583" s="35"/>
    </row>
    <row r="584" customFormat="false" ht="15" hidden="false" customHeight="false" outlineLevel="0" collapsed="false">
      <c r="C584" s="38"/>
      <c r="D584" s="38"/>
      <c r="E584" s="38"/>
      <c r="F584" s="38"/>
      <c r="G584" s="38"/>
      <c r="H584" s="38"/>
    </row>
    <row r="585" customFormat="false" ht="15" hidden="false" customHeight="false" outlineLevel="0" collapsed="false">
      <c r="C585" s="37"/>
      <c r="D585" s="37"/>
      <c r="E585" s="37"/>
      <c r="F585" s="37"/>
      <c r="G585" s="37"/>
      <c r="H585" s="37"/>
    </row>
    <row r="586" customFormat="false" ht="15" hidden="false" customHeight="false" outlineLevel="0" collapsed="false">
      <c r="C586" s="38"/>
      <c r="D586" s="38"/>
      <c r="E586" s="38"/>
      <c r="F586" s="38"/>
      <c r="G586" s="38"/>
      <c r="H586" s="38"/>
    </row>
    <row r="587" customFormat="false" ht="15" hidden="false" customHeight="false" outlineLevel="0" collapsed="false">
      <c r="C587" s="44"/>
      <c r="D587" s="44"/>
      <c r="E587" s="44"/>
      <c r="F587" s="44"/>
      <c r="G587" s="44"/>
      <c r="H587" s="44"/>
    </row>
    <row r="588" customFormat="false" ht="15" hidden="false" customHeight="false" outlineLevel="0" collapsed="false">
      <c r="C588" s="35"/>
      <c r="D588" s="35"/>
      <c r="E588" s="35"/>
      <c r="F588" s="35"/>
      <c r="G588" s="35"/>
      <c r="H588" s="35"/>
    </row>
    <row r="589" customFormat="false" ht="15" hidden="false" customHeight="false" outlineLevel="0" collapsed="false">
      <c r="C589" s="34"/>
      <c r="D589" s="34"/>
      <c r="E589" s="34"/>
      <c r="F589" s="34"/>
      <c r="G589" s="34"/>
      <c r="H589" s="34"/>
    </row>
    <row r="590" customFormat="false" ht="15" hidden="false" customHeight="false" outlineLevel="0" collapsed="false">
      <c r="C590" s="35"/>
      <c r="D590" s="35"/>
      <c r="E590" s="35"/>
      <c r="F590" s="35"/>
      <c r="G590" s="35"/>
      <c r="H590" s="35"/>
    </row>
    <row r="591" customFormat="false" ht="15" hidden="false" customHeight="false" outlineLevel="0" collapsed="false">
      <c r="C591" s="42"/>
      <c r="D591" s="42"/>
      <c r="E591" s="42"/>
      <c r="F591" s="42"/>
      <c r="G591" s="42"/>
      <c r="H591" s="42"/>
    </row>
    <row r="592" customFormat="false" ht="15" hidden="false" customHeight="false" outlineLevel="0" collapsed="false">
      <c r="C592" s="40"/>
      <c r="D592" s="40"/>
      <c r="E592" s="40"/>
      <c r="F592" s="40"/>
      <c r="G592" s="40"/>
      <c r="H592" s="40"/>
    </row>
    <row r="593" customFormat="false" ht="15" hidden="false" customHeight="false" outlineLevel="0" collapsed="false">
      <c r="C593" s="39"/>
      <c r="D593" s="39"/>
      <c r="E593" s="39"/>
      <c r="F593" s="39"/>
      <c r="G593" s="39"/>
      <c r="H593" s="39"/>
    </row>
    <row r="594" customFormat="false" ht="15" hidden="false" customHeight="false" outlineLevel="0" collapsed="false">
      <c r="C594" s="42"/>
      <c r="D594" s="42"/>
      <c r="E594" s="42"/>
      <c r="F594" s="42"/>
      <c r="G594" s="42"/>
      <c r="H594" s="42"/>
    </row>
    <row r="595" customFormat="false" ht="15" hidden="false" customHeight="false" outlineLevel="0" collapsed="false">
      <c r="C595" s="39"/>
      <c r="D595" s="39"/>
      <c r="E595" s="39"/>
      <c r="F595" s="39"/>
      <c r="G595" s="39"/>
      <c r="H595" s="39"/>
    </row>
    <row r="596" customFormat="false" ht="15" hidden="false" customHeight="false" outlineLevel="0" collapsed="false">
      <c r="C596" s="39"/>
      <c r="D596" s="39"/>
      <c r="E596" s="39"/>
      <c r="F596" s="39"/>
      <c r="G596" s="39"/>
      <c r="H596" s="39"/>
    </row>
    <row r="597" customFormat="false" ht="15" hidden="false" customHeight="false" outlineLevel="0" collapsed="false">
      <c r="C597" s="39"/>
      <c r="D597" s="39"/>
      <c r="E597" s="39"/>
      <c r="F597" s="39"/>
      <c r="G597" s="39"/>
      <c r="H597" s="39"/>
    </row>
    <row r="598" customFormat="false" ht="15" hidden="false" customHeight="false" outlineLevel="0" collapsed="false">
      <c r="C598" s="39"/>
      <c r="D598" s="39"/>
      <c r="E598" s="39"/>
      <c r="F598" s="39"/>
      <c r="G598" s="39"/>
      <c r="H598" s="39"/>
    </row>
    <row r="599" customFormat="false" ht="15" hidden="false" customHeight="false" outlineLevel="0" collapsed="false">
      <c r="C599" s="39"/>
      <c r="D599" s="39"/>
      <c r="E599" s="39"/>
      <c r="F599" s="39"/>
      <c r="G599" s="39"/>
      <c r="H599" s="39"/>
    </row>
    <row r="600" customFormat="false" ht="15" hidden="false" customHeight="false" outlineLevel="0" collapsed="false">
      <c r="C600" s="39"/>
      <c r="D600" s="39"/>
      <c r="E600" s="39"/>
      <c r="F600" s="39"/>
      <c r="G600" s="39"/>
      <c r="H600" s="39"/>
    </row>
    <row r="601" customFormat="false" ht="15" hidden="false" customHeight="false" outlineLevel="0" collapsed="false">
      <c r="C601" s="39"/>
      <c r="D601" s="39"/>
      <c r="E601" s="39"/>
      <c r="F601" s="39"/>
      <c r="G601" s="39"/>
      <c r="H601" s="39"/>
    </row>
  </sheetData>
  <conditionalFormatting sqref="N6">
    <cfRule type="cellIs" priority="2" operator="equal" aboveAverage="0" equalAverage="0" bottom="0" percent="0" rank="0" text="" dxfId="5">
      <formula>#ref!=$U$3</formula>
    </cfRule>
  </conditionalFormatting>
  <conditionalFormatting sqref="I188 I19 I158 I152 I44 I33 I233">
    <cfRule type="duplicateValues" priority="3" aboveAverage="0" equalAverage="0" bottom="0" percent="0" rank="0" text="" dxfId="6"/>
  </conditionalFormatting>
  <conditionalFormatting sqref="C44">
    <cfRule type="duplicateValues" priority="4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5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C9" activeCellId="0" sqref="AC9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3" min="3" style="0" width="19.14"/>
    <col collapsed="false" customWidth="true" hidden="false" outlineLevel="0" max="4" min="4" style="0" width="6.14"/>
    <col collapsed="false" customWidth="true" hidden="false" outlineLevel="0" max="5" min="5" style="0" width="5.14"/>
    <col collapsed="false" customWidth="true" hidden="false" outlineLevel="0" max="8" min="6" style="0" width="5.28"/>
    <col collapsed="false" customWidth="true" hidden="false" outlineLevel="0" max="9" min="9" style="0" width="19.14"/>
    <col collapsed="false" customWidth="true" hidden="false" outlineLevel="0" max="10" min="10" style="0" width="9.14"/>
    <col collapsed="false" customWidth="true" hidden="false" outlineLevel="0" max="16" min="16" style="0" width="6.7"/>
    <col collapsed="false" customWidth="true" hidden="false" outlineLevel="0" max="24" min="24" style="0" width="9.14"/>
  </cols>
  <sheetData>
    <row r="1" customFormat="false" ht="15" hidden="false" customHeight="false" outlineLevel="0" collapsed="false">
      <c r="F1" s="0" t="s">
        <v>494</v>
      </c>
      <c r="G1" s="0" t="s">
        <v>495</v>
      </c>
      <c r="H1" s="0" t="s">
        <v>496</v>
      </c>
      <c r="W1" s="36" t="s">
        <v>500</v>
      </c>
      <c r="X1" s="36" t="n">
        <v>1</v>
      </c>
    </row>
    <row r="2" customFormat="false" ht="15" hidden="false" customHeight="false" outlineLevel="0" collapsed="false">
      <c r="C2" s="0" t="s">
        <v>443</v>
      </c>
      <c r="E2" s="0" t="s">
        <v>473</v>
      </c>
      <c r="F2" s="0" t="s">
        <v>488</v>
      </c>
      <c r="G2" s="0" t="s">
        <v>488</v>
      </c>
      <c r="H2" s="0" t="s">
        <v>488</v>
      </c>
      <c r="W2" s="37" t="s">
        <v>501</v>
      </c>
      <c r="X2" s="37" t="n">
        <v>1</v>
      </c>
    </row>
    <row r="3" customFormat="false" ht="15" hidden="false" customHeight="false" outlineLevel="0" collapsed="false">
      <c r="A3" s="0" t="s">
        <v>12</v>
      </c>
      <c r="B3" s="0" t="s">
        <v>13</v>
      </c>
      <c r="C3" s="0" t="s">
        <v>12</v>
      </c>
      <c r="D3" s="0" t="s">
        <v>489</v>
      </c>
      <c r="E3" s="0" t="n">
        <v>15</v>
      </c>
      <c r="F3" s="0" t="n">
        <v>0</v>
      </c>
      <c r="G3" s="0" t="n">
        <v>318</v>
      </c>
      <c r="H3" s="0" t="n">
        <v>283</v>
      </c>
      <c r="W3" s="46" t="s">
        <v>502</v>
      </c>
      <c r="X3" s="46" t="n">
        <v>1</v>
      </c>
    </row>
    <row r="4" customFormat="false" ht="15" hidden="false" customHeight="false" outlineLevel="0" collapsed="false">
      <c r="A4" s="0" t="s">
        <v>15</v>
      </c>
      <c r="B4" s="0" t="s">
        <v>16</v>
      </c>
      <c r="W4" s="41" t="s">
        <v>503</v>
      </c>
      <c r="X4" s="41" t="n">
        <v>1</v>
      </c>
    </row>
    <row r="5" customFormat="false" ht="15" hidden="false" customHeight="false" outlineLevel="0" collapsed="false">
      <c r="A5" s="0" t="s">
        <v>18</v>
      </c>
      <c r="B5" s="0" t="s">
        <v>19</v>
      </c>
      <c r="W5" s="46" t="s">
        <v>504</v>
      </c>
      <c r="X5" s="46" t="n">
        <v>1</v>
      </c>
    </row>
    <row r="6" customFormat="false" ht="15" hidden="false" customHeight="false" outlineLevel="0" collapsed="false">
      <c r="A6" s="0" t="s">
        <v>21</v>
      </c>
      <c r="B6" s="0" t="s">
        <v>22</v>
      </c>
      <c r="C6" s="0" t="s">
        <v>21</v>
      </c>
      <c r="D6" s="0" t="s">
        <v>22</v>
      </c>
      <c r="E6" s="0" t="n">
        <v>15</v>
      </c>
      <c r="F6" s="0" t="n">
        <v>0</v>
      </c>
      <c r="G6" s="0" t="n">
        <v>364</v>
      </c>
      <c r="H6" s="0" t="n">
        <v>184</v>
      </c>
      <c r="W6" s="35" t="s">
        <v>400</v>
      </c>
      <c r="X6" s="35" t="n">
        <v>2</v>
      </c>
    </row>
    <row r="7" customFormat="false" ht="15" hidden="false" customHeight="false" outlineLevel="0" collapsed="false">
      <c r="A7" s="0" t="s">
        <v>24</v>
      </c>
      <c r="B7" s="0" t="s">
        <v>19</v>
      </c>
    </row>
    <row r="8" customFormat="false" ht="15" hidden="false" customHeight="false" outlineLevel="0" collapsed="false">
      <c r="A8" s="0" t="s">
        <v>26</v>
      </c>
      <c r="B8" s="0" t="s">
        <v>16</v>
      </c>
    </row>
    <row r="9" customFormat="false" ht="15" hidden="false" customHeight="false" outlineLevel="0" collapsed="false">
      <c r="A9" s="0" t="s">
        <v>28</v>
      </c>
      <c r="B9" s="0" t="s">
        <v>22</v>
      </c>
      <c r="C9" s="0" t="s">
        <v>28</v>
      </c>
      <c r="D9" s="0" t="s">
        <v>22</v>
      </c>
      <c r="E9" s="0" t="n">
        <v>8</v>
      </c>
      <c r="F9" s="0" t="n">
        <v>0</v>
      </c>
      <c r="G9" s="0" t="n">
        <v>289</v>
      </c>
      <c r="H9" s="0" t="n">
        <v>51</v>
      </c>
    </row>
    <row r="10" customFormat="false" ht="15" hidden="false" customHeight="false" outlineLevel="0" collapsed="false">
      <c r="A10" s="0" t="s">
        <v>30</v>
      </c>
      <c r="B10" s="0" t="s">
        <v>19</v>
      </c>
    </row>
    <row r="11" customFormat="false" ht="15" hidden="false" customHeight="false" outlineLevel="0" collapsed="false">
      <c r="A11" s="0" t="s">
        <v>32</v>
      </c>
      <c r="B11" s="0" t="s">
        <v>19</v>
      </c>
    </row>
    <row r="12" customFormat="false" ht="15" hidden="false" customHeight="false" outlineLevel="0" collapsed="false">
      <c r="A12" s="0" t="s">
        <v>34</v>
      </c>
      <c r="B12" s="0" t="s">
        <v>35</v>
      </c>
    </row>
    <row r="13" customFormat="false" ht="15" hidden="false" customHeight="false" outlineLevel="0" collapsed="false">
      <c r="A13" s="0" t="s">
        <v>36</v>
      </c>
      <c r="B13" s="0" t="s">
        <v>37</v>
      </c>
      <c r="C13" s="0" t="s">
        <v>36</v>
      </c>
      <c r="D13" s="0" t="s">
        <v>489</v>
      </c>
      <c r="E13" s="0" t="n">
        <v>13</v>
      </c>
      <c r="F13" s="0" t="n">
        <v>0</v>
      </c>
      <c r="G13" s="0" t="n">
        <v>612</v>
      </c>
      <c r="H13" s="0" t="n">
        <v>46</v>
      </c>
    </row>
    <row r="14" customFormat="false" ht="15" hidden="false" customHeight="false" outlineLevel="0" collapsed="false">
      <c r="A14" s="0" t="s">
        <v>39</v>
      </c>
      <c r="B14" s="0" t="s">
        <v>40</v>
      </c>
      <c r="C14" s="0" t="s">
        <v>39</v>
      </c>
      <c r="D14" s="0" t="s">
        <v>490</v>
      </c>
      <c r="E14" s="0" t="n">
        <v>15</v>
      </c>
      <c r="F14" s="0" t="n">
        <v>272</v>
      </c>
      <c r="G14" s="0" t="n">
        <v>0</v>
      </c>
      <c r="H14" s="0" t="n">
        <v>53</v>
      </c>
    </row>
    <row r="15" customFormat="false" ht="15" hidden="false" customHeight="false" outlineLevel="0" collapsed="false">
      <c r="A15" s="0" t="s">
        <v>42</v>
      </c>
      <c r="B15" s="0" t="s">
        <v>43</v>
      </c>
      <c r="C15" s="0" t="s">
        <v>42</v>
      </c>
      <c r="D15" s="0" t="s">
        <v>43</v>
      </c>
      <c r="E15" s="0" t="n">
        <v>10</v>
      </c>
      <c r="F15" s="0" t="n">
        <v>213</v>
      </c>
      <c r="G15" s="0" t="n">
        <v>0</v>
      </c>
      <c r="H15" s="0" t="n">
        <v>0</v>
      </c>
    </row>
    <row r="16" customFormat="false" ht="15" hidden="false" customHeight="false" outlineLevel="0" collapsed="false">
      <c r="A16" s="0" t="s">
        <v>45</v>
      </c>
      <c r="B16" s="0" t="s">
        <v>37</v>
      </c>
      <c r="C16" s="0" t="s">
        <v>45</v>
      </c>
      <c r="D16" s="0" t="s">
        <v>37</v>
      </c>
      <c r="E16" s="0" t="n">
        <v>14</v>
      </c>
      <c r="F16" s="0" t="n">
        <v>0</v>
      </c>
      <c r="G16" s="0" t="n">
        <v>480</v>
      </c>
      <c r="H16" s="0" t="n">
        <v>192</v>
      </c>
    </row>
    <row r="17" customFormat="false" ht="15" hidden="false" customHeight="false" outlineLevel="0" collapsed="false">
      <c r="A17" s="0" t="s">
        <v>47</v>
      </c>
      <c r="B17" s="0" t="s">
        <v>35</v>
      </c>
      <c r="C17" s="0" t="s">
        <v>47</v>
      </c>
      <c r="D17" s="0" t="s">
        <v>489</v>
      </c>
      <c r="E17" s="0" t="n">
        <v>16</v>
      </c>
      <c r="F17" s="0" t="n">
        <v>0</v>
      </c>
      <c r="G17" s="0" t="n">
        <v>10</v>
      </c>
      <c r="H17" s="0" t="n">
        <v>258</v>
      </c>
    </row>
    <row r="18" customFormat="false" ht="15" hidden="false" customHeight="false" outlineLevel="0" collapsed="false">
      <c r="A18" s="0" t="s">
        <v>49</v>
      </c>
      <c r="B18" s="0" t="s">
        <v>16</v>
      </c>
      <c r="C18" s="0" t="s">
        <v>49</v>
      </c>
      <c r="D18" s="0" t="s">
        <v>16</v>
      </c>
      <c r="E18" s="0" t="n">
        <v>9</v>
      </c>
      <c r="F18" s="0" t="n">
        <v>0</v>
      </c>
      <c r="G18" s="0" t="n">
        <v>256</v>
      </c>
      <c r="H18" s="0" t="n">
        <v>92</v>
      </c>
    </row>
    <row r="19" customFormat="false" ht="15" hidden="false" customHeight="false" outlineLevel="0" collapsed="false">
      <c r="A19" s="0" t="s">
        <v>51</v>
      </c>
      <c r="B19" s="0" t="s">
        <v>52</v>
      </c>
      <c r="C19" s="0" t="s">
        <v>51</v>
      </c>
      <c r="D19" s="0" t="s">
        <v>169</v>
      </c>
      <c r="E19" s="0" t="n">
        <v>15</v>
      </c>
      <c r="F19" s="0" t="n">
        <v>0</v>
      </c>
      <c r="G19" s="0" t="n">
        <v>686</v>
      </c>
      <c r="H19" s="0" t="n">
        <v>101</v>
      </c>
    </row>
    <row r="20" customFormat="false" ht="15" hidden="false" customHeight="false" outlineLevel="0" collapsed="false">
      <c r="A20" s="0" t="s">
        <v>53</v>
      </c>
      <c r="B20" s="0" t="s">
        <v>35</v>
      </c>
      <c r="C20" s="0" t="s">
        <v>53</v>
      </c>
      <c r="D20" s="0" t="s">
        <v>489</v>
      </c>
      <c r="E20" s="0" t="n">
        <v>16</v>
      </c>
      <c r="F20" s="0" t="n">
        <v>0</v>
      </c>
      <c r="G20" s="0" t="n">
        <v>256</v>
      </c>
      <c r="H20" s="0" t="n">
        <v>368</v>
      </c>
    </row>
    <row r="21" customFormat="false" ht="15" hidden="false" customHeight="false" outlineLevel="0" collapsed="false">
      <c r="A21" s="0" t="s">
        <v>55</v>
      </c>
      <c r="B21" s="0" t="s">
        <v>22</v>
      </c>
      <c r="C21" s="0" t="s">
        <v>55</v>
      </c>
      <c r="D21" s="0" t="s">
        <v>491</v>
      </c>
      <c r="E21" s="0" t="n">
        <v>14</v>
      </c>
      <c r="F21" s="0" t="n">
        <v>0</v>
      </c>
      <c r="G21" s="0" t="n">
        <v>583</v>
      </c>
      <c r="H21" s="0" t="n">
        <v>65</v>
      </c>
    </row>
    <row r="22" customFormat="false" ht="15" hidden="false" customHeight="false" outlineLevel="0" collapsed="false">
      <c r="A22" s="0" t="s">
        <v>56</v>
      </c>
      <c r="B22" s="0" t="s">
        <v>37</v>
      </c>
      <c r="C22" s="0" t="s">
        <v>56</v>
      </c>
      <c r="D22" s="0" t="s">
        <v>489</v>
      </c>
      <c r="E22" s="0" t="n">
        <v>10</v>
      </c>
      <c r="F22" s="0" t="n">
        <v>0</v>
      </c>
      <c r="G22" s="0" t="n">
        <v>153</v>
      </c>
      <c r="H22" s="0" t="n">
        <v>107</v>
      </c>
    </row>
    <row r="23" customFormat="false" ht="15" hidden="false" customHeight="false" outlineLevel="0" collapsed="false">
      <c r="A23" s="0" t="s">
        <v>58</v>
      </c>
      <c r="B23" s="0" t="s">
        <v>16</v>
      </c>
      <c r="C23" s="0" t="s">
        <v>58</v>
      </c>
      <c r="D23" s="0" t="s">
        <v>16</v>
      </c>
      <c r="E23" s="0" t="n">
        <v>10</v>
      </c>
      <c r="F23" s="0" t="n">
        <v>0</v>
      </c>
      <c r="G23" s="0" t="n">
        <v>293</v>
      </c>
      <c r="H23" s="0" t="n">
        <v>169</v>
      </c>
    </row>
    <row r="24" customFormat="false" ht="15" hidden="false" customHeight="false" outlineLevel="0" collapsed="false">
      <c r="A24" s="0" t="s">
        <v>60</v>
      </c>
      <c r="B24" s="0" t="s">
        <v>61</v>
      </c>
    </row>
    <row r="25" customFormat="false" ht="15" hidden="false" customHeight="false" outlineLevel="0" collapsed="false">
      <c r="A25" s="0" t="s">
        <v>63</v>
      </c>
      <c r="B25" s="0" t="s">
        <v>64</v>
      </c>
    </row>
    <row r="26" customFormat="false" ht="15" hidden="false" customHeight="false" outlineLevel="0" collapsed="false">
      <c r="A26" s="0" t="s">
        <v>66</v>
      </c>
      <c r="B26" s="0" t="s">
        <v>67</v>
      </c>
    </row>
    <row r="27" customFormat="false" ht="15" hidden="false" customHeight="false" outlineLevel="0" collapsed="false">
      <c r="A27" s="0" t="s">
        <v>68</v>
      </c>
      <c r="B27" s="0" t="s">
        <v>52</v>
      </c>
      <c r="C27" s="0" t="s">
        <v>68</v>
      </c>
      <c r="D27" s="0" t="s">
        <v>52</v>
      </c>
      <c r="E27" s="0" t="n">
        <v>16</v>
      </c>
      <c r="F27" s="0" t="n">
        <v>0</v>
      </c>
      <c r="G27" s="0" t="n">
        <v>890</v>
      </c>
      <c r="H27" s="0" t="n">
        <v>82</v>
      </c>
    </row>
    <row r="28" customFormat="false" ht="15" hidden="false" customHeight="false" outlineLevel="0" collapsed="false">
      <c r="A28" s="0" t="s">
        <v>70</v>
      </c>
      <c r="B28" s="0" t="s">
        <v>13</v>
      </c>
    </row>
    <row r="29" customFormat="false" ht="15" hidden="false" customHeight="false" outlineLevel="0" collapsed="false">
      <c r="A29" s="0" t="s">
        <v>72</v>
      </c>
      <c r="B29" s="0" t="s">
        <v>35</v>
      </c>
    </row>
    <row r="30" customFormat="false" ht="15" hidden="false" customHeight="false" outlineLevel="0" collapsed="false">
      <c r="A30" s="0" t="s">
        <v>73</v>
      </c>
      <c r="B30" s="0" t="s">
        <v>19</v>
      </c>
    </row>
    <row r="31" customFormat="false" ht="15" hidden="false" customHeight="false" outlineLevel="0" collapsed="false">
      <c r="A31" s="0" t="s">
        <v>75</v>
      </c>
      <c r="B31" s="0" t="s">
        <v>35</v>
      </c>
    </row>
    <row r="32" customFormat="false" ht="15" hidden="false" customHeight="false" outlineLevel="0" collapsed="false">
      <c r="A32" s="0" t="s">
        <v>77</v>
      </c>
      <c r="B32" s="0" t="s">
        <v>16</v>
      </c>
      <c r="C32" s="0" t="s">
        <v>77</v>
      </c>
      <c r="D32" s="0" t="s">
        <v>16</v>
      </c>
      <c r="E32" s="0" t="n">
        <v>1</v>
      </c>
      <c r="F32" s="0" t="n">
        <v>0</v>
      </c>
      <c r="G32" s="0" t="n">
        <v>0</v>
      </c>
      <c r="H32" s="0" t="n">
        <v>8</v>
      </c>
    </row>
    <row r="33" customFormat="false" ht="15" hidden="false" customHeight="false" outlineLevel="0" collapsed="false">
      <c r="A33" s="0" t="s">
        <v>79</v>
      </c>
      <c r="B33" s="0" t="s">
        <v>22</v>
      </c>
      <c r="C33" s="0" t="s">
        <v>79</v>
      </c>
      <c r="D33" s="0" t="s">
        <v>491</v>
      </c>
      <c r="E33" s="0" t="n">
        <v>16</v>
      </c>
      <c r="F33" s="0" t="n">
        <v>0</v>
      </c>
      <c r="G33" s="0" t="n">
        <v>725</v>
      </c>
      <c r="H33" s="0" t="n">
        <v>26</v>
      </c>
      <c r="I33" s="25" t="s">
        <v>79</v>
      </c>
      <c r="J33" s="25" t="s">
        <v>97</v>
      </c>
      <c r="K33" s="25" t="n">
        <v>2</v>
      </c>
      <c r="L33" s="25" t="n">
        <v>6</v>
      </c>
      <c r="M33" s="27" t="n">
        <v>0.0054</v>
      </c>
      <c r="N33" s="25" t="n">
        <v>0</v>
      </c>
      <c r="O33" s="26" t="n">
        <v>0</v>
      </c>
      <c r="P33" s="25" t="n">
        <v>42</v>
      </c>
      <c r="Q33" s="27" t="n">
        <v>0.0882</v>
      </c>
      <c r="R33" s="25" t="s">
        <v>79</v>
      </c>
      <c r="S33" s="25" t="s">
        <v>97</v>
      </c>
      <c r="T33" s="25" t="n">
        <v>4</v>
      </c>
      <c r="U33" s="25" t="n">
        <v>3</v>
      </c>
      <c r="V33" s="27" t="n">
        <v>0.0029</v>
      </c>
      <c r="W33" s="25" t="n">
        <v>0</v>
      </c>
      <c r="X33" s="26" t="n">
        <v>0</v>
      </c>
      <c r="Y33" s="25" t="n">
        <v>46</v>
      </c>
      <c r="Z33" s="27" t="n">
        <v>0.1002</v>
      </c>
    </row>
    <row r="34" customFormat="false" ht="15" hidden="false" customHeight="false" outlineLevel="0" collapsed="false">
      <c r="A34" s="0" t="s">
        <v>81</v>
      </c>
      <c r="B34" s="0" t="s">
        <v>82</v>
      </c>
    </row>
    <row r="35" customFormat="false" ht="15" hidden="false" customHeight="false" outlineLevel="0" collapsed="false">
      <c r="A35" s="0" t="s">
        <v>84</v>
      </c>
      <c r="B35" s="0" t="s">
        <v>82</v>
      </c>
      <c r="C35" s="0" t="s">
        <v>84</v>
      </c>
      <c r="D35" s="0" t="s">
        <v>82</v>
      </c>
      <c r="E35" s="0" t="n">
        <v>5</v>
      </c>
      <c r="F35" s="0" t="n">
        <v>305</v>
      </c>
      <c r="G35" s="0" t="n">
        <v>0</v>
      </c>
      <c r="H35" s="0" t="n">
        <v>17</v>
      </c>
    </row>
    <row r="36" customFormat="false" ht="15" hidden="false" customHeight="false" outlineLevel="0" collapsed="false">
      <c r="A36" s="0" t="s">
        <v>86</v>
      </c>
      <c r="B36" s="0" t="s">
        <v>13</v>
      </c>
    </row>
    <row r="37" customFormat="false" ht="15" hidden="false" customHeight="false" outlineLevel="0" collapsed="false">
      <c r="A37" s="0" t="s">
        <v>88</v>
      </c>
      <c r="B37" s="0" t="s">
        <v>43</v>
      </c>
      <c r="C37" s="0" t="s">
        <v>88</v>
      </c>
      <c r="D37" s="0" t="s">
        <v>43</v>
      </c>
      <c r="E37" s="0" t="n">
        <v>15</v>
      </c>
      <c r="F37" s="0" t="n">
        <v>495</v>
      </c>
      <c r="G37" s="0" t="n">
        <v>0</v>
      </c>
      <c r="H37" s="0" t="n">
        <v>2</v>
      </c>
    </row>
    <row r="38" customFormat="false" ht="15" hidden="false" customHeight="false" outlineLevel="0" collapsed="false">
      <c r="A38" s="0" t="s">
        <v>89</v>
      </c>
      <c r="B38" s="0" t="s">
        <v>40</v>
      </c>
      <c r="C38" s="0" t="s">
        <v>89</v>
      </c>
      <c r="D38" s="0" t="s">
        <v>493</v>
      </c>
      <c r="E38" s="0" t="n">
        <v>14</v>
      </c>
      <c r="F38" s="0" t="n">
        <v>830</v>
      </c>
      <c r="G38" s="0" t="n">
        <v>0</v>
      </c>
      <c r="H38" s="0" t="n">
        <v>36</v>
      </c>
    </row>
    <row r="39" customFormat="false" ht="15" hidden="false" customHeight="false" outlineLevel="0" collapsed="false">
      <c r="A39" s="0" t="s">
        <v>91</v>
      </c>
      <c r="B39" s="0" t="s">
        <v>35</v>
      </c>
    </row>
    <row r="40" customFormat="false" ht="15" hidden="false" customHeight="false" outlineLevel="0" collapsed="false">
      <c r="A40" s="0" t="s">
        <v>93</v>
      </c>
      <c r="B40" s="0" t="s">
        <v>40</v>
      </c>
      <c r="C40" s="0" t="s">
        <v>93</v>
      </c>
      <c r="D40" s="0" t="s">
        <v>493</v>
      </c>
      <c r="E40" s="0" t="n">
        <v>1</v>
      </c>
      <c r="F40" s="0" t="n">
        <v>4</v>
      </c>
      <c r="G40" s="0" t="n">
        <v>0</v>
      </c>
      <c r="H40" s="0" t="n">
        <v>5</v>
      </c>
    </row>
    <row r="41" customFormat="false" ht="15" hidden="false" customHeight="false" outlineLevel="0" collapsed="false">
      <c r="A41" s="0" t="s">
        <v>95</v>
      </c>
      <c r="B41" s="0" t="s">
        <v>64</v>
      </c>
    </row>
    <row r="42" customFormat="false" ht="15" hidden="false" customHeight="false" outlineLevel="0" collapsed="false">
      <c r="A42" s="0" t="s">
        <v>96</v>
      </c>
      <c r="B42" s="0" t="s">
        <v>97</v>
      </c>
      <c r="C42" s="0" t="s">
        <v>96</v>
      </c>
      <c r="D42" s="0" t="s">
        <v>97</v>
      </c>
      <c r="E42" s="0" t="n">
        <v>13</v>
      </c>
      <c r="F42" s="0" t="n">
        <v>347</v>
      </c>
      <c r="G42" s="0" t="n">
        <v>0</v>
      </c>
      <c r="H42" s="0" t="n">
        <v>106</v>
      </c>
    </row>
    <row r="43" customFormat="false" ht="15" hidden="false" customHeight="false" outlineLevel="0" collapsed="false">
      <c r="A43" s="0" t="s">
        <v>98</v>
      </c>
      <c r="B43" s="0" t="s">
        <v>19</v>
      </c>
      <c r="C43" s="0" t="s">
        <v>98</v>
      </c>
      <c r="D43" s="0" t="s">
        <v>19</v>
      </c>
      <c r="E43" s="0" t="n">
        <v>5</v>
      </c>
      <c r="F43" s="0" t="n">
        <v>67</v>
      </c>
      <c r="G43" s="0" t="n">
        <v>0</v>
      </c>
      <c r="H43" s="0" t="n">
        <v>9</v>
      </c>
    </row>
    <row r="44" customFormat="false" ht="15" hidden="false" customHeight="false" outlineLevel="0" collapsed="false">
      <c r="A44" s="0" t="s">
        <v>99</v>
      </c>
      <c r="B44" s="0" t="s">
        <v>22</v>
      </c>
    </row>
    <row r="45" customFormat="false" ht="15" hidden="false" customHeight="false" outlineLevel="0" collapsed="false">
      <c r="A45" s="0" t="s">
        <v>101</v>
      </c>
      <c r="B45" s="0" t="s">
        <v>97</v>
      </c>
    </row>
    <row r="46" customFormat="false" ht="15" hidden="false" customHeight="false" outlineLevel="0" collapsed="false">
      <c r="A46" s="0" t="s">
        <v>103</v>
      </c>
      <c r="B46" s="0" t="s">
        <v>43</v>
      </c>
      <c r="C46" s="0" t="s">
        <v>103</v>
      </c>
      <c r="D46" s="0" t="s">
        <v>43</v>
      </c>
      <c r="E46" s="0" t="n">
        <v>13</v>
      </c>
      <c r="F46" s="0" t="n">
        <v>273</v>
      </c>
      <c r="G46" s="0" t="n">
        <v>0</v>
      </c>
      <c r="H46" s="0" t="n">
        <v>100</v>
      </c>
    </row>
    <row r="47" customFormat="false" ht="15" hidden="false" customHeight="false" outlineLevel="0" collapsed="false">
      <c r="A47" s="0" t="s">
        <v>104</v>
      </c>
      <c r="B47" s="0" t="s">
        <v>43</v>
      </c>
      <c r="C47" s="0" t="s">
        <v>104</v>
      </c>
      <c r="D47" s="0" t="s">
        <v>43</v>
      </c>
      <c r="E47" s="0" t="n">
        <v>8</v>
      </c>
      <c r="F47" s="0" t="n">
        <f aca="false">26+75</f>
        <v>101</v>
      </c>
      <c r="G47" s="0" t="n">
        <v>0</v>
      </c>
      <c r="H47" s="0" t="n">
        <v>0</v>
      </c>
      <c r="I47" s="25" t="s">
        <v>104</v>
      </c>
      <c r="J47" s="25" t="s">
        <v>43</v>
      </c>
      <c r="K47" s="25" t="n">
        <v>3</v>
      </c>
      <c r="L47" s="25" t="n">
        <v>75</v>
      </c>
      <c r="M47" s="27" t="n">
        <v>0.0695</v>
      </c>
      <c r="N47" s="25" t="n">
        <v>0</v>
      </c>
      <c r="O47" s="26" t="n">
        <v>0</v>
      </c>
      <c r="P47" s="25" t="n">
        <v>0</v>
      </c>
      <c r="Q47" s="26" t="n">
        <v>0</v>
      </c>
    </row>
    <row r="48" customFormat="false" ht="15" hidden="false" customHeight="false" outlineLevel="0" collapsed="false">
      <c r="A48" s="0" t="s">
        <v>106</v>
      </c>
      <c r="B48" s="0" t="s">
        <v>43</v>
      </c>
      <c r="C48" s="0" t="s">
        <v>106</v>
      </c>
      <c r="D48" s="0" t="s">
        <v>43</v>
      </c>
      <c r="E48" s="0" t="n">
        <v>2</v>
      </c>
      <c r="F48" s="0" t="n">
        <v>10</v>
      </c>
      <c r="G48" s="0" t="n">
        <v>0</v>
      </c>
      <c r="H48" s="0" t="n">
        <v>0</v>
      </c>
    </row>
    <row r="49" customFormat="false" ht="15" hidden="false" customHeight="false" outlineLevel="0" collapsed="false">
      <c r="A49" s="0" t="s">
        <v>107</v>
      </c>
      <c r="B49" s="0" t="s">
        <v>19</v>
      </c>
    </row>
    <row r="50" customFormat="false" ht="15" hidden="false" customHeight="false" outlineLevel="0" collapsed="false">
      <c r="A50" s="0" t="s">
        <v>108</v>
      </c>
      <c r="B50" s="0" t="s">
        <v>61</v>
      </c>
    </row>
    <row r="51" customFormat="false" ht="15" hidden="false" customHeight="false" outlineLevel="0" collapsed="false">
      <c r="A51" s="0" t="s">
        <v>110</v>
      </c>
      <c r="B51" s="0" t="s">
        <v>61</v>
      </c>
    </row>
    <row r="52" customFormat="false" ht="15" hidden="false" customHeight="false" outlineLevel="0" collapsed="false">
      <c r="A52" s="0" t="s">
        <v>111</v>
      </c>
      <c r="B52" s="0" t="s">
        <v>19</v>
      </c>
    </row>
    <row r="53" customFormat="false" ht="15" hidden="false" customHeight="false" outlineLevel="0" collapsed="false">
      <c r="A53" s="0" t="s">
        <v>113</v>
      </c>
      <c r="B53" s="0" t="s">
        <v>19</v>
      </c>
      <c r="C53" s="0" t="s">
        <v>113</v>
      </c>
      <c r="D53" s="0" t="s">
        <v>19</v>
      </c>
      <c r="E53" s="0" t="n">
        <v>16</v>
      </c>
      <c r="F53" s="0" t="n">
        <v>57</v>
      </c>
      <c r="G53" s="0" t="n">
        <v>0</v>
      </c>
      <c r="H53" s="0" t="n">
        <v>70</v>
      </c>
    </row>
    <row r="54" customFormat="false" ht="15" hidden="false" customHeight="false" outlineLevel="0" collapsed="false">
      <c r="A54" s="0" t="s">
        <v>115</v>
      </c>
      <c r="B54" s="0" t="s">
        <v>19</v>
      </c>
      <c r="C54" s="0" t="s">
        <v>115</v>
      </c>
      <c r="D54" s="0" t="s">
        <v>19</v>
      </c>
      <c r="E54" s="0" t="n">
        <v>12</v>
      </c>
      <c r="F54" s="0" t="n">
        <v>169</v>
      </c>
      <c r="G54" s="0" t="n">
        <v>0</v>
      </c>
      <c r="H54" s="0" t="n">
        <v>136</v>
      </c>
    </row>
    <row r="55" customFormat="false" ht="15" hidden="false" customHeight="false" outlineLevel="0" collapsed="false">
      <c r="A55" s="0" t="s">
        <v>116</v>
      </c>
      <c r="B55" s="0" t="s">
        <v>37</v>
      </c>
      <c r="C55" s="0" t="s">
        <v>116</v>
      </c>
      <c r="D55" s="0" t="s">
        <v>489</v>
      </c>
      <c r="E55" s="0" t="n">
        <v>10</v>
      </c>
      <c r="F55" s="0" t="n">
        <v>0</v>
      </c>
      <c r="G55" s="0" t="n">
        <v>271</v>
      </c>
      <c r="H55" s="0" t="n">
        <v>9</v>
      </c>
    </row>
    <row r="56" customFormat="false" ht="15" hidden="false" customHeight="false" outlineLevel="0" collapsed="false">
      <c r="A56" s="0" t="s">
        <v>118</v>
      </c>
      <c r="B56" s="0" t="s">
        <v>37</v>
      </c>
      <c r="C56" s="0" t="s">
        <v>118</v>
      </c>
      <c r="D56" s="0" t="s">
        <v>37</v>
      </c>
      <c r="E56" s="0" t="n">
        <v>1</v>
      </c>
      <c r="F56" s="0" t="n">
        <v>0</v>
      </c>
      <c r="G56" s="0" t="n">
        <v>1</v>
      </c>
      <c r="H56" s="0" t="n">
        <v>7</v>
      </c>
    </row>
    <row r="57" customFormat="false" ht="15" hidden="false" customHeight="false" outlineLevel="0" collapsed="false">
      <c r="A57" s="0" t="s">
        <v>119</v>
      </c>
      <c r="B57" s="0" t="s">
        <v>37</v>
      </c>
    </row>
    <row r="58" customFormat="false" ht="15" hidden="false" customHeight="false" outlineLevel="0" collapsed="false">
      <c r="A58" s="0" t="s">
        <v>120</v>
      </c>
      <c r="B58" s="0" t="s">
        <v>22</v>
      </c>
    </row>
    <row r="59" customFormat="false" ht="15" hidden="false" customHeight="false" outlineLevel="0" collapsed="false">
      <c r="A59" s="0" t="s">
        <v>122</v>
      </c>
      <c r="B59" s="0" t="s">
        <v>64</v>
      </c>
      <c r="C59" s="0" t="s">
        <v>122</v>
      </c>
      <c r="D59" s="0" t="s">
        <v>493</v>
      </c>
      <c r="E59" s="0" t="n">
        <v>12</v>
      </c>
      <c r="F59" s="0" t="n">
        <v>861</v>
      </c>
      <c r="G59" s="0" t="n">
        <v>0</v>
      </c>
      <c r="H59" s="0" t="n">
        <v>8</v>
      </c>
    </row>
    <row r="60" customFormat="false" ht="15" hidden="false" customHeight="false" outlineLevel="0" collapsed="false">
      <c r="A60" s="0" t="s">
        <v>123</v>
      </c>
      <c r="B60" s="0" t="s">
        <v>43</v>
      </c>
    </row>
    <row r="61" customFormat="false" ht="15" hidden="false" customHeight="false" outlineLevel="0" collapsed="false">
      <c r="A61" s="0" t="s">
        <v>125</v>
      </c>
      <c r="B61" s="0" t="s">
        <v>52</v>
      </c>
      <c r="C61" s="0" t="s">
        <v>125</v>
      </c>
      <c r="D61" s="0" t="s">
        <v>169</v>
      </c>
      <c r="E61" s="0" t="n">
        <v>11</v>
      </c>
      <c r="F61" s="0" t="n">
        <v>0</v>
      </c>
      <c r="G61" s="0" t="n">
        <f aca="false">152+111</f>
        <v>263</v>
      </c>
      <c r="H61" s="0" t="n">
        <f aca="false">47+97</f>
        <v>144</v>
      </c>
      <c r="I61" s="25" t="s">
        <v>125</v>
      </c>
      <c r="J61" s="25" t="s">
        <v>169</v>
      </c>
      <c r="K61" s="25" t="n">
        <v>7</v>
      </c>
      <c r="L61" s="25" t="n">
        <v>0</v>
      </c>
      <c r="M61" s="26" t="n">
        <v>0</v>
      </c>
      <c r="N61" s="25" t="n">
        <v>111</v>
      </c>
      <c r="O61" s="27" t="n">
        <v>0.1014</v>
      </c>
      <c r="P61" s="25" t="n">
        <v>97</v>
      </c>
      <c r="Q61" s="27" t="n">
        <v>0.217</v>
      </c>
    </row>
    <row r="62" customFormat="false" ht="15" hidden="false" customHeight="false" outlineLevel="0" collapsed="false">
      <c r="A62" s="0" t="s">
        <v>126</v>
      </c>
      <c r="B62" s="0" t="s">
        <v>52</v>
      </c>
      <c r="C62" s="0" t="s">
        <v>126</v>
      </c>
      <c r="D62" s="0" t="s">
        <v>169</v>
      </c>
      <c r="E62" s="0" t="n">
        <v>16</v>
      </c>
      <c r="F62" s="0" t="n">
        <v>0</v>
      </c>
      <c r="G62" s="0" t="n">
        <v>331</v>
      </c>
      <c r="H62" s="0" t="n">
        <v>290</v>
      </c>
    </row>
    <row r="63" customFormat="false" ht="15" hidden="false" customHeight="false" outlineLevel="0" collapsed="false">
      <c r="A63" s="0" t="s">
        <v>128</v>
      </c>
      <c r="B63" s="0" t="s">
        <v>37</v>
      </c>
      <c r="C63" s="0" t="s">
        <v>128</v>
      </c>
      <c r="D63" s="0" t="s">
        <v>37</v>
      </c>
      <c r="E63" s="0" t="n">
        <v>14</v>
      </c>
      <c r="F63" s="0" t="n">
        <v>0</v>
      </c>
      <c r="G63" s="0" t="n">
        <f aca="false">31+247</f>
        <v>278</v>
      </c>
      <c r="H63" s="0" t="n">
        <f aca="false">47+154</f>
        <v>201</v>
      </c>
      <c r="I63" s="25" t="s">
        <v>128</v>
      </c>
      <c r="J63" s="25" t="s">
        <v>37</v>
      </c>
      <c r="K63" s="25" t="n">
        <v>11</v>
      </c>
      <c r="L63" s="25" t="n">
        <v>0</v>
      </c>
      <c r="M63" s="26" t="n">
        <v>0</v>
      </c>
      <c r="N63" s="25" t="n">
        <v>247</v>
      </c>
      <c r="O63" s="27" t="n">
        <v>0.2139</v>
      </c>
      <c r="P63" s="25" t="n">
        <v>154</v>
      </c>
      <c r="Q63" s="27" t="n">
        <v>0.3092</v>
      </c>
    </row>
    <row r="64" customFormat="false" ht="15" hidden="false" customHeight="false" outlineLevel="0" collapsed="false">
      <c r="A64" s="0" t="s">
        <v>129</v>
      </c>
      <c r="B64" s="0" t="s">
        <v>19</v>
      </c>
    </row>
    <row r="65" customFormat="false" ht="15" hidden="false" customHeight="false" outlineLevel="0" collapsed="false">
      <c r="A65" s="0" t="s">
        <v>131</v>
      </c>
      <c r="B65" s="0" t="s">
        <v>19</v>
      </c>
    </row>
    <row r="66" customFormat="false" ht="15" hidden="false" customHeight="false" outlineLevel="0" collapsed="false">
      <c r="A66" s="0" t="s">
        <v>133</v>
      </c>
      <c r="B66" s="0" t="s">
        <v>16</v>
      </c>
      <c r="C66" s="0" t="s">
        <v>133</v>
      </c>
      <c r="D66" s="0" t="s">
        <v>16</v>
      </c>
      <c r="E66" s="0" t="n">
        <v>16</v>
      </c>
      <c r="F66" s="0" t="n">
        <v>0</v>
      </c>
      <c r="G66" s="0" t="n">
        <v>994</v>
      </c>
      <c r="H66" s="0" t="n">
        <v>48</v>
      </c>
    </row>
    <row r="67" customFormat="false" ht="15" hidden="false" customHeight="false" outlineLevel="0" collapsed="false">
      <c r="A67" s="0" t="s">
        <v>135</v>
      </c>
      <c r="B67" s="0" t="s">
        <v>37</v>
      </c>
      <c r="C67" s="0" t="s">
        <v>135</v>
      </c>
      <c r="D67" s="0" t="s">
        <v>37</v>
      </c>
      <c r="E67" s="0" t="n">
        <v>15</v>
      </c>
      <c r="F67" s="0" t="n">
        <v>0</v>
      </c>
      <c r="G67" s="0" t="n">
        <v>364</v>
      </c>
      <c r="H67" s="0" t="n">
        <v>117</v>
      </c>
    </row>
    <row r="68" customFormat="false" ht="15" hidden="false" customHeight="false" outlineLevel="0" collapsed="false">
      <c r="A68" s="0" t="s">
        <v>136</v>
      </c>
      <c r="B68" s="0" t="s">
        <v>16</v>
      </c>
      <c r="C68" s="0" t="s">
        <v>136</v>
      </c>
      <c r="D68" s="0" t="s">
        <v>16</v>
      </c>
      <c r="E68" s="0" t="n">
        <v>16</v>
      </c>
      <c r="F68" s="0" t="n">
        <v>0</v>
      </c>
      <c r="G68" s="0" t="n">
        <v>879</v>
      </c>
      <c r="H68" s="0" t="n">
        <f aca="false">16+32</f>
        <v>48</v>
      </c>
      <c r="I68" s="25" t="s">
        <v>136</v>
      </c>
      <c r="J68" s="25" t="s">
        <v>16</v>
      </c>
      <c r="K68" s="25" t="n">
        <v>2</v>
      </c>
      <c r="L68" s="25" t="n">
        <v>0</v>
      </c>
      <c r="M68" s="26" t="n">
        <v>0</v>
      </c>
      <c r="N68" s="25" t="n">
        <v>8</v>
      </c>
      <c r="O68" s="27" t="n">
        <v>0.0076</v>
      </c>
      <c r="P68" s="25" t="n">
        <v>32</v>
      </c>
      <c r="Q68" s="27" t="n">
        <v>0.0703</v>
      </c>
    </row>
    <row r="69" customFormat="false" ht="15" hidden="false" customHeight="false" outlineLevel="0" collapsed="false">
      <c r="A69" s="0" t="s">
        <v>138</v>
      </c>
      <c r="B69" s="0" t="s">
        <v>64</v>
      </c>
      <c r="C69" s="0" t="s">
        <v>138</v>
      </c>
      <c r="D69" s="0" t="s">
        <v>490</v>
      </c>
      <c r="E69" s="0" t="n">
        <v>14</v>
      </c>
      <c r="F69" s="0" t="n">
        <v>956</v>
      </c>
      <c r="G69" s="0" t="n">
        <v>0</v>
      </c>
      <c r="H69" s="0" t="n">
        <v>32</v>
      </c>
    </row>
    <row r="70" customFormat="false" ht="15" hidden="false" customHeight="false" outlineLevel="0" collapsed="false">
      <c r="A70" s="0" t="s">
        <v>140</v>
      </c>
      <c r="B70" s="0" t="s">
        <v>37</v>
      </c>
      <c r="C70" s="0" t="s">
        <v>140</v>
      </c>
      <c r="D70" s="0" t="s">
        <v>489</v>
      </c>
      <c r="E70" s="0" t="n">
        <v>16</v>
      </c>
      <c r="F70" s="0" t="n">
        <v>0</v>
      </c>
      <c r="G70" s="0" t="n">
        <v>528</v>
      </c>
      <c r="H70" s="0" t="n">
        <v>145</v>
      </c>
    </row>
    <row r="71" customFormat="false" ht="15" hidden="false" customHeight="false" outlineLevel="0" collapsed="false">
      <c r="A71" s="0" t="s">
        <v>142</v>
      </c>
      <c r="B71" s="0" t="s">
        <v>64</v>
      </c>
    </row>
    <row r="72" customFormat="false" ht="15" hidden="false" customHeight="false" outlineLevel="0" collapsed="false">
      <c r="A72" s="0" t="s">
        <v>144</v>
      </c>
      <c r="B72" s="0" t="s">
        <v>16</v>
      </c>
    </row>
    <row r="73" customFormat="false" ht="15" hidden="false" customHeight="false" outlineLevel="0" collapsed="false">
      <c r="A73" s="0" t="s">
        <v>146</v>
      </c>
      <c r="B73" s="0" t="s">
        <v>19</v>
      </c>
      <c r="C73" s="0" t="s">
        <v>146</v>
      </c>
      <c r="D73" s="0" t="s">
        <v>19</v>
      </c>
      <c r="E73" s="0" t="n">
        <v>16</v>
      </c>
      <c r="F73" s="0" t="n">
        <v>1148</v>
      </c>
      <c r="G73" s="0" t="n">
        <v>0</v>
      </c>
      <c r="H73" s="0" t="n">
        <v>2</v>
      </c>
    </row>
    <row r="74" customFormat="false" ht="15" hidden="false" customHeight="false" outlineLevel="0" collapsed="false">
      <c r="A74" s="0" t="s">
        <v>147</v>
      </c>
      <c r="B74" s="0" t="s">
        <v>16</v>
      </c>
      <c r="C74" s="0" t="s">
        <v>147</v>
      </c>
      <c r="D74" s="0" t="s">
        <v>16</v>
      </c>
      <c r="E74" s="0" t="n">
        <v>5</v>
      </c>
      <c r="F74" s="0" t="n">
        <v>0</v>
      </c>
      <c r="G74" s="0" t="n">
        <v>0</v>
      </c>
      <c r="H74" s="0" t="n">
        <v>47</v>
      </c>
    </row>
    <row r="75" customFormat="false" ht="15" hidden="false" customHeight="false" outlineLevel="0" collapsed="false">
      <c r="A75" s="0" t="s">
        <v>148</v>
      </c>
      <c r="B75" s="0" t="s">
        <v>16</v>
      </c>
      <c r="C75" s="0" t="s">
        <v>148</v>
      </c>
      <c r="D75" s="0" t="s">
        <v>16</v>
      </c>
      <c r="E75" s="0" t="n">
        <v>14</v>
      </c>
      <c r="F75" s="0" t="n">
        <v>0</v>
      </c>
      <c r="G75" s="0" t="n">
        <v>225</v>
      </c>
      <c r="H75" s="0" t="n">
        <v>289</v>
      </c>
    </row>
    <row r="76" customFormat="false" ht="15" hidden="false" customHeight="false" outlineLevel="0" collapsed="false">
      <c r="A76" s="0" t="s">
        <v>150</v>
      </c>
      <c r="B76" s="0" t="s">
        <v>19</v>
      </c>
      <c r="C76" s="0" t="s">
        <v>150</v>
      </c>
      <c r="D76" s="0" t="s">
        <v>43</v>
      </c>
      <c r="E76" s="0" t="n">
        <v>13</v>
      </c>
      <c r="F76" s="0" t="n">
        <v>254</v>
      </c>
      <c r="G76" s="0" t="n">
        <v>0</v>
      </c>
      <c r="H76" s="0" t="n">
        <v>106</v>
      </c>
    </row>
    <row r="77" customFormat="false" ht="15" hidden="false" customHeight="false" outlineLevel="0" collapsed="false">
      <c r="A77" s="0" t="s">
        <v>152</v>
      </c>
      <c r="B77" s="0" t="s">
        <v>16</v>
      </c>
      <c r="C77" s="0" t="s">
        <v>152</v>
      </c>
      <c r="D77" s="0" t="s">
        <v>16</v>
      </c>
      <c r="E77" s="0" t="n">
        <v>16</v>
      </c>
      <c r="F77" s="0" t="n">
        <v>0</v>
      </c>
      <c r="G77" s="0" t="n">
        <v>966</v>
      </c>
      <c r="H77" s="0" t="n">
        <v>146</v>
      </c>
    </row>
    <row r="78" customFormat="false" ht="15" hidden="false" customHeight="false" outlineLevel="0" collapsed="false">
      <c r="A78" s="0" t="s">
        <v>154</v>
      </c>
      <c r="B78" s="0" t="s">
        <v>37</v>
      </c>
      <c r="C78" s="0" t="s">
        <v>154</v>
      </c>
      <c r="D78" s="0" t="s">
        <v>37</v>
      </c>
      <c r="E78" s="0" t="n">
        <v>15</v>
      </c>
      <c r="F78" s="0" t="n">
        <v>0</v>
      </c>
      <c r="G78" s="0" t="n">
        <v>550</v>
      </c>
      <c r="H78" s="0" t="n">
        <v>137</v>
      </c>
    </row>
    <row r="79" customFormat="false" ht="15" hidden="false" customHeight="false" outlineLevel="0" collapsed="false">
      <c r="A79" s="0" t="s">
        <v>155</v>
      </c>
      <c r="B79" s="0" t="s">
        <v>35</v>
      </c>
    </row>
    <row r="80" customFormat="false" ht="15" hidden="false" customHeight="false" outlineLevel="0" collapsed="false">
      <c r="A80" s="0" t="s">
        <v>156</v>
      </c>
      <c r="B80" s="0" t="s">
        <v>37</v>
      </c>
    </row>
    <row r="81" customFormat="false" ht="15" hidden="false" customHeight="false" outlineLevel="0" collapsed="false">
      <c r="A81" s="0" t="s">
        <v>158</v>
      </c>
      <c r="B81" s="0" t="s">
        <v>97</v>
      </c>
      <c r="C81" s="0" t="s">
        <v>158</v>
      </c>
      <c r="D81" s="0" t="s">
        <v>97</v>
      </c>
      <c r="E81" s="0" t="n">
        <v>13</v>
      </c>
      <c r="F81" s="0" t="n">
        <v>457</v>
      </c>
      <c r="G81" s="0" t="n">
        <v>0</v>
      </c>
      <c r="H81" s="0" t="n">
        <v>24</v>
      </c>
    </row>
    <row r="82" customFormat="false" ht="15" hidden="false" customHeight="false" outlineLevel="0" collapsed="false">
      <c r="A82" s="0" t="s">
        <v>160</v>
      </c>
      <c r="B82" s="0" t="s">
        <v>161</v>
      </c>
      <c r="C82" s="0" t="s">
        <v>160</v>
      </c>
      <c r="D82" s="0" t="s">
        <v>161</v>
      </c>
      <c r="E82" s="0" t="n">
        <v>15</v>
      </c>
      <c r="F82" s="0" t="n">
        <v>0</v>
      </c>
      <c r="G82" s="0" t="n">
        <v>0</v>
      </c>
      <c r="H82" s="0" t="n">
        <v>148</v>
      </c>
    </row>
    <row r="83" customFormat="false" ht="15" hidden="false" customHeight="false" outlineLevel="0" collapsed="false">
      <c r="A83" s="0" t="s">
        <v>162</v>
      </c>
      <c r="B83" s="0" t="s">
        <v>16</v>
      </c>
      <c r="C83" s="0" t="s">
        <v>162</v>
      </c>
      <c r="D83" s="0" t="s">
        <v>16</v>
      </c>
      <c r="E83" s="0" t="n">
        <v>12</v>
      </c>
      <c r="F83" s="0" t="n">
        <v>0</v>
      </c>
      <c r="G83" s="0" t="n">
        <v>455</v>
      </c>
      <c r="H83" s="0" t="n">
        <v>153</v>
      </c>
    </row>
    <row r="84" customFormat="false" ht="15" hidden="false" customHeight="false" outlineLevel="0" collapsed="false">
      <c r="A84" s="0" t="s">
        <v>163</v>
      </c>
      <c r="B84" s="0" t="s">
        <v>164</v>
      </c>
    </row>
    <row r="85" customFormat="false" ht="15" hidden="false" customHeight="false" outlineLevel="0" collapsed="false">
      <c r="A85" s="0" t="s">
        <v>165</v>
      </c>
      <c r="B85" s="0" t="s">
        <v>61</v>
      </c>
    </row>
    <row r="86" customFormat="false" ht="15" hidden="false" customHeight="false" outlineLevel="0" collapsed="false">
      <c r="A86" s="0" t="s">
        <v>166</v>
      </c>
      <c r="B86" s="0" t="s">
        <v>40</v>
      </c>
      <c r="C86" s="0" t="s">
        <v>166</v>
      </c>
      <c r="D86" s="0" t="s">
        <v>505</v>
      </c>
      <c r="E86" s="0" t="n">
        <v>7</v>
      </c>
      <c r="F86" s="0" t="n">
        <v>199</v>
      </c>
      <c r="G86" s="0" t="n">
        <v>0</v>
      </c>
      <c r="H86" s="0" t="n">
        <v>32</v>
      </c>
    </row>
    <row r="87" customFormat="false" ht="15" hidden="false" customHeight="false" outlineLevel="0" collapsed="false">
      <c r="A87" s="0" t="s">
        <v>168</v>
      </c>
      <c r="B87" s="0" t="s">
        <v>169</v>
      </c>
    </row>
    <row r="88" customFormat="false" ht="15" hidden="false" customHeight="false" outlineLevel="0" collapsed="false">
      <c r="A88" s="0" t="s">
        <v>170</v>
      </c>
      <c r="B88" s="0" t="s">
        <v>43</v>
      </c>
      <c r="C88" s="0" t="s">
        <v>170</v>
      </c>
      <c r="D88" s="0" t="s">
        <v>43</v>
      </c>
      <c r="E88" s="0" t="n">
        <v>15</v>
      </c>
      <c r="F88" s="0" t="n">
        <v>470</v>
      </c>
      <c r="G88" s="0" t="n">
        <v>0</v>
      </c>
      <c r="H88" s="0" t="n">
        <v>0</v>
      </c>
    </row>
    <row r="89" customFormat="false" ht="15" hidden="false" customHeight="false" outlineLevel="0" collapsed="false">
      <c r="A89" s="0" t="s">
        <v>171</v>
      </c>
      <c r="B89" s="0" t="s">
        <v>40</v>
      </c>
    </row>
    <row r="90" customFormat="false" ht="15" hidden="false" customHeight="false" outlineLevel="0" collapsed="false">
      <c r="A90" s="0" t="s">
        <v>173</v>
      </c>
      <c r="B90" s="0" t="s">
        <v>64</v>
      </c>
    </row>
    <row r="91" customFormat="false" ht="15" hidden="false" customHeight="false" outlineLevel="0" collapsed="false">
      <c r="A91" s="0" t="s">
        <v>174</v>
      </c>
      <c r="B91" s="0" t="s">
        <v>64</v>
      </c>
      <c r="C91" s="0" t="s">
        <v>174</v>
      </c>
      <c r="D91" s="0" t="s">
        <v>490</v>
      </c>
      <c r="E91" s="0" t="n">
        <v>16</v>
      </c>
      <c r="F91" s="0" t="n">
        <v>826</v>
      </c>
      <c r="G91" s="0" t="n">
        <v>0</v>
      </c>
      <c r="H91" s="0" t="n">
        <v>77</v>
      </c>
    </row>
    <row r="92" customFormat="false" ht="15" hidden="false" customHeight="false" outlineLevel="0" collapsed="false">
      <c r="A92" s="0" t="s">
        <v>176</v>
      </c>
      <c r="B92" s="0" t="s">
        <v>40</v>
      </c>
    </row>
    <row r="93" customFormat="false" ht="15" hidden="false" customHeight="false" outlineLevel="0" collapsed="false">
      <c r="A93" s="0" t="s">
        <v>178</v>
      </c>
      <c r="B93" s="0" t="s">
        <v>52</v>
      </c>
      <c r="C93" s="0" t="s">
        <v>178</v>
      </c>
      <c r="D93" s="0" t="s">
        <v>52</v>
      </c>
      <c r="E93" s="0" t="n">
        <v>16</v>
      </c>
      <c r="F93" s="0" t="n">
        <v>0</v>
      </c>
      <c r="G93" s="0" t="n">
        <v>1113</v>
      </c>
      <c r="H93" s="0" t="n">
        <v>153</v>
      </c>
    </row>
    <row r="94" customFormat="false" ht="15" hidden="false" customHeight="false" outlineLevel="0" collapsed="false">
      <c r="A94" s="0" t="s">
        <v>179</v>
      </c>
      <c r="B94" s="0" t="s">
        <v>35</v>
      </c>
    </row>
    <row r="95" customFormat="false" ht="15" hidden="false" customHeight="false" outlineLevel="0" collapsed="false">
      <c r="A95" s="0" t="s">
        <v>181</v>
      </c>
      <c r="B95" s="0" t="s">
        <v>22</v>
      </c>
    </row>
    <row r="96" customFormat="false" ht="15" hidden="false" customHeight="false" outlineLevel="0" collapsed="false">
      <c r="A96" s="0" t="s">
        <v>182</v>
      </c>
      <c r="B96" s="0" t="s">
        <v>37</v>
      </c>
    </row>
    <row r="97" customFormat="false" ht="15" hidden="false" customHeight="false" outlineLevel="0" collapsed="false">
      <c r="A97" s="0" t="s">
        <v>183</v>
      </c>
      <c r="B97" s="0" t="s">
        <v>40</v>
      </c>
    </row>
    <row r="98" customFormat="false" ht="15" hidden="false" customHeight="false" outlineLevel="0" collapsed="false">
      <c r="A98" s="0" t="s">
        <v>185</v>
      </c>
      <c r="B98" s="0" t="s">
        <v>97</v>
      </c>
      <c r="C98" s="0" t="s">
        <v>185</v>
      </c>
      <c r="D98" s="0" t="s">
        <v>97</v>
      </c>
      <c r="E98" s="0" t="n">
        <v>14</v>
      </c>
      <c r="F98" s="0" t="n">
        <v>237</v>
      </c>
      <c r="G98" s="0" t="n">
        <v>0</v>
      </c>
      <c r="H98" s="0" t="n">
        <v>159</v>
      </c>
    </row>
    <row r="99" customFormat="false" ht="15" hidden="false" customHeight="false" outlineLevel="0" collapsed="false">
      <c r="A99" s="0" t="s">
        <v>187</v>
      </c>
      <c r="B99" s="0" t="s">
        <v>61</v>
      </c>
      <c r="C99" s="0" t="s">
        <v>187</v>
      </c>
      <c r="D99" s="0" t="s">
        <v>61</v>
      </c>
      <c r="E99" s="0" t="n">
        <v>1</v>
      </c>
      <c r="F99" s="0" t="n">
        <v>65</v>
      </c>
      <c r="G99" s="0" t="n">
        <v>0</v>
      </c>
      <c r="H99" s="0" t="n">
        <v>0</v>
      </c>
    </row>
    <row r="100" customFormat="false" ht="15" hidden="false" customHeight="false" outlineLevel="0" collapsed="false">
      <c r="A100" s="0" t="s">
        <v>189</v>
      </c>
      <c r="B100" s="0" t="s">
        <v>43</v>
      </c>
      <c r="C100" s="0" t="s">
        <v>189</v>
      </c>
      <c r="D100" s="0" t="s">
        <v>43</v>
      </c>
      <c r="E100" s="0" t="n">
        <v>7</v>
      </c>
      <c r="F100" s="0" t="n">
        <v>7</v>
      </c>
      <c r="G100" s="0" t="n">
        <v>0</v>
      </c>
      <c r="H100" s="0" t="n">
        <v>143</v>
      </c>
    </row>
    <row r="101" customFormat="false" ht="15" hidden="false" customHeight="false" outlineLevel="0" collapsed="false">
      <c r="A101" s="0" t="s">
        <v>191</v>
      </c>
      <c r="B101" s="0" t="s">
        <v>35</v>
      </c>
      <c r="C101" s="0" t="s">
        <v>191</v>
      </c>
      <c r="D101" s="0" t="s">
        <v>489</v>
      </c>
      <c r="E101" s="0" t="n">
        <v>14</v>
      </c>
      <c r="F101" s="0" t="n">
        <v>0</v>
      </c>
      <c r="G101" s="0" t="n">
        <f aca="false">151+366</f>
        <v>517</v>
      </c>
      <c r="H101" s="0" t="n">
        <f aca="false">18+62</f>
        <v>80</v>
      </c>
      <c r="I101" s="25" t="s">
        <v>191</v>
      </c>
      <c r="J101" s="25" t="s">
        <v>489</v>
      </c>
      <c r="K101" s="25" t="n">
        <v>10</v>
      </c>
      <c r="L101" s="25" t="n">
        <v>0</v>
      </c>
      <c r="M101" s="26" t="n">
        <v>0</v>
      </c>
      <c r="N101" s="25" t="n">
        <v>366</v>
      </c>
      <c r="O101" s="27" t="n">
        <v>0.3216</v>
      </c>
      <c r="P101" s="25" t="n">
        <v>62</v>
      </c>
      <c r="Q101" s="27" t="n">
        <v>0.1384</v>
      </c>
    </row>
    <row r="102" customFormat="false" ht="15" hidden="false" customHeight="false" outlineLevel="0" collapsed="false">
      <c r="A102" s="0" t="s">
        <v>193</v>
      </c>
      <c r="B102" s="0" t="s">
        <v>43</v>
      </c>
      <c r="C102" s="0" t="s">
        <v>193</v>
      </c>
      <c r="D102" s="0" t="s">
        <v>43</v>
      </c>
      <c r="E102" s="0" t="n">
        <v>16</v>
      </c>
      <c r="F102" s="0" t="n">
        <v>580</v>
      </c>
      <c r="G102" s="0" t="n">
        <v>0</v>
      </c>
      <c r="H102" s="0" t="n">
        <v>2</v>
      </c>
    </row>
    <row r="103" customFormat="false" ht="15" hidden="false" customHeight="false" outlineLevel="0" collapsed="false">
      <c r="A103" s="0" t="s">
        <v>195</v>
      </c>
      <c r="B103" s="0" t="s">
        <v>16</v>
      </c>
    </row>
    <row r="104" customFormat="false" ht="15" hidden="false" customHeight="false" outlineLevel="0" collapsed="false">
      <c r="A104" s="0" t="s">
        <v>196</v>
      </c>
      <c r="B104" s="0" t="s">
        <v>40</v>
      </c>
      <c r="C104" s="0" t="s">
        <v>196</v>
      </c>
      <c r="D104" s="0" t="s">
        <v>493</v>
      </c>
      <c r="E104" s="0" t="n">
        <v>13</v>
      </c>
      <c r="F104" s="0" t="n">
        <v>800</v>
      </c>
      <c r="G104" s="0" t="n">
        <v>0</v>
      </c>
      <c r="H104" s="0" t="n">
        <v>54</v>
      </c>
    </row>
    <row r="105" customFormat="false" ht="15" hidden="false" customHeight="false" outlineLevel="0" collapsed="false">
      <c r="A105" s="0" t="s">
        <v>197</v>
      </c>
      <c r="B105" s="0" t="s">
        <v>40</v>
      </c>
      <c r="C105" s="0" t="s">
        <v>197</v>
      </c>
      <c r="D105" s="0" t="s">
        <v>82</v>
      </c>
      <c r="E105" s="0" t="n">
        <v>16</v>
      </c>
      <c r="F105" s="0" t="n">
        <v>373</v>
      </c>
      <c r="G105" s="0" t="n">
        <v>0</v>
      </c>
      <c r="H105" s="0" t="n">
        <v>123</v>
      </c>
    </row>
    <row r="106" customFormat="false" ht="15" hidden="false" customHeight="false" outlineLevel="0" collapsed="false">
      <c r="A106" s="0" t="s">
        <v>199</v>
      </c>
      <c r="B106" s="0" t="s">
        <v>169</v>
      </c>
      <c r="C106" s="0" t="s">
        <v>199</v>
      </c>
      <c r="D106" s="0" t="s">
        <v>52</v>
      </c>
      <c r="E106" s="0" t="n">
        <v>16</v>
      </c>
      <c r="F106" s="0" t="n">
        <v>5</v>
      </c>
      <c r="G106" s="0" t="n">
        <v>823</v>
      </c>
      <c r="H106" s="0" t="n">
        <v>254</v>
      </c>
    </row>
    <row r="107" customFormat="false" ht="15" hidden="false" customHeight="false" outlineLevel="0" collapsed="false">
      <c r="A107" s="0" t="s">
        <v>201</v>
      </c>
      <c r="B107" s="0" t="s">
        <v>97</v>
      </c>
      <c r="C107" s="0" t="s">
        <v>201</v>
      </c>
      <c r="D107" s="0" t="s">
        <v>97</v>
      </c>
      <c r="E107" s="0" t="n">
        <v>11</v>
      </c>
      <c r="F107" s="0" t="n">
        <v>120</v>
      </c>
      <c r="G107" s="0" t="n">
        <v>0</v>
      </c>
      <c r="H107" s="0" t="n">
        <v>25</v>
      </c>
    </row>
    <row r="108" customFormat="false" ht="15" hidden="false" customHeight="false" outlineLevel="0" collapsed="false">
      <c r="A108" s="0" t="s">
        <v>202</v>
      </c>
      <c r="B108" s="0" t="s">
        <v>40</v>
      </c>
    </row>
    <row r="109" customFormat="false" ht="15" hidden="false" customHeight="false" outlineLevel="0" collapsed="false">
      <c r="A109" s="0" t="s">
        <v>204</v>
      </c>
      <c r="B109" s="0" t="s">
        <v>16</v>
      </c>
      <c r="C109" s="0" t="s">
        <v>204</v>
      </c>
      <c r="D109" s="0" t="s">
        <v>16</v>
      </c>
      <c r="E109" s="0" t="n">
        <v>12</v>
      </c>
      <c r="F109" s="0" t="n">
        <v>0</v>
      </c>
      <c r="G109" s="0" t="n">
        <v>712</v>
      </c>
      <c r="H109" s="0" t="n">
        <v>5</v>
      </c>
    </row>
    <row r="110" customFormat="false" ht="15" hidden="false" customHeight="false" outlineLevel="0" collapsed="false">
      <c r="A110" s="0" t="s">
        <v>205</v>
      </c>
      <c r="B110" s="0" t="s">
        <v>61</v>
      </c>
    </row>
    <row r="111" customFormat="false" ht="15" hidden="false" customHeight="false" outlineLevel="0" collapsed="false">
      <c r="A111" s="0" t="s">
        <v>207</v>
      </c>
      <c r="B111" s="0" t="s">
        <v>35</v>
      </c>
      <c r="C111" s="0" t="s">
        <v>207</v>
      </c>
      <c r="D111" s="0" t="s">
        <v>489</v>
      </c>
      <c r="E111" s="0" t="n">
        <v>12</v>
      </c>
      <c r="F111" s="0" t="n">
        <v>0</v>
      </c>
      <c r="G111" s="0" t="n">
        <v>775</v>
      </c>
      <c r="H111" s="0" t="n">
        <v>57</v>
      </c>
    </row>
    <row r="112" customFormat="false" ht="15" hidden="false" customHeight="false" outlineLevel="0" collapsed="false">
      <c r="A112" s="0" t="s">
        <v>209</v>
      </c>
      <c r="B112" s="0" t="s">
        <v>22</v>
      </c>
    </row>
    <row r="113" customFormat="false" ht="15" hidden="false" customHeight="false" outlineLevel="0" collapsed="false">
      <c r="A113" s="0" t="s">
        <v>211</v>
      </c>
      <c r="B113" s="0" t="s">
        <v>35</v>
      </c>
      <c r="C113" s="0" t="s">
        <v>211</v>
      </c>
      <c r="D113" s="0" t="s">
        <v>489</v>
      </c>
      <c r="E113" s="0" t="n">
        <v>15</v>
      </c>
      <c r="F113" s="0" t="n">
        <v>0</v>
      </c>
      <c r="G113" s="0" t="n">
        <v>455</v>
      </c>
      <c r="H113" s="0" t="n">
        <v>113</v>
      </c>
    </row>
    <row r="114" customFormat="false" ht="15" hidden="false" customHeight="false" outlineLevel="0" collapsed="false">
      <c r="A114" s="0" t="s">
        <v>212</v>
      </c>
      <c r="B114" s="0" t="s">
        <v>64</v>
      </c>
    </row>
    <row r="115" customFormat="false" ht="15" hidden="false" customHeight="false" outlineLevel="0" collapsed="false">
      <c r="A115" s="0" t="s">
        <v>213</v>
      </c>
      <c r="B115" s="0" t="s">
        <v>43</v>
      </c>
    </row>
    <row r="116" customFormat="false" ht="15" hidden="false" customHeight="false" outlineLevel="0" collapsed="false">
      <c r="A116" s="0" t="s">
        <v>215</v>
      </c>
      <c r="B116" s="0" t="s">
        <v>169</v>
      </c>
    </row>
    <row r="117" customFormat="false" ht="15" hidden="false" customHeight="false" outlineLevel="0" collapsed="false">
      <c r="A117" s="0" t="s">
        <v>217</v>
      </c>
      <c r="B117" s="0" t="s">
        <v>40</v>
      </c>
    </row>
    <row r="118" customFormat="false" ht="15" hidden="false" customHeight="false" outlineLevel="0" collapsed="false">
      <c r="A118" s="0" t="s">
        <v>218</v>
      </c>
      <c r="B118" s="0" t="s">
        <v>35</v>
      </c>
      <c r="C118" s="0" t="s">
        <v>218</v>
      </c>
      <c r="D118" s="0" t="s">
        <v>489</v>
      </c>
      <c r="E118" s="0" t="n">
        <v>13</v>
      </c>
      <c r="F118" s="0" t="n">
        <v>0</v>
      </c>
      <c r="G118" s="0" t="n">
        <v>697</v>
      </c>
      <c r="H118" s="0" t="n">
        <v>13</v>
      </c>
    </row>
    <row r="119" customFormat="false" ht="15" hidden="false" customHeight="false" outlineLevel="0" collapsed="false">
      <c r="A119" s="0" t="s">
        <v>220</v>
      </c>
      <c r="B119" s="0" t="s">
        <v>22</v>
      </c>
    </row>
    <row r="120" customFormat="false" ht="15" hidden="false" customHeight="false" outlineLevel="0" collapsed="false">
      <c r="A120" s="0" t="s">
        <v>221</v>
      </c>
      <c r="B120" s="0" t="s">
        <v>37</v>
      </c>
    </row>
    <row r="121" customFormat="false" ht="15" hidden="false" customHeight="false" outlineLevel="0" collapsed="false">
      <c r="A121" s="0" t="s">
        <v>223</v>
      </c>
      <c r="B121" s="0" t="s">
        <v>82</v>
      </c>
    </row>
    <row r="122" customFormat="false" ht="15" hidden="false" customHeight="false" outlineLevel="0" collapsed="false">
      <c r="A122" s="0" t="s">
        <v>224</v>
      </c>
      <c r="B122" s="0" t="s">
        <v>52</v>
      </c>
    </row>
    <row r="123" customFormat="false" ht="15" hidden="false" customHeight="false" outlineLevel="0" collapsed="false">
      <c r="A123" s="0" t="s">
        <v>225</v>
      </c>
      <c r="B123" s="0" t="s">
        <v>22</v>
      </c>
      <c r="C123" s="0" t="s">
        <v>225</v>
      </c>
      <c r="D123" s="0" t="s">
        <v>22</v>
      </c>
      <c r="E123" s="0" t="n">
        <v>14</v>
      </c>
      <c r="F123" s="0" t="n">
        <v>0</v>
      </c>
      <c r="G123" s="0" t="n">
        <v>532</v>
      </c>
      <c r="H123" s="0" t="n">
        <v>55</v>
      </c>
    </row>
    <row r="124" customFormat="false" ht="15" hidden="false" customHeight="false" outlineLevel="0" collapsed="false">
      <c r="A124" s="0" t="s">
        <v>226</v>
      </c>
      <c r="B124" s="0" t="s">
        <v>35</v>
      </c>
      <c r="C124" s="0" t="s">
        <v>226</v>
      </c>
      <c r="D124" s="0" t="s">
        <v>489</v>
      </c>
      <c r="E124" s="0" t="n">
        <v>4</v>
      </c>
      <c r="F124" s="0" t="n">
        <v>0</v>
      </c>
      <c r="G124" s="0" t="n">
        <v>0</v>
      </c>
      <c r="H124" s="0" t="n">
        <v>106</v>
      </c>
    </row>
    <row r="125" customFormat="false" ht="15" hidden="false" customHeight="false" outlineLevel="0" collapsed="false">
      <c r="A125" s="0" t="s">
        <v>228</v>
      </c>
      <c r="B125" s="0" t="s">
        <v>64</v>
      </c>
    </row>
    <row r="126" customFormat="false" ht="15" hidden="false" customHeight="false" outlineLevel="0" collapsed="false">
      <c r="A126" s="0" t="s">
        <v>229</v>
      </c>
      <c r="B126" s="0" t="s">
        <v>169</v>
      </c>
      <c r="C126" s="0" t="s">
        <v>229</v>
      </c>
      <c r="D126" s="0" t="s">
        <v>169</v>
      </c>
      <c r="E126" s="0" t="n">
        <v>14</v>
      </c>
      <c r="F126" s="0" t="n">
        <v>0</v>
      </c>
      <c r="G126" s="0" t="n">
        <v>1014</v>
      </c>
      <c r="H126" s="0" t="n">
        <v>115</v>
      </c>
    </row>
    <row r="127" customFormat="false" ht="15" hidden="false" customHeight="false" outlineLevel="0" collapsed="false">
      <c r="A127" s="0" t="s">
        <v>231</v>
      </c>
      <c r="B127" s="0" t="s">
        <v>43</v>
      </c>
    </row>
    <row r="128" customFormat="false" ht="15" hidden="false" customHeight="false" outlineLevel="0" collapsed="false">
      <c r="A128" s="0" t="s">
        <v>232</v>
      </c>
      <c r="B128" s="0" t="s">
        <v>22</v>
      </c>
      <c r="C128" s="0" t="s">
        <v>232</v>
      </c>
      <c r="D128" s="0" t="s">
        <v>22</v>
      </c>
      <c r="E128" s="0" t="n">
        <v>9</v>
      </c>
      <c r="F128" s="0" t="n">
        <v>0</v>
      </c>
      <c r="G128" s="0" t="n">
        <v>409</v>
      </c>
      <c r="H128" s="0" t="n">
        <v>38</v>
      </c>
    </row>
    <row r="129" customFormat="false" ht="15" hidden="false" customHeight="false" outlineLevel="0" collapsed="false">
      <c r="A129" s="0" t="s">
        <v>233</v>
      </c>
      <c r="B129" s="0" t="s">
        <v>16</v>
      </c>
    </row>
    <row r="130" customFormat="false" ht="15" hidden="false" customHeight="false" outlineLevel="0" collapsed="false">
      <c r="A130" s="0" t="s">
        <v>234</v>
      </c>
      <c r="B130" s="0" t="s">
        <v>16</v>
      </c>
      <c r="C130" s="0" t="s">
        <v>234</v>
      </c>
      <c r="D130" s="0" t="s">
        <v>16</v>
      </c>
      <c r="E130" s="0" t="n">
        <v>14</v>
      </c>
      <c r="F130" s="0" t="n">
        <v>0</v>
      </c>
      <c r="G130" s="0" t="n">
        <v>434</v>
      </c>
      <c r="H130" s="0" t="n">
        <v>83</v>
      </c>
    </row>
    <row r="131" customFormat="false" ht="15" hidden="false" customHeight="false" outlineLevel="0" collapsed="false">
      <c r="A131" s="0" t="s">
        <v>235</v>
      </c>
      <c r="B131" s="0" t="s">
        <v>13</v>
      </c>
    </row>
    <row r="132" customFormat="false" ht="15" hidden="false" customHeight="false" outlineLevel="0" collapsed="false">
      <c r="A132" s="0" t="s">
        <v>236</v>
      </c>
      <c r="B132" s="0" t="s">
        <v>40</v>
      </c>
      <c r="C132" s="0" t="s">
        <v>236</v>
      </c>
      <c r="D132" s="0" t="s">
        <v>493</v>
      </c>
      <c r="E132" s="0" t="n">
        <v>14</v>
      </c>
      <c r="F132" s="0" t="n">
        <v>638</v>
      </c>
      <c r="G132" s="0" t="n">
        <v>0</v>
      </c>
      <c r="H132" s="0" t="n">
        <v>79</v>
      </c>
    </row>
    <row r="133" customFormat="false" ht="15" hidden="false" customHeight="false" outlineLevel="0" collapsed="false">
      <c r="A133" s="0" t="s">
        <v>237</v>
      </c>
      <c r="B133" s="0" t="s">
        <v>13</v>
      </c>
      <c r="C133" s="0" t="s">
        <v>237</v>
      </c>
      <c r="D133" s="0" t="s">
        <v>43</v>
      </c>
      <c r="E133" s="0" t="n">
        <v>13</v>
      </c>
      <c r="F133" s="0" t="n">
        <v>607</v>
      </c>
      <c r="G133" s="0" t="n">
        <v>0</v>
      </c>
      <c r="H133" s="0" t="n">
        <v>0</v>
      </c>
    </row>
    <row r="134" customFormat="false" ht="15" hidden="false" customHeight="false" outlineLevel="0" collapsed="false">
      <c r="A134" s="0" t="s">
        <v>238</v>
      </c>
      <c r="B134" s="0" t="s">
        <v>64</v>
      </c>
      <c r="C134" s="0" t="s">
        <v>238</v>
      </c>
      <c r="D134" s="0" t="s">
        <v>506</v>
      </c>
      <c r="E134" s="0" t="n">
        <v>15</v>
      </c>
      <c r="F134" s="0" t="n">
        <v>388</v>
      </c>
      <c r="G134" s="0" t="n">
        <v>0</v>
      </c>
      <c r="H134" s="0" t="n">
        <v>45</v>
      </c>
    </row>
    <row r="135" customFormat="false" ht="15" hidden="false" customHeight="false" outlineLevel="0" collapsed="false">
      <c r="A135" s="0" t="s">
        <v>240</v>
      </c>
      <c r="B135" s="0" t="s">
        <v>22</v>
      </c>
      <c r="C135" s="0" t="s">
        <v>240</v>
      </c>
      <c r="D135" s="0" t="s">
        <v>22</v>
      </c>
      <c r="E135" s="0" t="n">
        <v>10</v>
      </c>
      <c r="F135" s="0" t="n">
        <v>0</v>
      </c>
      <c r="G135" s="0" t="n">
        <v>311</v>
      </c>
      <c r="H135" s="0" t="n">
        <v>46</v>
      </c>
    </row>
    <row r="136" customFormat="false" ht="15" hidden="false" customHeight="false" outlineLevel="0" collapsed="false">
      <c r="A136" s="0" t="s">
        <v>241</v>
      </c>
      <c r="B136" s="0" t="s">
        <v>64</v>
      </c>
      <c r="C136" s="0" t="s">
        <v>241</v>
      </c>
      <c r="D136" s="0" t="s">
        <v>490</v>
      </c>
      <c r="E136" s="0" t="n">
        <v>10</v>
      </c>
      <c r="F136" s="0" t="n">
        <v>355</v>
      </c>
      <c r="G136" s="0" t="n">
        <v>0</v>
      </c>
      <c r="H136" s="0" t="n">
        <v>43</v>
      </c>
    </row>
    <row r="137" customFormat="false" ht="15" hidden="false" customHeight="false" outlineLevel="0" collapsed="false">
      <c r="A137" s="0" t="s">
        <v>242</v>
      </c>
      <c r="B137" s="0" t="s">
        <v>16</v>
      </c>
      <c r="C137" s="0" t="s">
        <v>242</v>
      </c>
      <c r="D137" s="0" t="s">
        <v>52</v>
      </c>
      <c r="E137" s="0" t="n">
        <v>14</v>
      </c>
      <c r="F137" s="0" t="n">
        <v>0</v>
      </c>
      <c r="G137" s="0" t="n">
        <v>424</v>
      </c>
      <c r="H137" s="0" t="n">
        <v>269</v>
      </c>
    </row>
    <row r="138" customFormat="false" ht="15" hidden="false" customHeight="false" outlineLevel="0" collapsed="false">
      <c r="A138" s="0" t="s">
        <v>244</v>
      </c>
      <c r="B138" s="0" t="s">
        <v>97</v>
      </c>
      <c r="C138" s="0" t="s">
        <v>244</v>
      </c>
      <c r="D138" s="0" t="s">
        <v>97</v>
      </c>
      <c r="E138" s="0" t="n">
        <v>14</v>
      </c>
      <c r="F138" s="0" t="n">
        <v>702</v>
      </c>
      <c r="G138" s="0" t="n">
        <v>0</v>
      </c>
      <c r="H138" s="0" t="n">
        <v>4</v>
      </c>
    </row>
    <row r="139" customFormat="false" ht="15" hidden="false" customHeight="false" outlineLevel="0" collapsed="false">
      <c r="A139" s="0" t="s">
        <v>245</v>
      </c>
      <c r="B139" s="0" t="s">
        <v>97</v>
      </c>
    </row>
    <row r="140" customFormat="false" ht="15" hidden="false" customHeight="false" outlineLevel="0" collapsed="false">
      <c r="A140" s="0" t="s">
        <v>246</v>
      </c>
      <c r="B140" s="0" t="s">
        <v>43</v>
      </c>
      <c r="C140" s="0" t="s">
        <v>246</v>
      </c>
      <c r="D140" s="0" t="s">
        <v>43</v>
      </c>
      <c r="E140" s="0" t="n">
        <v>6</v>
      </c>
      <c r="F140" s="0" t="n">
        <v>143</v>
      </c>
      <c r="G140" s="0" t="n">
        <v>0</v>
      </c>
      <c r="H140" s="0" t="n">
        <v>0</v>
      </c>
    </row>
    <row r="141" customFormat="false" ht="15" hidden="false" customHeight="false" outlineLevel="0" collapsed="false">
      <c r="A141" s="0" t="s">
        <v>248</v>
      </c>
      <c r="B141" s="0" t="s">
        <v>19</v>
      </c>
    </row>
    <row r="142" customFormat="false" ht="15" hidden="false" customHeight="false" outlineLevel="0" collapsed="false">
      <c r="A142" s="0" t="s">
        <v>250</v>
      </c>
      <c r="B142" s="0" t="s">
        <v>22</v>
      </c>
      <c r="C142" s="0" t="s">
        <v>250</v>
      </c>
      <c r="D142" s="0" t="s">
        <v>507</v>
      </c>
      <c r="E142" s="0" t="n">
        <v>2</v>
      </c>
      <c r="F142" s="0" t="n">
        <v>0</v>
      </c>
      <c r="G142" s="0" t="n">
        <v>26</v>
      </c>
      <c r="H142" s="0" t="n">
        <v>7</v>
      </c>
    </row>
    <row r="143" customFormat="false" ht="15" hidden="false" customHeight="false" outlineLevel="0" collapsed="false">
      <c r="A143" s="0" t="s">
        <v>251</v>
      </c>
      <c r="B143" s="0" t="s">
        <v>52</v>
      </c>
      <c r="C143" s="0" t="s">
        <v>251</v>
      </c>
      <c r="D143" s="0" t="s">
        <v>169</v>
      </c>
      <c r="E143" s="0" t="n">
        <v>16</v>
      </c>
      <c r="F143" s="0" t="n">
        <v>0</v>
      </c>
      <c r="G143" s="0" t="n">
        <v>621</v>
      </c>
      <c r="H143" s="0" t="n">
        <v>58</v>
      </c>
    </row>
    <row r="144" customFormat="false" ht="15" hidden="false" customHeight="false" outlineLevel="0" collapsed="false">
      <c r="A144" s="0" t="s">
        <v>252</v>
      </c>
      <c r="B144" s="0" t="s">
        <v>164</v>
      </c>
    </row>
    <row r="145" customFormat="false" ht="15" hidden="false" customHeight="false" outlineLevel="0" collapsed="false">
      <c r="A145" s="0" t="s">
        <v>253</v>
      </c>
      <c r="B145" s="0" t="s">
        <v>16</v>
      </c>
    </row>
    <row r="146" customFormat="false" ht="15" hidden="false" customHeight="false" outlineLevel="0" collapsed="false">
      <c r="A146" s="0" t="s">
        <v>255</v>
      </c>
      <c r="B146" s="0" t="s">
        <v>97</v>
      </c>
      <c r="C146" s="0" t="s">
        <v>255</v>
      </c>
      <c r="D146" s="0" t="s">
        <v>97</v>
      </c>
      <c r="E146" s="0" t="n">
        <v>2</v>
      </c>
      <c r="F146" s="0" t="n">
        <v>11</v>
      </c>
      <c r="G146" s="0" t="n">
        <v>0</v>
      </c>
      <c r="H146" s="0" t="n">
        <v>9</v>
      </c>
    </row>
    <row r="147" customFormat="false" ht="15" hidden="false" customHeight="false" outlineLevel="0" collapsed="false">
      <c r="A147" s="0" t="s">
        <v>256</v>
      </c>
      <c r="B147" s="0" t="s">
        <v>19</v>
      </c>
      <c r="C147" s="0" t="s">
        <v>256</v>
      </c>
      <c r="D147" s="0" t="s">
        <v>19</v>
      </c>
      <c r="E147" s="0" t="n">
        <v>9</v>
      </c>
      <c r="F147" s="0" t="n">
        <v>375</v>
      </c>
      <c r="G147" s="0" t="n">
        <v>0</v>
      </c>
      <c r="H147" s="0" t="n">
        <v>0</v>
      </c>
    </row>
    <row r="148" customFormat="false" ht="15" hidden="false" customHeight="false" outlineLevel="0" collapsed="false">
      <c r="A148" s="0" t="s">
        <v>257</v>
      </c>
      <c r="B148" s="0" t="s">
        <v>40</v>
      </c>
      <c r="C148" s="0" t="s">
        <v>257</v>
      </c>
      <c r="D148" s="0" t="s">
        <v>493</v>
      </c>
      <c r="E148" s="0" t="n">
        <v>14</v>
      </c>
      <c r="F148" s="0" t="n">
        <v>968</v>
      </c>
      <c r="G148" s="0" t="n">
        <v>0</v>
      </c>
      <c r="H148" s="0" t="n">
        <v>29</v>
      </c>
    </row>
    <row r="149" customFormat="false" ht="15" hidden="false" customHeight="false" outlineLevel="0" collapsed="false">
      <c r="A149" s="0" t="s">
        <v>258</v>
      </c>
      <c r="B149" s="0" t="s">
        <v>16</v>
      </c>
      <c r="C149" s="0" t="s">
        <v>258</v>
      </c>
      <c r="D149" s="0" t="s">
        <v>16</v>
      </c>
      <c r="E149" s="0" t="n">
        <v>15</v>
      </c>
      <c r="F149" s="0" t="n">
        <v>0</v>
      </c>
      <c r="G149" s="0" t="n">
        <v>69</v>
      </c>
      <c r="H149" s="0" t="n">
        <v>276</v>
      </c>
    </row>
    <row r="150" customFormat="false" ht="15" hidden="false" customHeight="false" outlineLevel="0" collapsed="false">
      <c r="A150" s="0" t="s">
        <v>259</v>
      </c>
      <c r="B150" s="0" t="s">
        <v>169</v>
      </c>
    </row>
    <row r="151" customFormat="false" ht="15" hidden="false" customHeight="false" outlineLevel="0" collapsed="false">
      <c r="A151" s="0" t="s">
        <v>260</v>
      </c>
      <c r="B151" s="0" t="s">
        <v>35</v>
      </c>
    </row>
    <row r="152" customFormat="false" ht="15" hidden="false" customHeight="false" outlineLevel="0" collapsed="false">
      <c r="A152" s="0" t="s">
        <v>262</v>
      </c>
      <c r="B152" s="0" t="s">
        <v>19</v>
      </c>
      <c r="C152" s="0" t="s">
        <v>262</v>
      </c>
      <c r="D152" s="0" t="s">
        <v>19</v>
      </c>
      <c r="E152" s="0" t="n">
        <v>7</v>
      </c>
      <c r="F152" s="0" t="n">
        <v>281</v>
      </c>
      <c r="G152" s="0" t="n">
        <v>0</v>
      </c>
      <c r="H152" s="0" t="n">
        <v>13</v>
      </c>
    </row>
    <row r="153" customFormat="false" ht="15" hidden="false" customHeight="false" outlineLevel="0" collapsed="false">
      <c r="A153" s="0" t="s">
        <v>263</v>
      </c>
      <c r="B153" s="0" t="s">
        <v>43</v>
      </c>
      <c r="C153" s="0" t="s">
        <v>263</v>
      </c>
      <c r="D153" s="0" t="s">
        <v>43</v>
      </c>
      <c r="E153" s="0" t="n">
        <v>11</v>
      </c>
      <c r="F153" s="0" t="n">
        <v>79</v>
      </c>
      <c r="G153" s="0" t="n">
        <v>0</v>
      </c>
      <c r="H153" s="0" t="n">
        <v>77</v>
      </c>
    </row>
    <row r="154" customFormat="false" ht="15" hidden="false" customHeight="false" outlineLevel="0" collapsed="false">
      <c r="A154" s="0" t="s">
        <v>264</v>
      </c>
      <c r="B154" s="0" t="s">
        <v>19</v>
      </c>
      <c r="C154" s="0" t="s">
        <v>264</v>
      </c>
      <c r="D154" s="0" t="s">
        <v>19</v>
      </c>
      <c r="E154" s="0" t="n">
        <v>16</v>
      </c>
      <c r="F154" s="0" t="n">
        <v>594</v>
      </c>
      <c r="G154" s="0" t="n">
        <v>0</v>
      </c>
      <c r="H154" s="0" t="n">
        <v>1</v>
      </c>
    </row>
    <row r="155" customFormat="false" ht="15" hidden="false" customHeight="false" outlineLevel="0" collapsed="false">
      <c r="A155" s="0" t="s">
        <v>266</v>
      </c>
      <c r="B155" s="0" t="s">
        <v>52</v>
      </c>
      <c r="C155" s="0" t="s">
        <v>266</v>
      </c>
      <c r="D155" s="0" t="s">
        <v>169</v>
      </c>
      <c r="E155" s="0" t="n">
        <v>16</v>
      </c>
      <c r="F155" s="0" t="n">
        <v>15</v>
      </c>
      <c r="G155" s="0" t="n">
        <v>1062</v>
      </c>
      <c r="H155" s="0" t="n">
        <v>91</v>
      </c>
    </row>
    <row r="156" customFormat="false" ht="15" hidden="false" customHeight="false" outlineLevel="0" collapsed="false">
      <c r="A156" s="0" t="s">
        <v>267</v>
      </c>
      <c r="B156" s="0" t="s">
        <v>43</v>
      </c>
      <c r="C156" s="0" t="s">
        <v>267</v>
      </c>
      <c r="D156" s="0" t="s">
        <v>43</v>
      </c>
      <c r="E156" s="0" t="n">
        <v>6</v>
      </c>
      <c r="F156" s="0" t="n">
        <v>51</v>
      </c>
      <c r="G156" s="0" t="n">
        <v>0</v>
      </c>
      <c r="H156" s="0" t="n">
        <v>51</v>
      </c>
    </row>
    <row r="157" customFormat="false" ht="15" hidden="false" customHeight="false" outlineLevel="0" collapsed="false">
      <c r="A157" s="0" t="s">
        <v>269</v>
      </c>
      <c r="B157" s="0" t="s">
        <v>13</v>
      </c>
      <c r="C157" s="0" t="s">
        <v>269</v>
      </c>
      <c r="D157" s="0" t="s">
        <v>489</v>
      </c>
      <c r="E157" s="0" t="n">
        <v>16</v>
      </c>
      <c r="F157" s="0" t="n">
        <v>0</v>
      </c>
      <c r="G157" s="0" t="n">
        <v>926</v>
      </c>
      <c r="H157" s="0" t="n">
        <v>67</v>
      </c>
    </row>
    <row r="158" customFormat="false" ht="15" hidden="false" customHeight="false" outlineLevel="0" collapsed="false">
      <c r="A158" s="0" t="s">
        <v>270</v>
      </c>
      <c r="B158" s="0" t="s">
        <v>13</v>
      </c>
      <c r="C158" s="0" t="s">
        <v>270</v>
      </c>
      <c r="D158" s="0" t="s">
        <v>489</v>
      </c>
      <c r="E158" s="0" t="n">
        <v>5</v>
      </c>
      <c r="F158" s="0" t="n">
        <v>0</v>
      </c>
      <c r="G158" s="0" t="n">
        <v>32</v>
      </c>
      <c r="H158" s="0" t="n">
        <v>116</v>
      </c>
    </row>
    <row r="159" customFormat="false" ht="15" hidden="false" customHeight="false" outlineLevel="0" collapsed="false">
      <c r="A159" s="0" t="s">
        <v>271</v>
      </c>
      <c r="B159" s="0" t="s">
        <v>16</v>
      </c>
    </row>
    <row r="160" customFormat="false" ht="15" hidden="false" customHeight="false" outlineLevel="0" collapsed="false">
      <c r="A160" s="0" t="s">
        <v>272</v>
      </c>
      <c r="B160" s="0" t="s">
        <v>35</v>
      </c>
    </row>
    <row r="161" customFormat="false" ht="15" hidden="false" customHeight="false" outlineLevel="0" collapsed="false">
      <c r="A161" s="0" t="s">
        <v>273</v>
      </c>
      <c r="B161" s="0" t="s">
        <v>43</v>
      </c>
      <c r="C161" s="0" t="s">
        <v>273</v>
      </c>
      <c r="D161" s="0" t="s">
        <v>43</v>
      </c>
      <c r="E161" s="0" t="n">
        <v>14</v>
      </c>
      <c r="F161" s="0" t="n">
        <v>79</v>
      </c>
      <c r="G161" s="0" t="n">
        <v>0</v>
      </c>
      <c r="H161" s="0" t="n">
        <v>82</v>
      </c>
    </row>
    <row r="162" customFormat="false" ht="15" hidden="false" customHeight="false" outlineLevel="0" collapsed="false">
      <c r="A162" s="0" t="s">
        <v>274</v>
      </c>
      <c r="B162" s="0" t="s">
        <v>22</v>
      </c>
    </row>
    <row r="163" customFormat="false" ht="15" hidden="false" customHeight="false" outlineLevel="0" collapsed="false">
      <c r="A163" s="0" t="s">
        <v>275</v>
      </c>
      <c r="B163" s="0" t="s">
        <v>64</v>
      </c>
      <c r="C163" s="0" t="s">
        <v>275</v>
      </c>
      <c r="D163" s="0" t="s">
        <v>506</v>
      </c>
      <c r="E163" s="0" t="n">
        <v>16</v>
      </c>
      <c r="F163" s="0" t="n">
        <v>1080</v>
      </c>
      <c r="G163" s="0" t="n">
        <v>0</v>
      </c>
      <c r="H163" s="0" t="n">
        <v>68</v>
      </c>
    </row>
    <row r="164" customFormat="false" ht="15" hidden="false" customHeight="false" outlineLevel="0" collapsed="false">
      <c r="A164" s="0" t="s">
        <v>276</v>
      </c>
      <c r="B164" s="0" t="s">
        <v>40</v>
      </c>
    </row>
    <row r="165" customFormat="false" ht="15" hidden="false" customHeight="false" outlineLevel="0" collapsed="false">
      <c r="A165" s="0" t="s">
        <v>278</v>
      </c>
      <c r="B165" s="0" t="s">
        <v>61</v>
      </c>
      <c r="C165" s="0" t="s">
        <v>278</v>
      </c>
      <c r="D165" s="0" t="s">
        <v>61</v>
      </c>
      <c r="E165" s="0" t="n">
        <v>7</v>
      </c>
      <c r="F165" s="0" t="n">
        <v>109</v>
      </c>
      <c r="G165" s="0" t="n">
        <v>0</v>
      </c>
      <c r="H165" s="0" t="n">
        <v>1</v>
      </c>
    </row>
    <row r="166" customFormat="false" ht="15" hidden="false" customHeight="false" outlineLevel="0" collapsed="false">
      <c r="A166" s="0" t="s">
        <v>279</v>
      </c>
      <c r="B166" s="0" t="s">
        <v>64</v>
      </c>
      <c r="C166" s="0" t="s">
        <v>279</v>
      </c>
      <c r="D166" s="0" t="s">
        <v>490</v>
      </c>
      <c r="E166" s="0" t="n">
        <v>16</v>
      </c>
      <c r="F166" s="0" t="n">
        <v>1156</v>
      </c>
      <c r="G166" s="0" t="n">
        <v>0</v>
      </c>
      <c r="H166" s="0" t="n">
        <v>15</v>
      </c>
    </row>
    <row r="167" customFormat="false" ht="15" hidden="false" customHeight="false" outlineLevel="0" collapsed="false">
      <c r="A167" s="0" t="s">
        <v>280</v>
      </c>
      <c r="B167" s="0" t="s">
        <v>19</v>
      </c>
    </row>
    <row r="168" customFormat="false" ht="15" hidden="false" customHeight="false" outlineLevel="0" collapsed="false">
      <c r="A168" s="0" t="s">
        <v>282</v>
      </c>
      <c r="B168" s="0" t="s">
        <v>40</v>
      </c>
      <c r="C168" s="0" t="s">
        <v>282</v>
      </c>
      <c r="D168" s="0" t="s">
        <v>493</v>
      </c>
      <c r="E168" s="0" t="n">
        <v>13</v>
      </c>
      <c r="F168" s="0" t="n">
        <v>814</v>
      </c>
      <c r="G168" s="0" t="n">
        <v>0</v>
      </c>
      <c r="H168" s="0" t="n">
        <v>11</v>
      </c>
    </row>
    <row r="169" customFormat="false" ht="15" hidden="false" customHeight="false" outlineLevel="0" collapsed="false">
      <c r="A169" s="0" t="s">
        <v>284</v>
      </c>
      <c r="B169" s="0" t="s">
        <v>37</v>
      </c>
      <c r="C169" s="0" t="s">
        <v>284</v>
      </c>
      <c r="D169" s="0" t="s">
        <v>37</v>
      </c>
      <c r="E169" s="0" t="n">
        <v>1</v>
      </c>
      <c r="F169" s="0" t="n">
        <v>0</v>
      </c>
      <c r="G169" s="0" t="n">
        <v>2</v>
      </c>
      <c r="H169" s="0" t="n">
        <v>0</v>
      </c>
    </row>
    <row r="170" customFormat="false" ht="15" hidden="false" customHeight="false" outlineLevel="0" collapsed="false">
      <c r="A170" s="0" t="s">
        <v>285</v>
      </c>
      <c r="B170" s="0" t="s">
        <v>16</v>
      </c>
      <c r="C170" s="0" t="s">
        <v>285</v>
      </c>
      <c r="D170" s="0" t="s">
        <v>16</v>
      </c>
      <c r="E170" s="0" t="n">
        <v>2</v>
      </c>
      <c r="F170" s="0" t="n">
        <v>0</v>
      </c>
      <c r="G170" s="0" t="n">
        <v>0</v>
      </c>
      <c r="H170" s="0" t="n">
        <v>18</v>
      </c>
    </row>
    <row r="171" customFormat="false" ht="15" hidden="false" customHeight="false" outlineLevel="0" collapsed="false">
      <c r="A171" s="0" t="s">
        <v>286</v>
      </c>
      <c r="B171" s="0" t="s">
        <v>43</v>
      </c>
      <c r="C171" s="0" t="s">
        <v>286</v>
      </c>
      <c r="D171" s="0" t="s">
        <v>43</v>
      </c>
      <c r="E171" s="0" t="n">
        <v>6</v>
      </c>
      <c r="F171" s="0" t="n">
        <v>301</v>
      </c>
      <c r="G171" s="0" t="n">
        <v>0</v>
      </c>
      <c r="H171" s="0" t="n">
        <v>0</v>
      </c>
    </row>
    <row r="172" customFormat="false" ht="15" hidden="false" customHeight="false" outlineLevel="0" collapsed="false">
      <c r="A172" s="0" t="s">
        <v>287</v>
      </c>
      <c r="B172" s="0" t="s">
        <v>97</v>
      </c>
      <c r="C172" s="0" t="s">
        <v>287</v>
      </c>
      <c r="D172" s="0" t="s">
        <v>97</v>
      </c>
      <c r="E172" s="0" t="n">
        <v>16</v>
      </c>
      <c r="F172" s="0" t="n">
        <v>522</v>
      </c>
      <c r="G172" s="0" t="n">
        <v>0</v>
      </c>
      <c r="H172" s="0" t="n">
        <v>206</v>
      </c>
    </row>
    <row r="173" customFormat="false" ht="15" hidden="false" customHeight="false" outlineLevel="0" collapsed="false">
      <c r="A173" s="0" t="s">
        <v>288</v>
      </c>
      <c r="B173" s="0" t="s">
        <v>16</v>
      </c>
      <c r="C173" s="0" t="s">
        <v>288</v>
      </c>
      <c r="D173" s="0" t="s">
        <v>16</v>
      </c>
      <c r="E173" s="0" t="n">
        <v>16</v>
      </c>
      <c r="F173" s="0" t="n">
        <v>0</v>
      </c>
      <c r="G173" s="0" t="n">
        <v>976</v>
      </c>
      <c r="H173" s="0" t="n">
        <v>52</v>
      </c>
    </row>
    <row r="174" customFormat="false" ht="15" hidden="false" customHeight="false" outlineLevel="0" collapsed="false">
      <c r="A174" s="0" t="s">
        <v>289</v>
      </c>
      <c r="B174" s="0" t="s">
        <v>67</v>
      </c>
    </row>
    <row r="175" customFormat="false" ht="15" hidden="false" customHeight="false" outlineLevel="0" collapsed="false">
      <c r="A175" s="0" t="s">
        <v>290</v>
      </c>
      <c r="B175" s="0" t="s">
        <v>291</v>
      </c>
    </row>
    <row r="176" customFormat="false" ht="15" hidden="false" customHeight="false" outlineLevel="0" collapsed="false">
      <c r="A176" s="0" t="s">
        <v>293</v>
      </c>
      <c r="B176" s="0" t="s">
        <v>64</v>
      </c>
      <c r="C176" s="0" t="s">
        <v>293</v>
      </c>
      <c r="D176" s="0" t="s">
        <v>490</v>
      </c>
      <c r="E176" s="0" t="n">
        <v>14</v>
      </c>
      <c r="F176" s="0" t="n">
        <v>900</v>
      </c>
      <c r="G176" s="0" t="n">
        <v>0</v>
      </c>
      <c r="H176" s="0" t="n">
        <v>61</v>
      </c>
    </row>
    <row r="177" customFormat="false" ht="15" hidden="false" customHeight="false" outlineLevel="0" collapsed="false">
      <c r="A177" s="0" t="s">
        <v>294</v>
      </c>
      <c r="B177" s="0" t="s">
        <v>64</v>
      </c>
    </row>
    <row r="178" customFormat="false" ht="15" hidden="false" customHeight="false" outlineLevel="0" collapsed="false">
      <c r="A178" s="0" t="s">
        <v>296</v>
      </c>
      <c r="B178" s="0" t="s">
        <v>37</v>
      </c>
      <c r="C178" s="0" t="s">
        <v>296</v>
      </c>
      <c r="D178" s="0" t="s">
        <v>37</v>
      </c>
      <c r="E178" s="0" t="n">
        <v>4</v>
      </c>
      <c r="F178" s="0" t="n">
        <v>0</v>
      </c>
      <c r="G178" s="0" t="n">
        <v>106</v>
      </c>
      <c r="H178" s="0" t="n">
        <v>0</v>
      </c>
    </row>
    <row r="179" customFormat="false" ht="15" hidden="false" customHeight="false" outlineLevel="0" collapsed="false">
      <c r="A179" s="0" t="s">
        <v>297</v>
      </c>
      <c r="B179" s="0" t="s">
        <v>64</v>
      </c>
    </row>
    <row r="180" customFormat="false" ht="15" hidden="false" customHeight="false" outlineLevel="0" collapsed="false">
      <c r="A180" s="0" t="s">
        <v>299</v>
      </c>
      <c r="B180" s="0" t="s">
        <v>13</v>
      </c>
      <c r="C180" s="0" t="s">
        <v>299</v>
      </c>
      <c r="D180" s="0" t="s">
        <v>489</v>
      </c>
      <c r="E180" s="0" t="n">
        <v>12</v>
      </c>
      <c r="F180" s="0" t="n">
        <v>0</v>
      </c>
      <c r="G180" s="0" t="n">
        <v>710</v>
      </c>
      <c r="H180" s="0" t="n">
        <v>21</v>
      </c>
    </row>
    <row r="181" customFormat="false" ht="15" hidden="false" customHeight="false" outlineLevel="0" collapsed="false">
      <c r="A181" s="0" t="s">
        <v>300</v>
      </c>
      <c r="B181" s="0" t="s">
        <v>16</v>
      </c>
    </row>
    <row r="182" customFormat="false" ht="15" hidden="false" customHeight="false" outlineLevel="0" collapsed="false">
      <c r="A182" s="0" t="s">
        <v>301</v>
      </c>
      <c r="B182" s="0" t="s">
        <v>19</v>
      </c>
    </row>
    <row r="183" customFormat="false" ht="15" hidden="false" customHeight="false" outlineLevel="0" collapsed="false">
      <c r="A183" s="0" t="s">
        <v>302</v>
      </c>
      <c r="B183" s="0" t="s">
        <v>43</v>
      </c>
    </row>
    <row r="184" customFormat="false" ht="15" hidden="false" customHeight="false" outlineLevel="0" collapsed="false">
      <c r="A184" s="0" t="s">
        <v>303</v>
      </c>
      <c r="B184" s="0" t="s">
        <v>37</v>
      </c>
      <c r="C184" s="0" t="s">
        <v>303</v>
      </c>
      <c r="D184" s="0" t="s">
        <v>37</v>
      </c>
      <c r="E184" s="0" t="n">
        <v>7</v>
      </c>
      <c r="F184" s="0" t="n">
        <v>0</v>
      </c>
      <c r="G184" s="0" t="n">
        <v>57</v>
      </c>
      <c r="H184" s="0" t="n">
        <v>104</v>
      </c>
    </row>
    <row r="185" customFormat="false" ht="15" hidden="false" customHeight="false" outlineLevel="0" collapsed="false">
      <c r="A185" s="0" t="s">
        <v>304</v>
      </c>
      <c r="B185" s="0" t="s">
        <v>19</v>
      </c>
    </row>
    <row r="186" customFormat="false" ht="15" hidden="false" customHeight="false" outlineLevel="0" collapsed="false">
      <c r="A186" s="0" t="s">
        <v>305</v>
      </c>
      <c r="B186" s="0" t="s">
        <v>40</v>
      </c>
    </row>
    <row r="187" customFormat="false" ht="15" hidden="false" customHeight="false" outlineLevel="0" collapsed="false">
      <c r="A187" s="0" t="s">
        <v>307</v>
      </c>
      <c r="B187" s="0" t="s">
        <v>19</v>
      </c>
      <c r="C187" s="0" t="s">
        <v>307</v>
      </c>
      <c r="D187" s="0" t="s">
        <v>19</v>
      </c>
      <c r="E187" s="0" t="n">
        <v>16</v>
      </c>
      <c r="F187" s="0" t="n">
        <v>697</v>
      </c>
      <c r="G187" s="0" t="n">
        <v>0</v>
      </c>
      <c r="H187" s="0" t="n">
        <v>21</v>
      </c>
    </row>
    <row r="188" customFormat="false" ht="15" hidden="false" customHeight="false" outlineLevel="0" collapsed="false">
      <c r="A188" s="0" t="s">
        <v>308</v>
      </c>
      <c r="B188" s="0" t="s">
        <v>97</v>
      </c>
      <c r="C188" s="0" t="s">
        <v>308</v>
      </c>
      <c r="D188" s="0" t="s">
        <v>97</v>
      </c>
      <c r="E188" s="0" t="n">
        <v>4</v>
      </c>
      <c r="F188" s="0" t="n">
        <v>26</v>
      </c>
      <c r="G188" s="0" t="n">
        <v>0</v>
      </c>
      <c r="H188" s="0" t="n">
        <v>74</v>
      </c>
    </row>
    <row r="189" customFormat="false" ht="15" hidden="false" customHeight="false" outlineLevel="0" collapsed="false">
      <c r="A189" s="0" t="s">
        <v>310</v>
      </c>
      <c r="B189" s="0" t="s">
        <v>19</v>
      </c>
      <c r="C189" s="0" t="s">
        <v>310</v>
      </c>
      <c r="D189" s="0" t="s">
        <v>19</v>
      </c>
      <c r="E189" s="0" t="n">
        <v>11</v>
      </c>
      <c r="F189" s="0" t="n">
        <v>638</v>
      </c>
      <c r="G189" s="0" t="n">
        <v>0</v>
      </c>
      <c r="H189" s="0" t="n">
        <v>1</v>
      </c>
    </row>
    <row r="190" customFormat="false" ht="15" hidden="false" customHeight="false" outlineLevel="0" collapsed="false">
      <c r="A190" s="0" t="s">
        <v>312</v>
      </c>
      <c r="B190" s="0" t="s">
        <v>19</v>
      </c>
      <c r="C190" s="0" t="s">
        <v>312</v>
      </c>
      <c r="D190" s="0" t="s">
        <v>19</v>
      </c>
      <c r="E190" s="0" t="n">
        <v>2</v>
      </c>
      <c r="F190" s="0" t="n">
        <v>30</v>
      </c>
      <c r="G190" s="0" t="n">
        <v>0</v>
      </c>
      <c r="H190" s="0" t="n">
        <v>12</v>
      </c>
    </row>
    <row r="191" customFormat="false" ht="15" hidden="false" customHeight="false" outlineLevel="0" collapsed="false">
      <c r="A191" s="0" t="s">
        <v>313</v>
      </c>
      <c r="B191" s="0" t="s">
        <v>61</v>
      </c>
    </row>
    <row r="192" customFormat="false" ht="15" hidden="false" customHeight="false" outlineLevel="0" collapsed="false">
      <c r="A192" s="0" t="s">
        <v>314</v>
      </c>
      <c r="B192" s="0" t="s">
        <v>52</v>
      </c>
    </row>
    <row r="193" customFormat="false" ht="15" hidden="false" customHeight="false" outlineLevel="0" collapsed="false">
      <c r="A193" s="0" t="s">
        <v>315</v>
      </c>
      <c r="B193" s="0" t="s">
        <v>97</v>
      </c>
    </row>
    <row r="194" customFormat="false" ht="15" hidden="false" customHeight="false" outlineLevel="0" collapsed="false">
      <c r="A194" s="0" t="s">
        <v>317</v>
      </c>
      <c r="B194" s="0" t="s">
        <v>61</v>
      </c>
    </row>
    <row r="195" customFormat="false" ht="15" hidden="false" customHeight="false" outlineLevel="0" collapsed="false">
      <c r="A195" s="0" t="s">
        <v>319</v>
      </c>
      <c r="B195" s="0" t="s">
        <v>82</v>
      </c>
    </row>
    <row r="196" customFormat="false" ht="15" hidden="false" customHeight="false" outlineLevel="0" collapsed="false">
      <c r="A196" s="0" t="s">
        <v>320</v>
      </c>
      <c r="B196" s="0" t="s">
        <v>43</v>
      </c>
    </row>
    <row r="197" customFormat="false" ht="15" hidden="false" customHeight="false" outlineLevel="0" collapsed="false">
      <c r="A197" s="0" t="s">
        <v>321</v>
      </c>
      <c r="B197" s="0" t="s">
        <v>64</v>
      </c>
    </row>
    <row r="198" customFormat="false" ht="15" hidden="false" customHeight="false" outlineLevel="0" collapsed="false">
      <c r="A198" s="0" t="s">
        <v>322</v>
      </c>
      <c r="B198" s="0" t="s">
        <v>16</v>
      </c>
      <c r="C198" s="0" t="s">
        <v>322</v>
      </c>
      <c r="D198" s="0" t="s">
        <v>52</v>
      </c>
      <c r="E198" s="0" t="n">
        <v>15</v>
      </c>
      <c r="F198" s="0" t="n">
        <v>0</v>
      </c>
      <c r="G198" s="0" t="n">
        <v>647</v>
      </c>
      <c r="H198" s="0" t="n">
        <v>215</v>
      </c>
    </row>
    <row r="199" customFormat="false" ht="15" hidden="false" customHeight="false" outlineLevel="0" collapsed="false">
      <c r="A199" s="0" t="s">
        <v>323</v>
      </c>
      <c r="B199" s="0" t="s">
        <v>37</v>
      </c>
    </row>
    <row r="200" customFormat="false" ht="15" hidden="false" customHeight="false" outlineLevel="0" collapsed="false">
      <c r="A200" s="0" t="s">
        <v>324</v>
      </c>
      <c r="B200" s="0" t="s">
        <v>43</v>
      </c>
    </row>
    <row r="201" customFormat="false" ht="15" hidden="false" customHeight="false" outlineLevel="0" collapsed="false">
      <c r="A201" s="0" t="s">
        <v>325</v>
      </c>
      <c r="B201" s="0" t="s">
        <v>35</v>
      </c>
      <c r="C201" s="0" t="s">
        <v>325</v>
      </c>
      <c r="D201" s="0" t="s">
        <v>489</v>
      </c>
      <c r="E201" s="0" t="n">
        <v>16</v>
      </c>
      <c r="F201" s="0" t="n">
        <v>0</v>
      </c>
      <c r="G201" s="0" t="n">
        <v>174</v>
      </c>
      <c r="H201" s="0" t="n">
        <v>305</v>
      </c>
    </row>
    <row r="202" customFormat="false" ht="15" hidden="false" customHeight="false" outlineLevel="0" collapsed="false">
      <c r="A202" s="0" t="s">
        <v>326</v>
      </c>
      <c r="B202" s="0" t="s">
        <v>43</v>
      </c>
    </row>
    <row r="203" customFormat="false" ht="15" hidden="false" customHeight="false" outlineLevel="0" collapsed="false">
      <c r="A203" s="0" t="s">
        <v>328</v>
      </c>
      <c r="B203" s="0" t="s">
        <v>16</v>
      </c>
    </row>
    <row r="204" customFormat="false" ht="15" hidden="false" customHeight="false" outlineLevel="0" collapsed="false">
      <c r="A204" s="0" t="s">
        <v>329</v>
      </c>
      <c r="B204" s="0" t="s">
        <v>43</v>
      </c>
      <c r="C204" s="0" t="s">
        <v>329</v>
      </c>
      <c r="D204" s="0" t="s">
        <v>43</v>
      </c>
      <c r="E204" s="0" t="n">
        <v>5</v>
      </c>
      <c r="F204" s="0" t="n">
        <v>112</v>
      </c>
      <c r="G204" s="0" t="n">
        <v>0</v>
      </c>
      <c r="H204" s="0" t="n">
        <v>14</v>
      </c>
    </row>
    <row r="205" customFormat="false" ht="15" hidden="false" customHeight="false" outlineLevel="0" collapsed="false">
      <c r="A205" s="0" t="s">
        <v>330</v>
      </c>
      <c r="B205" s="0" t="s">
        <v>61</v>
      </c>
    </row>
    <row r="206" customFormat="false" ht="15" hidden="false" customHeight="false" outlineLevel="0" collapsed="false">
      <c r="A206" s="0" t="s">
        <v>331</v>
      </c>
      <c r="B206" s="0" t="s">
        <v>43</v>
      </c>
    </row>
    <row r="207" customFormat="false" ht="15" hidden="false" customHeight="false" outlineLevel="0" collapsed="false">
      <c r="A207" s="0" t="s">
        <v>332</v>
      </c>
      <c r="B207" s="0" t="s">
        <v>43</v>
      </c>
    </row>
    <row r="208" customFormat="false" ht="15" hidden="false" customHeight="false" outlineLevel="0" collapsed="false">
      <c r="A208" s="0" t="s">
        <v>334</v>
      </c>
      <c r="B208" s="0" t="s">
        <v>43</v>
      </c>
    </row>
    <row r="209" customFormat="false" ht="15" hidden="false" customHeight="false" outlineLevel="0" collapsed="false">
      <c r="A209" s="0" t="s">
        <v>336</v>
      </c>
      <c r="B209" s="0" t="s">
        <v>22</v>
      </c>
      <c r="C209" s="0" t="s">
        <v>336</v>
      </c>
      <c r="D209" s="0" t="s">
        <v>22</v>
      </c>
      <c r="E209" s="0" t="n">
        <v>7</v>
      </c>
      <c r="F209" s="0" t="n">
        <v>0</v>
      </c>
      <c r="G209" s="0" t="n">
        <v>118</v>
      </c>
      <c r="H209" s="0" t="n">
        <v>80</v>
      </c>
    </row>
    <row r="210" customFormat="false" ht="15" hidden="false" customHeight="false" outlineLevel="0" collapsed="false">
      <c r="A210" s="0" t="s">
        <v>338</v>
      </c>
      <c r="B210" s="0" t="s">
        <v>97</v>
      </c>
      <c r="C210" s="0" t="s">
        <v>338</v>
      </c>
      <c r="D210" s="0" t="s">
        <v>97</v>
      </c>
      <c r="E210" s="0" t="n">
        <v>16</v>
      </c>
      <c r="F210" s="0" t="n">
        <v>399</v>
      </c>
      <c r="G210" s="0" t="n">
        <v>0</v>
      </c>
      <c r="H210" s="0" t="n">
        <v>149</v>
      </c>
    </row>
    <row r="211" customFormat="false" ht="15" hidden="false" customHeight="false" outlineLevel="0" collapsed="false">
      <c r="A211" s="0" t="s">
        <v>339</v>
      </c>
      <c r="B211" s="0" t="s">
        <v>35</v>
      </c>
    </row>
    <row r="212" customFormat="false" ht="15" hidden="false" customHeight="false" outlineLevel="0" collapsed="false">
      <c r="A212" s="0" t="s">
        <v>340</v>
      </c>
      <c r="B212" s="0" t="s">
        <v>22</v>
      </c>
      <c r="C212" s="0" t="s">
        <v>340</v>
      </c>
      <c r="D212" s="0" t="s">
        <v>37</v>
      </c>
      <c r="E212" s="0" t="n">
        <v>14</v>
      </c>
      <c r="F212" s="0" t="n">
        <v>0</v>
      </c>
      <c r="G212" s="0" t="n">
        <v>182</v>
      </c>
      <c r="H212" s="0" t="n">
        <v>13</v>
      </c>
    </row>
    <row r="213" customFormat="false" ht="15" hidden="false" customHeight="false" outlineLevel="0" collapsed="false">
      <c r="A213" s="0" t="s">
        <v>342</v>
      </c>
      <c r="B213" s="0" t="s">
        <v>64</v>
      </c>
      <c r="C213" s="0" t="s">
        <v>342</v>
      </c>
      <c r="D213" s="0" t="s">
        <v>490</v>
      </c>
      <c r="E213" s="0" t="n">
        <v>5</v>
      </c>
      <c r="F213" s="0" t="n">
        <v>0</v>
      </c>
      <c r="G213" s="0" t="n">
        <v>0</v>
      </c>
      <c r="H213" s="0" t="n">
        <v>22</v>
      </c>
    </row>
    <row r="214" customFormat="false" ht="15" hidden="false" customHeight="false" outlineLevel="0" collapsed="false">
      <c r="A214" s="0" t="s">
        <v>343</v>
      </c>
      <c r="B214" s="0" t="s">
        <v>97</v>
      </c>
    </row>
    <row r="215" customFormat="false" ht="15" hidden="false" customHeight="false" outlineLevel="0" collapsed="false">
      <c r="A215" s="0" t="s">
        <v>344</v>
      </c>
      <c r="B215" s="0" t="s">
        <v>35</v>
      </c>
      <c r="C215" s="0" t="s">
        <v>344</v>
      </c>
      <c r="D215" s="0" t="s">
        <v>489</v>
      </c>
      <c r="E215" s="0" t="n">
        <v>3</v>
      </c>
      <c r="F215" s="0" t="n">
        <v>0</v>
      </c>
      <c r="G215" s="0" t="n">
        <v>0</v>
      </c>
      <c r="H215" s="0" t="n">
        <v>40</v>
      </c>
    </row>
    <row r="216" customFormat="false" ht="15" hidden="false" customHeight="false" outlineLevel="0" collapsed="false">
      <c r="A216" s="0" t="s">
        <v>345</v>
      </c>
      <c r="B216" s="0" t="s">
        <v>16</v>
      </c>
    </row>
    <row r="217" customFormat="false" ht="15" hidden="false" customHeight="false" outlineLevel="0" collapsed="false">
      <c r="A217" s="0" t="s">
        <v>346</v>
      </c>
      <c r="B217" s="0" t="s">
        <v>64</v>
      </c>
      <c r="C217" s="0" t="s">
        <v>346</v>
      </c>
      <c r="D217" s="0" t="s">
        <v>506</v>
      </c>
      <c r="E217" s="0" t="n">
        <v>7</v>
      </c>
      <c r="F217" s="0" t="n">
        <v>398</v>
      </c>
      <c r="G217" s="0" t="n">
        <v>0</v>
      </c>
      <c r="H217" s="0" t="n">
        <v>26</v>
      </c>
    </row>
    <row r="218" customFormat="false" ht="15" hidden="false" customHeight="false" outlineLevel="0" collapsed="false">
      <c r="A218" s="0" t="s">
        <v>348</v>
      </c>
      <c r="B218" s="0" t="s">
        <v>43</v>
      </c>
    </row>
    <row r="219" customFormat="false" ht="15" hidden="false" customHeight="false" outlineLevel="0" collapsed="false">
      <c r="A219" s="0" t="s">
        <v>349</v>
      </c>
      <c r="B219" s="0" t="s">
        <v>64</v>
      </c>
    </row>
    <row r="220" customFormat="false" ht="15" hidden="false" customHeight="false" outlineLevel="0" collapsed="false">
      <c r="A220" s="0" t="s">
        <v>350</v>
      </c>
      <c r="B220" s="0" t="s">
        <v>82</v>
      </c>
    </row>
    <row r="221" customFormat="false" ht="15" hidden="false" customHeight="false" outlineLevel="0" collapsed="false">
      <c r="A221" s="0" t="s">
        <v>351</v>
      </c>
      <c r="B221" s="0" t="s">
        <v>97</v>
      </c>
    </row>
    <row r="222" customFormat="false" ht="15" hidden="false" customHeight="false" outlineLevel="0" collapsed="false">
      <c r="A222" s="0" t="s">
        <v>352</v>
      </c>
      <c r="B222" s="0" t="s">
        <v>52</v>
      </c>
    </row>
    <row r="223" customFormat="false" ht="15" hidden="false" customHeight="false" outlineLevel="0" collapsed="false">
      <c r="A223" s="0" t="s">
        <v>354</v>
      </c>
      <c r="B223" s="0" t="s">
        <v>19</v>
      </c>
      <c r="C223" s="0" t="s">
        <v>354</v>
      </c>
      <c r="D223" s="0" t="s">
        <v>19</v>
      </c>
      <c r="E223" s="0" t="n">
        <v>16</v>
      </c>
      <c r="F223" s="0" t="n">
        <v>424</v>
      </c>
      <c r="G223" s="0" t="n">
        <v>0</v>
      </c>
      <c r="H223" s="0" t="n">
        <v>224</v>
      </c>
    </row>
    <row r="224" customFormat="false" ht="15" hidden="false" customHeight="false" outlineLevel="0" collapsed="false">
      <c r="A224" s="0" t="s">
        <v>355</v>
      </c>
      <c r="B224" s="0" t="s">
        <v>43</v>
      </c>
    </row>
    <row r="225" customFormat="false" ht="15" hidden="false" customHeight="false" outlineLevel="0" collapsed="false">
      <c r="A225" s="0" t="s">
        <v>357</v>
      </c>
      <c r="B225" s="0" t="s">
        <v>64</v>
      </c>
      <c r="C225" s="0" t="s">
        <v>357</v>
      </c>
      <c r="D225" s="0" t="s">
        <v>490</v>
      </c>
      <c r="E225" s="0" t="n">
        <v>1</v>
      </c>
      <c r="F225" s="0" t="n">
        <v>28</v>
      </c>
      <c r="G225" s="0" t="n">
        <v>0</v>
      </c>
      <c r="H225" s="0" t="n">
        <v>6</v>
      </c>
    </row>
    <row r="226" customFormat="false" ht="15" hidden="false" customHeight="false" outlineLevel="0" collapsed="false">
      <c r="A226" s="0" t="s">
        <v>358</v>
      </c>
      <c r="B226" s="0" t="s">
        <v>43</v>
      </c>
      <c r="C226" s="0" t="s">
        <v>358</v>
      </c>
      <c r="D226" s="0" t="s">
        <v>43</v>
      </c>
      <c r="E226" s="0" t="n">
        <v>16</v>
      </c>
      <c r="F226" s="0" t="n">
        <v>73</v>
      </c>
      <c r="G226" s="0" t="n">
        <v>0</v>
      </c>
      <c r="H226" s="0" t="n">
        <v>299</v>
      </c>
    </row>
    <row r="227" customFormat="false" ht="15" hidden="false" customHeight="false" outlineLevel="0" collapsed="false">
      <c r="A227" s="0" t="s">
        <v>359</v>
      </c>
      <c r="B227" s="0" t="s">
        <v>64</v>
      </c>
      <c r="C227" s="0" t="s">
        <v>359</v>
      </c>
      <c r="D227" s="0" t="s">
        <v>490</v>
      </c>
      <c r="E227" s="0" t="n">
        <v>16</v>
      </c>
      <c r="F227" s="0" t="n">
        <v>1128</v>
      </c>
      <c r="G227" s="0" t="n">
        <v>0</v>
      </c>
      <c r="H227" s="0" t="n">
        <v>69</v>
      </c>
    </row>
    <row r="228" customFormat="false" ht="15" hidden="false" customHeight="false" outlineLevel="0" collapsed="false">
      <c r="A228" s="0" t="s">
        <v>360</v>
      </c>
      <c r="B228" s="0" t="s">
        <v>43</v>
      </c>
    </row>
    <row r="229" customFormat="false" ht="15" hidden="false" customHeight="false" outlineLevel="0" collapsed="false">
      <c r="A229" s="0" t="s">
        <v>361</v>
      </c>
      <c r="B229" s="0" t="s">
        <v>16</v>
      </c>
      <c r="C229" s="0" t="s">
        <v>361</v>
      </c>
      <c r="D229" s="0" t="s">
        <v>16</v>
      </c>
      <c r="E229" s="0" t="n">
        <v>15</v>
      </c>
      <c r="F229" s="0" t="n">
        <v>0</v>
      </c>
      <c r="G229" s="0" t="n">
        <v>906</v>
      </c>
      <c r="H229" s="0" t="n">
        <v>148</v>
      </c>
    </row>
    <row r="230" customFormat="false" ht="15" hidden="false" customHeight="false" outlineLevel="0" collapsed="false">
      <c r="A230" s="0" t="s">
        <v>363</v>
      </c>
      <c r="B230" s="0" t="s">
        <v>169</v>
      </c>
    </row>
    <row r="231" customFormat="false" ht="15" hidden="false" customHeight="false" outlineLevel="0" collapsed="false">
      <c r="A231" s="0" t="s">
        <v>364</v>
      </c>
      <c r="B231" s="0" t="s">
        <v>19</v>
      </c>
      <c r="C231" s="0" t="s">
        <v>364</v>
      </c>
      <c r="D231" s="0" t="s">
        <v>19</v>
      </c>
      <c r="E231" s="0" t="n">
        <v>14</v>
      </c>
      <c r="F231" s="0" t="n">
        <v>774</v>
      </c>
      <c r="G231" s="0" t="n">
        <v>3</v>
      </c>
      <c r="H231" s="0" t="n">
        <v>43</v>
      </c>
    </row>
    <row r="232" customFormat="false" ht="15" hidden="false" customHeight="false" outlineLevel="0" collapsed="false">
      <c r="A232" s="0" t="s">
        <v>365</v>
      </c>
      <c r="B232" s="0" t="s">
        <v>16</v>
      </c>
    </row>
    <row r="233" customFormat="false" ht="15" hidden="false" customHeight="false" outlineLevel="0" collapsed="false">
      <c r="A233" s="0" t="s">
        <v>367</v>
      </c>
      <c r="B233" s="0" t="s">
        <v>19</v>
      </c>
    </row>
    <row r="234" customFormat="false" ht="15" hidden="false" customHeight="false" outlineLevel="0" collapsed="false">
      <c r="A234" s="0" t="s">
        <v>368</v>
      </c>
      <c r="B234" s="0" t="s">
        <v>64</v>
      </c>
    </row>
    <row r="235" customFormat="false" ht="15" hidden="false" customHeight="false" outlineLevel="0" collapsed="false">
      <c r="A235" s="0" t="s">
        <v>370</v>
      </c>
      <c r="B235" s="0" t="s">
        <v>52</v>
      </c>
      <c r="C235" s="0" t="s">
        <v>370</v>
      </c>
      <c r="D235" s="0" t="s">
        <v>492</v>
      </c>
      <c r="E235" s="0" t="n">
        <v>9</v>
      </c>
      <c r="F235" s="0" t="n">
        <v>0</v>
      </c>
      <c r="G235" s="0" t="n">
        <v>126</v>
      </c>
      <c r="H235" s="0" t="n">
        <v>165</v>
      </c>
    </row>
    <row r="236" customFormat="false" ht="15" hidden="false" customHeight="false" outlineLevel="0" collapsed="false">
      <c r="A236" s="0" t="s">
        <v>372</v>
      </c>
      <c r="B236" s="0" t="s">
        <v>61</v>
      </c>
      <c r="C236" s="0" t="s">
        <v>372</v>
      </c>
      <c r="D236" s="0" t="s">
        <v>61</v>
      </c>
      <c r="E236" s="0" t="n">
        <v>1</v>
      </c>
      <c r="F236" s="0" t="n">
        <v>6</v>
      </c>
      <c r="G236" s="0" t="n">
        <v>0</v>
      </c>
      <c r="H236" s="0" t="n">
        <v>0</v>
      </c>
    </row>
    <row r="237" customFormat="false" ht="15" hidden="false" customHeight="false" outlineLevel="0" collapsed="false">
      <c r="A237" s="0" t="s">
        <v>373</v>
      </c>
      <c r="B237" s="0" t="s">
        <v>19</v>
      </c>
    </row>
    <row r="238" customFormat="false" ht="15" hidden="false" customHeight="false" outlineLevel="0" collapsed="false">
      <c r="A238" s="0" t="s">
        <v>375</v>
      </c>
      <c r="B238" s="0" t="s">
        <v>19</v>
      </c>
    </row>
    <row r="239" customFormat="false" ht="15" hidden="false" customHeight="false" outlineLevel="0" collapsed="false">
      <c r="A239" s="0" t="s">
        <v>376</v>
      </c>
      <c r="B239" s="0" t="s">
        <v>13</v>
      </c>
      <c r="C239" s="0" t="s">
        <v>376</v>
      </c>
      <c r="D239" s="0" t="s">
        <v>489</v>
      </c>
      <c r="E239" s="0" t="n">
        <v>1</v>
      </c>
      <c r="F239" s="0" t="n">
        <v>0</v>
      </c>
      <c r="G239" s="0" t="n">
        <v>15</v>
      </c>
      <c r="H239" s="0" t="n">
        <v>1</v>
      </c>
    </row>
    <row r="240" customFormat="false" ht="15" hidden="false" customHeight="false" outlineLevel="0" collapsed="false">
      <c r="A240" s="0" t="s">
        <v>377</v>
      </c>
      <c r="B240" s="0" t="s">
        <v>37</v>
      </c>
    </row>
    <row r="241" customFormat="false" ht="15" hidden="false" customHeight="false" outlineLevel="0" collapsed="false">
      <c r="A241" s="0" t="s">
        <v>378</v>
      </c>
      <c r="B241" s="0" t="s">
        <v>16</v>
      </c>
    </row>
    <row r="242" customFormat="false" ht="15" hidden="false" customHeight="false" outlineLevel="0" collapsed="false">
      <c r="A242" s="0" t="s">
        <v>379</v>
      </c>
      <c r="B242" s="0" t="s">
        <v>35</v>
      </c>
    </row>
    <row r="243" customFormat="false" ht="15" hidden="false" customHeight="false" outlineLevel="0" collapsed="false">
      <c r="A243" s="0" t="s">
        <v>380</v>
      </c>
      <c r="B243" s="0" t="s">
        <v>169</v>
      </c>
      <c r="C243" s="0" t="s">
        <v>380</v>
      </c>
      <c r="D243" s="0" t="s">
        <v>169</v>
      </c>
      <c r="E243" s="0" t="n">
        <v>15</v>
      </c>
      <c r="F243" s="0" t="n">
        <v>0</v>
      </c>
      <c r="G243" s="0" t="n">
        <v>20</v>
      </c>
      <c r="H243" s="0" t="n">
        <v>286</v>
      </c>
    </row>
    <row r="244" customFormat="false" ht="15" hidden="false" customHeight="false" outlineLevel="0" collapsed="false">
      <c r="A244" s="0" t="s">
        <v>381</v>
      </c>
      <c r="B244" s="0" t="s">
        <v>22</v>
      </c>
      <c r="C244" s="0" t="s">
        <v>381</v>
      </c>
      <c r="D244" s="0" t="s">
        <v>22</v>
      </c>
      <c r="E244" s="0" t="n">
        <v>13</v>
      </c>
      <c r="F244" s="0" t="n">
        <v>0</v>
      </c>
      <c r="G244" s="0" t="n">
        <v>548</v>
      </c>
      <c r="H244" s="0" t="n">
        <v>45</v>
      </c>
    </row>
    <row r="245" customFormat="false" ht="15" hidden="false" customHeight="false" outlineLevel="0" collapsed="false">
      <c r="A245" s="0" t="s">
        <v>382</v>
      </c>
      <c r="B245" s="0" t="s">
        <v>169</v>
      </c>
      <c r="C245" s="0" t="s">
        <v>382</v>
      </c>
      <c r="D245" s="0" t="s">
        <v>169</v>
      </c>
      <c r="E245" s="0" t="n">
        <v>16</v>
      </c>
      <c r="F245" s="0" t="n">
        <v>0</v>
      </c>
      <c r="G245" s="0" t="n">
        <v>473</v>
      </c>
      <c r="H245" s="0" t="n">
        <v>270</v>
      </c>
    </row>
    <row r="246" customFormat="false" ht="15" hidden="false" customHeight="false" outlineLevel="0" collapsed="false">
      <c r="A246" s="0" t="s">
        <v>383</v>
      </c>
      <c r="B246" s="0" t="s">
        <v>22</v>
      </c>
      <c r="C246" s="0" t="s">
        <v>383</v>
      </c>
      <c r="D246" s="0" t="s">
        <v>22</v>
      </c>
      <c r="E246" s="0" t="n">
        <v>11</v>
      </c>
      <c r="F246" s="0" t="n">
        <v>0</v>
      </c>
      <c r="G246" s="0" t="n">
        <v>618</v>
      </c>
      <c r="H246" s="0" t="n">
        <v>28</v>
      </c>
    </row>
    <row r="247" customFormat="false" ht="15" hidden="false" customHeight="false" outlineLevel="0" collapsed="false">
      <c r="A247" s="0" t="s">
        <v>385</v>
      </c>
      <c r="B247" s="0" t="s">
        <v>35</v>
      </c>
      <c r="C247" s="0" t="s">
        <v>385</v>
      </c>
      <c r="D247" s="0" t="s">
        <v>489</v>
      </c>
      <c r="E247" s="0" t="n">
        <v>12</v>
      </c>
      <c r="F247" s="0" t="n">
        <v>0</v>
      </c>
      <c r="G247" s="0" t="n">
        <v>69</v>
      </c>
      <c r="H247" s="0" t="n">
        <v>211</v>
      </c>
    </row>
    <row r="248" customFormat="false" ht="15" hidden="false" customHeight="false" outlineLevel="0" collapsed="false">
      <c r="A248" s="0" t="s">
        <v>386</v>
      </c>
      <c r="B248" s="0" t="s">
        <v>37</v>
      </c>
      <c r="C248" s="0" t="s">
        <v>386</v>
      </c>
      <c r="D248" s="0" t="s">
        <v>37</v>
      </c>
      <c r="E248" s="0" t="n">
        <v>2</v>
      </c>
      <c r="F248" s="0" t="n">
        <v>0</v>
      </c>
      <c r="G248" s="0" t="n">
        <v>0</v>
      </c>
      <c r="H248" s="0" t="n">
        <v>15</v>
      </c>
    </row>
    <row r="249" customFormat="false" ht="15" hidden="false" customHeight="false" outlineLevel="0" collapsed="false">
      <c r="A249" s="0" t="s">
        <v>387</v>
      </c>
      <c r="B249" s="0" t="s">
        <v>22</v>
      </c>
      <c r="C249" s="0" t="s">
        <v>387</v>
      </c>
      <c r="D249" s="0" t="s">
        <v>22</v>
      </c>
      <c r="E249" s="0" t="n">
        <v>14</v>
      </c>
      <c r="F249" s="0" t="n">
        <v>0</v>
      </c>
      <c r="G249" s="0" t="n">
        <v>533</v>
      </c>
      <c r="H249" s="0" t="n">
        <v>52</v>
      </c>
    </row>
    <row r="250" customFormat="false" ht="15" hidden="false" customHeight="false" outlineLevel="0" collapsed="false">
      <c r="A250" s="0" t="s">
        <v>388</v>
      </c>
      <c r="B250" s="0" t="s">
        <v>19</v>
      </c>
      <c r="C250" s="0" t="s">
        <v>388</v>
      </c>
      <c r="D250" s="0" t="s">
        <v>19</v>
      </c>
      <c r="E250" s="0" t="n">
        <v>8</v>
      </c>
      <c r="F250" s="0" t="n">
        <v>252</v>
      </c>
      <c r="G250" s="0" t="n">
        <v>0</v>
      </c>
      <c r="H250" s="0" t="n">
        <v>77</v>
      </c>
    </row>
    <row r="251" customFormat="false" ht="15" hidden="false" customHeight="false" outlineLevel="0" collapsed="false">
      <c r="A251" s="0" t="s">
        <v>389</v>
      </c>
      <c r="B251" s="0" t="s">
        <v>43</v>
      </c>
    </row>
    <row r="252" customFormat="false" ht="15" hidden="false" customHeight="false" outlineLevel="0" collapsed="false">
      <c r="A252" s="0" t="s">
        <v>390</v>
      </c>
      <c r="B252" s="0" t="s">
        <v>43</v>
      </c>
      <c r="C252" s="0" t="s">
        <v>390</v>
      </c>
      <c r="D252" s="0" t="s">
        <v>43</v>
      </c>
      <c r="E252" s="0" t="n">
        <v>16</v>
      </c>
      <c r="F252" s="0" t="n">
        <v>76</v>
      </c>
      <c r="G252" s="0" t="n">
        <v>0</v>
      </c>
      <c r="H252" s="0" t="n">
        <v>272</v>
      </c>
    </row>
    <row r="253" customFormat="false" ht="15" hidden="false" customHeight="false" outlineLevel="0" collapsed="false">
      <c r="A253" s="0" t="s">
        <v>391</v>
      </c>
      <c r="B253" s="0" t="s">
        <v>64</v>
      </c>
    </row>
    <row r="254" customFormat="false" ht="15" hidden="false" customHeight="false" outlineLevel="0" collapsed="false">
      <c r="A254" s="0" t="s">
        <v>393</v>
      </c>
      <c r="B254" s="0" t="s">
        <v>13</v>
      </c>
    </row>
    <row r="255" customFormat="false" ht="15" hidden="false" customHeight="false" outlineLevel="0" collapsed="false">
      <c r="A255" s="0" t="s">
        <v>394</v>
      </c>
      <c r="B255" s="0" t="s">
        <v>16</v>
      </c>
      <c r="C255" s="0" t="s">
        <v>394</v>
      </c>
      <c r="D255" s="0" t="s">
        <v>16</v>
      </c>
      <c r="E255" s="0" t="n">
        <v>14</v>
      </c>
      <c r="F255" s="0" t="n">
        <v>0</v>
      </c>
      <c r="G255" s="0" t="n">
        <v>287</v>
      </c>
      <c r="H255" s="0" t="n">
        <v>88</v>
      </c>
    </row>
    <row r="256" customFormat="false" ht="15" hidden="false" customHeight="false" outlineLevel="0" collapsed="false">
      <c r="A256" s="0" t="s">
        <v>395</v>
      </c>
      <c r="B256" s="0" t="s">
        <v>22</v>
      </c>
      <c r="C256" s="0" t="s">
        <v>395</v>
      </c>
      <c r="D256" s="0" t="s">
        <v>491</v>
      </c>
      <c r="E256" s="0" t="n">
        <v>15</v>
      </c>
      <c r="F256" s="0" t="n">
        <v>0</v>
      </c>
      <c r="G256" s="0" t="n">
        <v>534</v>
      </c>
      <c r="H256" s="0" t="n">
        <v>60</v>
      </c>
    </row>
    <row r="257" customFormat="false" ht="15" hidden="false" customHeight="false" outlineLevel="0" collapsed="false">
      <c r="A257" s="0" t="s">
        <v>396</v>
      </c>
      <c r="B257" s="0" t="s">
        <v>22</v>
      </c>
      <c r="C257" s="0" t="s">
        <v>396</v>
      </c>
      <c r="D257" s="0" t="s">
        <v>491</v>
      </c>
      <c r="E257" s="0" t="n">
        <v>10</v>
      </c>
      <c r="F257" s="0" t="n">
        <v>0</v>
      </c>
      <c r="G257" s="0" t="n">
        <f aca="false">26+32</f>
        <v>58</v>
      </c>
      <c r="H257" s="0" t="n">
        <f aca="false">27+22</f>
        <v>49</v>
      </c>
      <c r="I257" s="25" t="s">
        <v>396</v>
      </c>
      <c r="J257" s="25" t="s">
        <v>491</v>
      </c>
      <c r="K257" s="25" t="n">
        <v>6</v>
      </c>
      <c r="L257" s="25" t="n">
        <v>0</v>
      </c>
      <c r="M257" s="26" t="n">
        <v>0</v>
      </c>
      <c r="N257" s="25" t="n">
        <v>32</v>
      </c>
      <c r="O257" s="27" t="n">
        <v>0.0305</v>
      </c>
      <c r="P257" s="25" t="n">
        <v>22</v>
      </c>
      <c r="Q257" s="27" t="n">
        <v>0.0463</v>
      </c>
    </row>
    <row r="258" customFormat="false" ht="15" hidden="false" customHeight="false" outlineLevel="0" collapsed="false">
      <c r="A258" s="0" t="s">
        <v>397</v>
      </c>
      <c r="B258" s="0" t="s">
        <v>82</v>
      </c>
      <c r="C258" s="0" t="s">
        <v>397</v>
      </c>
      <c r="D258" s="0" t="s">
        <v>82</v>
      </c>
      <c r="E258" s="0" t="n">
        <v>12</v>
      </c>
      <c r="F258" s="0" t="n">
        <v>16</v>
      </c>
      <c r="G258" s="0" t="n">
        <v>0</v>
      </c>
      <c r="H258" s="0" t="n">
        <v>43</v>
      </c>
    </row>
    <row r="259" customFormat="false" ht="15" hidden="false" customHeight="false" outlineLevel="0" collapsed="false">
      <c r="A259" s="0" t="s">
        <v>398</v>
      </c>
      <c r="B259" s="0" t="s">
        <v>52</v>
      </c>
      <c r="C259" s="0" t="s">
        <v>398</v>
      </c>
      <c r="D259" s="0" t="s">
        <v>169</v>
      </c>
      <c r="E259" s="0" t="n">
        <v>11</v>
      </c>
      <c r="F259" s="0" t="n">
        <v>0</v>
      </c>
      <c r="G259" s="0" t="n">
        <v>770</v>
      </c>
      <c r="H259" s="0" t="n">
        <v>73</v>
      </c>
    </row>
    <row r="260" customFormat="false" ht="15" hidden="false" customHeight="false" outlineLevel="0" collapsed="false">
      <c r="A260" s="0" t="s">
        <v>399</v>
      </c>
      <c r="B260" s="0" t="s">
        <v>19</v>
      </c>
    </row>
    <row r="261" customFormat="false" ht="15" hidden="false" customHeight="false" outlineLevel="0" collapsed="false">
      <c r="A261" s="0" t="s">
        <v>400</v>
      </c>
      <c r="B261" s="0" t="s">
        <v>64</v>
      </c>
    </row>
    <row r="262" customFormat="false" ht="15" hidden="false" customHeight="false" outlineLevel="0" collapsed="false">
      <c r="A262" s="0" t="s">
        <v>401</v>
      </c>
      <c r="B262" s="0" t="s">
        <v>19</v>
      </c>
    </row>
    <row r="263" customFormat="false" ht="15" hidden="false" customHeight="false" outlineLevel="0" collapsed="false">
      <c r="A263" s="0" t="s">
        <v>402</v>
      </c>
      <c r="B263" s="0" t="s">
        <v>19</v>
      </c>
      <c r="C263" s="0" t="s">
        <v>402</v>
      </c>
      <c r="D263" s="0" t="s">
        <v>19</v>
      </c>
      <c r="E263" s="0" t="n">
        <v>16</v>
      </c>
      <c r="F263" s="0" t="n">
        <v>741</v>
      </c>
      <c r="G263" s="0" t="n">
        <v>0</v>
      </c>
      <c r="H263" s="0" t="n">
        <v>88</v>
      </c>
    </row>
    <row r="264" customFormat="false" ht="15" hidden="false" customHeight="false" outlineLevel="0" collapsed="false">
      <c r="A264" s="0" t="s">
        <v>403</v>
      </c>
      <c r="B264" s="0" t="s">
        <v>19</v>
      </c>
      <c r="C264" s="0" t="s">
        <v>403</v>
      </c>
      <c r="D264" s="0" t="s">
        <v>19</v>
      </c>
      <c r="E264" s="0" t="n">
        <v>16</v>
      </c>
      <c r="F264" s="0" t="n">
        <v>791</v>
      </c>
      <c r="G264" s="0" t="n">
        <v>0</v>
      </c>
      <c r="H264" s="0" t="n">
        <v>3</v>
      </c>
    </row>
    <row r="265" customFormat="false" ht="15" hidden="false" customHeight="false" outlineLevel="0" collapsed="false">
      <c r="A265" s="0" t="s">
        <v>404</v>
      </c>
      <c r="B265" s="0" t="s">
        <v>64</v>
      </c>
      <c r="C265" s="0" t="s">
        <v>404</v>
      </c>
      <c r="D265" s="0" t="s">
        <v>490</v>
      </c>
      <c r="E265" s="0" t="n">
        <v>13</v>
      </c>
      <c r="F265" s="0" t="n">
        <v>928</v>
      </c>
      <c r="G265" s="0" t="n">
        <v>0</v>
      </c>
      <c r="H265" s="0" t="n">
        <v>12</v>
      </c>
    </row>
    <row r="266" customFormat="false" ht="15" hidden="false" customHeight="false" outlineLevel="0" collapsed="false">
      <c r="A266" s="0" t="s">
        <v>406</v>
      </c>
      <c r="B266" s="0" t="s">
        <v>16</v>
      </c>
    </row>
    <row r="267" customFormat="false" ht="15" hidden="false" customHeight="false" outlineLevel="0" collapsed="false">
      <c r="A267" s="0" t="s">
        <v>407</v>
      </c>
      <c r="B267" s="0" t="s">
        <v>16</v>
      </c>
      <c r="C267" s="0" t="s">
        <v>407</v>
      </c>
      <c r="D267" s="0" t="s">
        <v>16</v>
      </c>
      <c r="E267" s="0" t="n">
        <v>1</v>
      </c>
      <c r="F267" s="0" t="n">
        <v>0</v>
      </c>
      <c r="G267" s="0" t="n">
        <v>0</v>
      </c>
      <c r="H267" s="0" t="n">
        <v>3</v>
      </c>
    </row>
    <row r="268" customFormat="false" ht="15" hidden="false" customHeight="false" outlineLevel="0" collapsed="false">
      <c r="A268" s="0" t="s">
        <v>408</v>
      </c>
      <c r="B268" s="0" t="s">
        <v>43</v>
      </c>
      <c r="C268" s="0" t="s">
        <v>408</v>
      </c>
      <c r="D268" s="0" t="s">
        <v>43</v>
      </c>
      <c r="E268" s="0" t="n">
        <v>16</v>
      </c>
      <c r="F268" s="0" t="n">
        <v>470</v>
      </c>
      <c r="G268" s="0" t="n">
        <v>0</v>
      </c>
      <c r="H268" s="0" t="n">
        <v>106</v>
      </c>
    </row>
    <row r="269" customFormat="false" ht="15" hidden="false" customHeight="false" outlineLevel="0" collapsed="false">
      <c r="A269" s="0" t="s">
        <v>409</v>
      </c>
      <c r="B269" s="0" t="s">
        <v>13</v>
      </c>
    </row>
    <row r="270" customFormat="false" ht="15" hidden="false" customHeight="false" outlineLevel="0" collapsed="false">
      <c r="A270" s="0" t="s">
        <v>410</v>
      </c>
      <c r="B270" s="0" t="s">
        <v>67</v>
      </c>
      <c r="C270" s="0" t="s">
        <v>410</v>
      </c>
      <c r="D270" s="0" t="s">
        <v>67</v>
      </c>
      <c r="E270" s="0" t="n">
        <v>16</v>
      </c>
      <c r="F270" s="0" t="n">
        <v>268</v>
      </c>
      <c r="G270" s="0" t="n">
        <v>0</v>
      </c>
      <c r="H270" s="0" t="n">
        <v>234</v>
      </c>
    </row>
    <row r="271" customFormat="false" ht="15" hidden="false" customHeight="false" outlineLevel="0" collapsed="false">
      <c r="A271" s="0" t="s">
        <v>412</v>
      </c>
      <c r="B271" s="0" t="s">
        <v>52</v>
      </c>
      <c r="C271" s="0" t="s">
        <v>412</v>
      </c>
      <c r="D271" s="0" t="s">
        <v>169</v>
      </c>
      <c r="E271" s="0" t="n">
        <v>16</v>
      </c>
      <c r="F271" s="0" t="n">
        <v>0</v>
      </c>
      <c r="G271" s="0" t="n">
        <v>755</v>
      </c>
      <c r="H271" s="0" t="n">
        <v>148</v>
      </c>
    </row>
    <row r="272" customFormat="false" ht="15" hidden="false" customHeight="false" outlineLevel="0" collapsed="false">
      <c r="A272" s="0" t="s">
        <v>413</v>
      </c>
      <c r="B272" s="0" t="s">
        <v>37</v>
      </c>
      <c r="C272" s="0" t="s">
        <v>413</v>
      </c>
      <c r="D272" s="0" t="s">
        <v>19</v>
      </c>
      <c r="E272" s="0" t="n">
        <v>3</v>
      </c>
      <c r="F272" s="0" t="n">
        <v>4</v>
      </c>
      <c r="G272" s="0" t="n">
        <v>0</v>
      </c>
      <c r="H272" s="0" t="n">
        <v>35</v>
      </c>
    </row>
    <row r="273" customFormat="false" ht="15" hidden="false" customHeight="false" outlineLevel="0" collapsed="false">
      <c r="A273" s="0" t="s">
        <v>414</v>
      </c>
      <c r="B273" s="0" t="s">
        <v>40</v>
      </c>
    </row>
    <row r="274" customFormat="false" ht="15" hidden="false" customHeight="false" outlineLevel="0" collapsed="false">
      <c r="A274" s="0" t="s">
        <v>415</v>
      </c>
      <c r="B274" s="0" t="s">
        <v>82</v>
      </c>
      <c r="C274" s="0" t="s">
        <v>415</v>
      </c>
      <c r="D274" s="0" t="s">
        <v>82</v>
      </c>
      <c r="E274" s="0" t="n">
        <v>16</v>
      </c>
      <c r="F274" s="0" t="n">
        <v>1029</v>
      </c>
      <c r="G274" s="0" t="n">
        <v>0</v>
      </c>
      <c r="H274" s="0" t="n">
        <v>57</v>
      </c>
    </row>
    <row r="275" customFormat="false" ht="15" hidden="false" customHeight="false" outlineLevel="0" collapsed="false">
      <c r="A275" s="0" t="s">
        <v>416</v>
      </c>
      <c r="B275" s="0" t="s">
        <v>97</v>
      </c>
      <c r="C275" s="0" t="s">
        <v>416</v>
      </c>
      <c r="D275" s="0" t="s">
        <v>97</v>
      </c>
      <c r="E275" s="0" t="n">
        <v>16</v>
      </c>
      <c r="F275" s="0" t="n">
        <v>923</v>
      </c>
      <c r="G275" s="0" t="n">
        <v>0</v>
      </c>
      <c r="H275" s="0" t="n">
        <v>78</v>
      </c>
    </row>
    <row r="276" customFormat="false" ht="15" hidden="false" customHeight="false" outlineLevel="0" collapsed="false">
      <c r="A276" s="0" t="s">
        <v>417</v>
      </c>
      <c r="B276" s="0" t="s">
        <v>35</v>
      </c>
    </row>
    <row r="277" customFormat="false" ht="15" hidden="false" customHeight="false" outlineLevel="0" collapsed="false">
      <c r="A277" s="0" t="s">
        <v>418</v>
      </c>
      <c r="B277" s="0" t="s">
        <v>35</v>
      </c>
    </row>
    <row r="278" customFormat="false" ht="15" hidden="false" customHeight="false" outlineLevel="0" collapsed="false">
      <c r="A278" s="0" t="s">
        <v>420</v>
      </c>
      <c r="B278" s="0" t="s">
        <v>61</v>
      </c>
    </row>
    <row r="279" customFormat="false" ht="15" hidden="false" customHeight="false" outlineLevel="0" collapsed="false">
      <c r="A279" s="0" t="s">
        <v>421</v>
      </c>
      <c r="B279" s="0" t="s">
        <v>97</v>
      </c>
      <c r="C279" s="0" t="s">
        <v>421</v>
      </c>
      <c r="D279" s="0" t="s">
        <v>97</v>
      </c>
      <c r="E279" s="0" t="n">
        <v>13</v>
      </c>
      <c r="F279" s="0" t="n">
        <v>750</v>
      </c>
      <c r="G279" s="0" t="n">
        <v>0</v>
      </c>
      <c r="H279" s="0" t="n">
        <v>0</v>
      </c>
    </row>
    <row r="280" customFormat="false" ht="15" hidden="false" customHeight="false" outlineLevel="0" collapsed="false">
      <c r="A280" s="0" t="s">
        <v>422</v>
      </c>
      <c r="B280" s="0" t="s">
        <v>61</v>
      </c>
    </row>
    <row r="281" customFormat="false" ht="15" hidden="false" customHeight="false" outlineLevel="0" collapsed="false">
      <c r="A281" s="0" t="s">
        <v>423</v>
      </c>
      <c r="B281" s="0" t="s">
        <v>16</v>
      </c>
      <c r="C281" s="0" t="s">
        <v>423</v>
      </c>
      <c r="D281" s="0" t="s">
        <v>52</v>
      </c>
      <c r="E281" s="0" t="n">
        <v>14</v>
      </c>
      <c r="F281" s="0" t="n">
        <v>0</v>
      </c>
      <c r="G281" s="0" t="n">
        <v>885</v>
      </c>
      <c r="H281" s="0" t="n">
        <v>113</v>
      </c>
    </row>
    <row r="282" customFormat="false" ht="15" hidden="false" customHeight="false" outlineLevel="0" collapsed="false">
      <c r="A282" s="0" t="s">
        <v>424</v>
      </c>
      <c r="B282" s="0" t="s">
        <v>19</v>
      </c>
    </row>
    <row r="283" customFormat="false" ht="15" hidden="false" customHeight="false" outlineLevel="0" collapsed="false">
      <c r="A283" s="0" t="s">
        <v>426</v>
      </c>
      <c r="B283" s="0" t="s">
        <v>97</v>
      </c>
      <c r="C283" s="0" t="s">
        <v>426</v>
      </c>
      <c r="D283" s="0" t="s">
        <v>97</v>
      </c>
      <c r="E283" s="0" t="n">
        <v>14</v>
      </c>
      <c r="F283" s="0" t="n">
        <v>468</v>
      </c>
      <c r="G283" s="0" t="n">
        <v>0</v>
      </c>
      <c r="H283" s="0" t="n">
        <v>107</v>
      </c>
    </row>
    <row r="284" customFormat="false" ht="15" hidden="false" customHeight="false" outlineLevel="0" collapsed="false">
      <c r="A284" s="0" t="s">
        <v>428</v>
      </c>
      <c r="B284" s="0" t="s">
        <v>64</v>
      </c>
    </row>
    <row r="285" customFormat="false" ht="15" hidden="false" customHeight="false" outlineLevel="0" collapsed="false">
      <c r="A285" s="0" t="s">
        <v>429</v>
      </c>
      <c r="B285" s="0" t="s">
        <v>16</v>
      </c>
      <c r="C285" s="0" t="s">
        <v>429</v>
      </c>
      <c r="D285" s="0" t="s">
        <v>16</v>
      </c>
      <c r="E285" s="0" t="n">
        <v>2</v>
      </c>
      <c r="F285" s="0" t="n">
        <v>0</v>
      </c>
      <c r="G285" s="0" t="n">
        <v>30</v>
      </c>
      <c r="H285" s="0" t="n">
        <v>12</v>
      </c>
    </row>
    <row r="286" customFormat="false" ht="15" hidden="false" customHeight="false" outlineLevel="0" collapsed="false">
      <c r="A286" s="0" t="s">
        <v>430</v>
      </c>
      <c r="B286" s="0" t="s">
        <v>37</v>
      </c>
      <c r="C286" s="0" t="s">
        <v>430</v>
      </c>
      <c r="D286" s="0" t="s">
        <v>37</v>
      </c>
      <c r="E286" s="0" t="n">
        <v>16</v>
      </c>
      <c r="F286" s="0" t="n">
        <v>0</v>
      </c>
      <c r="G286" s="0" t="n">
        <v>671</v>
      </c>
      <c r="H286" s="0" t="n">
        <v>82</v>
      </c>
    </row>
    <row r="287" customFormat="false" ht="15" hidden="false" customHeight="false" outlineLevel="0" collapsed="false">
      <c r="A287" s="0" t="s">
        <v>431</v>
      </c>
      <c r="B287" s="0" t="s">
        <v>16</v>
      </c>
      <c r="C287" s="0" t="s">
        <v>431</v>
      </c>
      <c r="D287" s="0" t="s">
        <v>16</v>
      </c>
      <c r="E287" s="0" t="n">
        <v>16</v>
      </c>
      <c r="F287" s="0" t="n">
        <v>0</v>
      </c>
      <c r="G287" s="0" t="n">
        <v>1015</v>
      </c>
      <c r="H287" s="0" t="n">
        <v>23</v>
      </c>
    </row>
    <row r="288" customFormat="false" ht="15" hidden="false" customHeight="false" outlineLevel="0" collapsed="false">
      <c r="A288" s="0" t="s">
        <v>432</v>
      </c>
      <c r="B288" s="0" t="s">
        <v>61</v>
      </c>
    </row>
    <row r="289" customFormat="false" ht="15" hidden="false" customHeight="false" outlineLevel="0" collapsed="false">
      <c r="A289" s="0" t="s">
        <v>434</v>
      </c>
      <c r="B289" s="0" t="s">
        <v>43</v>
      </c>
      <c r="C289" s="0" t="s">
        <v>434</v>
      </c>
      <c r="D289" s="0" t="s">
        <v>43</v>
      </c>
      <c r="E289" s="0" t="n">
        <v>8</v>
      </c>
      <c r="F289" s="0" t="n">
        <v>140</v>
      </c>
      <c r="G289" s="0" t="n">
        <v>0</v>
      </c>
      <c r="H289" s="0" t="n">
        <v>48</v>
      </c>
    </row>
    <row r="290" customFormat="false" ht="15" hidden="false" customHeight="false" outlineLevel="0" collapsed="false">
      <c r="A290" s="0" t="s">
        <v>436</v>
      </c>
      <c r="B290" s="0" t="s">
        <v>40</v>
      </c>
    </row>
    <row r="291" customFormat="false" ht="15" hidden="false" customHeight="false" outlineLevel="0" collapsed="false">
      <c r="A291" s="0" t="s">
        <v>437</v>
      </c>
      <c r="B291" s="0" t="s">
        <v>67</v>
      </c>
    </row>
    <row r="292" customFormat="false" ht="15" hidden="false" customHeight="false" outlineLevel="0" collapsed="false">
      <c r="A292" s="0" t="s">
        <v>438</v>
      </c>
      <c r="B292" s="0" t="s">
        <v>97</v>
      </c>
      <c r="C292" s="0" t="s">
        <v>438</v>
      </c>
      <c r="D292" s="0" t="s">
        <v>97</v>
      </c>
      <c r="E292" s="0" t="n">
        <v>15</v>
      </c>
      <c r="F292" s="0" t="n">
        <v>789</v>
      </c>
      <c r="G292" s="0" t="n">
        <v>0</v>
      </c>
      <c r="H292" s="0" t="n">
        <v>83</v>
      </c>
    </row>
    <row r="293" customFormat="false" ht="15" hidden="false" customHeight="false" outlineLevel="0" collapsed="false">
      <c r="A293" s="0" t="s">
        <v>439</v>
      </c>
      <c r="B293" s="0" t="s">
        <v>67</v>
      </c>
      <c r="C293" s="0" t="s">
        <v>439</v>
      </c>
      <c r="D293" s="0" t="s">
        <v>67</v>
      </c>
      <c r="E293" s="0" t="n">
        <v>16</v>
      </c>
      <c r="F293" s="0" t="n">
        <v>220</v>
      </c>
      <c r="G293" s="0" t="n">
        <v>0</v>
      </c>
      <c r="H293" s="0" t="n">
        <v>128</v>
      </c>
    </row>
    <row r="294" customFormat="false" ht="15" hidden="false" customHeight="false" outlineLevel="0" collapsed="false">
      <c r="A294" s="0" t="s">
        <v>440</v>
      </c>
      <c r="B294" s="0" t="s">
        <v>35</v>
      </c>
    </row>
    <row r="295" customFormat="false" ht="15" hidden="false" customHeight="false" outlineLevel="0" collapsed="false">
      <c r="A295" s="0" t="s">
        <v>441</v>
      </c>
      <c r="B295" s="0" t="s">
        <v>52</v>
      </c>
    </row>
    <row r="328" customFormat="false" ht="15" hidden="false" customHeight="false" outlineLevel="0" collapsed="false">
      <c r="C328" s="37"/>
      <c r="D328" s="37"/>
      <c r="E328" s="37"/>
      <c r="F328" s="37"/>
      <c r="G328" s="37"/>
      <c r="H328" s="37"/>
    </row>
    <row r="329" customFormat="false" ht="15" hidden="false" customHeight="false" outlineLevel="0" collapsed="false">
      <c r="C329" s="36"/>
      <c r="D329" s="36"/>
      <c r="E329" s="36"/>
      <c r="F329" s="36"/>
      <c r="G329" s="36"/>
      <c r="H329" s="36"/>
    </row>
    <row r="330" customFormat="false" ht="15" hidden="false" customHeight="false" outlineLevel="0" collapsed="false">
      <c r="C330" s="47"/>
      <c r="D330" s="47"/>
      <c r="E330" s="47"/>
      <c r="F330" s="47"/>
      <c r="G330" s="47"/>
      <c r="H330" s="47"/>
    </row>
    <row r="331" customFormat="false" ht="15" hidden="false" customHeight="false" outlineLevel="0" collapsed="false">
      <c r="C331" s="48"/>
      <c r="D331" s="48"/>
      <c r="E331" s="48"/>
      <c r="F331" s="48"/>
      <c r="G331" s="48"/>
      <c r="H331" s="48"/>
    </row>
    <row r="332" customFormat="false" ht="15" hidden="false" customHeight="false" outlineLevel="0" collapsed="false">
      <c r="C332" s="48"/>
      <c r="D332" s="48"/>
      <c r="E332" s="48"/>
      <c r="F332" s="48"/>
      <c r="G332" s="48"/>
      <c r="H332" s="48"/>
    </row>
    <row r="333" customFormat="false" ht="15" hidden="false" customHeight="false" outlineLevel="0" collapsed="false">
      <c r="C333" s="48"/>
      <c r="D333" s="48"/>
      <c r="E333" s="48"/>
      <c r="F333" s="48"/>
      <c r="G333" s="48"/>
      <c r="H333" s="48"/>
    </row>
    <row r="334" customFormat="false" ht="15" hidden="false" customHeight="false" outlineLevel="0" collapsed="false">
      <c r="C334" s="44"/>
      <c r="D334" s="44"/>
      <c r="E334" s="44"/>
      <c r="F334" s="44"/>
      <c r="G334" s="44"/>
      <c r="H334" s="44"/>
    </row>
    <row r="335" customFormat="false" ht="15" hidden="false" customHeight="false" outlineLevel="0" collapsed="false">
      <c r="C335" s="40"/>
      <c r="D335" s="40"/>
      <c r="E335" s="40"/>
      <c r="F335" s="40"/>
      <c r="G335" s="40"/>
      <c r="H335" s="40"/>
    </row>
    <row r="336" customFormat="false" ht="15" hidden="false" customHeight="false" outlineLevel="0" collapsed="false">
      <c r="C336" s="47"/>
      <c r="D336" s="47"/>
      <c r="E336" s="47"/>
      <c r="F336" s="47"/>
      <c r="G336" s="47"/>
      <c r="H336" s="47"/>
    </row>
    <row r="337" customFormat="false" ht="15" hidden="false" customHeight="false" outlineLevel="0" collapsed="false">
      <c r="C337" s="49"/>
      <c r="D337" s="49"/>
      <c r="E337" s="49"/>
      <c r="F337" s="49"/>
      <c r="G337" s="49"/>
      <c r="H337" s="49"/>
    </row>
    <row r="338" customFormat="false" ht="15" hidden="false" customHeight="false" outlineLevel="0" collapsed="false">
      <c r="C338" s="35"/>
      <c r="D338" s="35"/>
      <c r="E338" s="35"/>
      <c r="F338" s="35"/>
      <c r="G338" s="35"/>
      <c r="H338" s="35"/>
    </row>
    <row r="339" customFormat="false" ht="15" hidden="false" customHeight="false" outlineLevel="0" collapsed="false">
      <c r="C339" s="50"/>
      <c r="D339" s="50"/>
      <c r="E339" s="50"/>
      <c r="F339" s="50"/>
      <c r="G339" s="50"/>
      <c r="H339" s="50"/>
    </row>
    <row r="340" customFormat="false" ht="15" hidden="false" customHeight="false" outlineLevel="0" collapsed="false">
      <c r="C340" s="42"/>
      <c r="D340" s="42"/>
      <c r="E340" s="42"/>
      <c r="F340" s="42"/>
      <c r="G340" s="42"/>
      <c r="H340" s="42"/>
    </row>
    <row r="341" customFormat="false" ht="15" hidden="false" customHeight="false" outlineLevel="0" collapsed="false">
      <c r="C341" s="42"/>
      <c r="D341" s="42"/>
      <c r="E341" s="42"/>
      <c r="F341" s="42"/>
      <c r="G341" s="42"/>
      <c r="H341" s="42"/>
    </row>
    <row r="342" customFormat="false" ht="15" hidden="false" customHeight="false" outlineLevel="0" collapsed="false">
      <c r="C342" s="44"/>
      <c r="D342" s="44"/>
      <c r="E342" s="44"/>
      <c r="F342" s="44"/>
      <c r="G342" s="44"/>
      <c r="H342" s="44"/>
    </row>
    <row r="343" customFormat="false" ht="15" hidden="false" customHeight="false" outlineLevel="0" collapsed="false">
      <c r="C343" s="47"/>
      <c r="D343" s="47"/>
      <c r="E343" s="47"/>
      <c r="F343" s="47"/>
      <c r="G343" s="47"/>
      <c r="H343" s="47"/>
    </row>
    <row r="344" customFormat="false" ht="15" hidden="false" customHeight="false" outlineLevel="0" collapsed="false">
      <c r="C344" s="46"/>
      <c r="D344" s="46"/>
      <c r="E344" s="46"/>
      <c r="F344" s="46"/>
      <c r="G344" s="46"/>
      <c r="H344" s="46"/>
    </row>
    <row r="345" customFormat="false" ht="15" hidden="false" customHeight="false" outlineLevel="0" collapsed="false">
      <c r="C345" s="48"/>
      <c r="D345" s="48"/>
      <c r="E345" s="48"/>
      <c r="F345" s="48"/>
      <c r="G345" s="48"/>
      <c r="H345" s="48"/>
    </row>
    <row r="346" customFormat="false" ht="15" hidden="false" customHeight="false" outlineLevel="0" collapsed="false">
      <c r="C346" s="50"/>
      <c r="D346" s="50"/>
      <c r="E346" s="50"/>
      <c r="F346" s="50"/>
      <c r="G346" s="50"/>
      <c r="H346" s="50"/>
    </row>
    <row r="347" customFormat="false" ht="15" hidden="false" customHeight="false" outlineLevel="0" collapsed="false">
      <c r="C347" s="51"/>
      <c r="D347" s="51"/>
      <c r="E347" s="51"/>
      <c r="F347" s="51"/>
      <c r="G347" s="51"/>
      <c r="H347" s="51"/>
    </row>
    <row r="348" customFormat="false" ht="15" hidden="false" customHeight="false" outlineLevel="0" collapsed="false">
      <c r="C348" s="46"/>
      <c r="D348" s="46"/>
      <c r="E348" s="46"/>
      <c r="F348" s="46"/>
      <c r="G348" s="46"/>
      <c r="H348" s="46"/>
    </row>
    <row r="349" customFormat="false" ht="15" hidden="false" customHeight="false" outlineLevel="0" collapsed="false">
      <c r="C349" s="52"/>
      <c r="D349" s="52"/>
      <c r="E349" s="52"/>
      <c r="F349" s="52"/>
      <c r="G349" s="52"/>
      <c r="H349" s="52"/>
    </row>
    <row r="350" customFormat="false" ht="15" hidden="false" customHeight="false" outlineLevel="0" collapsed="false">
      <c r="C350" s="39"/>
      <c r="D350" s="39"/>
      <c r="E350" s="39"/>
      <c r="F350" s="39"/>
      <c r="G350" s="39"/>
      <c r="H350" s="39"/>
    </row>
    <row r="351" customFormat="false" ht="15" hidden="false" customHeight="false" outlineLevel="0" collapsed="false">
      <c r="C351" s="50"/>
      <c r="D351" s="50"/>
      <c r="E351" s="50"/>
      <c r="F351" s="50"/>
      <c r="G351" s="50"/>
      <c r="H351" s="50"/>
    </row>
    <row r="352" customFormat="false" ht="15" hidden="false" customHeight="false" outlineLevel="0" collapsed="false">
      <c r="C352" s="53"/>
      <c r="D352" s="53"/>
      <c r="E352" s="53"/>
      <c r="F352" s="53"/>
      <c r="G352" s="53"/>
      <c r="H352" s="53"/>
    </row>
    <row r="353" customFormat="false" ht="15" hidden="false" customHeight="false" outlineLevel="0" collapsed="false">
      <c r="C353" s="51"/>
      <c r="D353" s="51"/>
      <c r="E353" s="51"/>
      <c r="F353" s="51"/>
      <c r="G353" s="51"/>
      <c r="H353" s="51"/>
    </row>
    <row r="354" customFormat="false" ht="15" hidden="false" customHeight="false" outlineLevel="0" collapsed="false">
      <c r="C354" s="50"/>
      <c r="D354" s="50"/>
      <c r="E354" s="50"/>
      <c r="F354" s="50"/>
      <c r="G354" s="50"/>
      <c r="H354" s="50"/>
    </row>
    <row r="355" customFormat="false" ht="15" hidden="false" customHeight="false" outlineLevel="0" collapsed="false">
      <c r="C355" s="49"/>
      <c r="D355" s="49"/>
      <c r="E355" s="49"/>
      <c r="F355" s="49"/>
      <c r="G355" s="49"/>
      <c r="H355" s="49"/>
    </row>
    <row r="356" customFormat="false" ht="15" hidden="false" customHeight="false" outlineLevel="0" collapsed="false">
      <c r="C356" s="35"/>
      <c r="D356" s="35"/>
      <c r="E356" s="35"/>
      <c r="F356" s="35"/>
      <c r="G356" s="35"/>
      <c r="H356" s="35"/>
    </row>
    <row r="357" customFormat="false" ht="15" hidden="false" customHeight="false" outlineLevel="0" collapsed="false">
      <c r="C357" s="36"/>
      <c r="D357" s="36"/>
      <c r="E357" s="36"/>
      <c r="F357" s="36"/>
      <c r="G357" s="36"/>
      <c r="H357" s="36"/>
    </row>
    <row r="358" customFormat="false" ht="15" hidden="false" customHeight="false" outlineLevel="0" collapsed="false">
      <c r="C358" s="36"/>
      <c r="D358" s="36"/>
      <c r="E358" s="36"/>
      <c r="F358" s="36"/>
      <c r="G358" s="36"/>
      <c r="H358" s="36"/>
    </row>
    <row r="359" customFormat="false" ht="15" hidden="false" customHeight="false" outlineLevel="0" collapsed="false">
      <c r="C359" s="39"/>
      <c r="D359" s="39"/>
      <c r="E359" s="39"/>
      <c r="F359" s="39"/>
      <c r="G359" s="39"/>
      <c r="H359" s="39"/>
    </row>
    <row r="360" customFormat="false" ht="15" hidden="false" customHeight="false" outlineLevel="0" collapsed="false">
      <c r="C360" s="37"/>
      <c r="D360" s="37"/>
      <c r="E360" s="37"/>
      <c r="F360" s="37"/>
      <c r="G360" s="37"/>
      <c r="H360" s="37"/>
    </row>
    <row r="361" customFormat="false" ht="15" hidden="false" customHeight="false" outlineLevel="0" collapsed="false">
      <c r="C361" s="52"/>
      <c r="D361" s="52"/>
      <c r="E361" s="52"/>
      <c r="F361" s="52"/>
      <c r="G361" s="52"/>
      <c r="H361" s="52"/>
    </row>
    <row r="362" customFormat="false" ht="15" hidden="false" customHeight="false" outlineLevel="0" collapsed="false">
      <c r="C362" s="49"/>
      <c r="D362" s="49"/>
      <c r="E362" s="49"/>
      <c r="F362" s="49"/>
      <c r="G362" s="49"/>
      <c r="H362" s="49"/>
    </row>
    <row r="363" customFormat="false" ht="15" hidden="false" customHeight="false" outlineLevel="0" collapsed="false">
      <c r="C363" s="37"/>
      <c r="D363" s="37"/>
      <c r="E363" s="37"/>
      <c r="F363" s="37"/>
      <c r="G363" s="37"/>
      <c r="H363" s="37"/>
    </row>
    <row r="364" customFormat="false" ht="15" hidden="false" customHeight="false" outlineLevel="0" collapsed="false">
      <c r="C364" s="33"/>
      <c r="D364" s="33"/>
      <c r="E364" s="33"/>
      <c r="F364" s="33"/>
      <c r="G364" s="33"/>
      <c r="H364" s="33"/>
    </row>
    <row r="365" customFormat="false" ht="15" hidden="false" customHeight="false" outlineLevel="0" collapsed="false">
      <c r="C365" s="41"/>
      <c r="D365" s="41"/>
      <c r="E365" s="41"/>
      <c r="F365" s="41"/>
      <c r="G365" s="41"/>
      <c r="H365" s="41"/>
    </row>
    <row r="366" customFormat="false" ht="15" hidden="false" customHeight="false" outlineLevel="0" collapsed="false">
      <c r="C366" s="53"/>
      <c r="D366" s="53"/>
      <c r="E366" s="53"/>
      <c r="F366" s="53"/>
      <c r="G366" s="53"/>
      <c r="H366" s="53"/>
    </row>
    <row r="367" customFormat="false" ht="15" hidden="false" customHeight="false" outlineLevel="0" collapsed="false">
      <c r="C367" s="35"/>
      <c r="D367" s="35"/>
      <c r="E367" s="35"/>
      <c r="F367" s="35"/>
      <c r="G367" s="35"/>
      <c r="H367" s="35"/>
    </row>
    <row r="368" customFormat="false" ht="15" hidden="false" customHeight="false" outlineLevel="0" collapsed="false">
      <c r="C368" s="54"/>
      <c r="D368" s="54"/>
      <c r="E368" s="54"/>
      <c r="F368" s="54"/>
      <c r="G368" s="54"/>
      <c r="H368" s="54"/>
    </row>
    <row r="369" customFormat="false" ht="15" hidden="false" customHeight="false" outlineLevel="0" collapsed="false">
      <c r="C369" s="50"/>
      <c r="D369" s="50"/>
      <c r="E369" s="50"/>
      <c r="F369" s="50"/>
      <c r="G369" s="50"/>
      <c r="H369" s="50"/>
    </row>
    <row r="370" customFormat="false" ht="15" hidden="false" customHeight="false" outlineLevel="0" collapsed="false">
      <c r="C370" s="44"/>
      <c r="D370" s="44"/>
      <c r="E370" s="44"/>
      <c r="F370" s="44"/>
      <c r="G370" s="44"/>
      <c r="H370" s="44"/>
    </row>
    <row r="371" customFormat="false" ht="15" hidden="false" customHeight="false" outlineLevel="0" collapsed="false">
      <c r="C371" s="38"/>
      <c r="D371" s="38"/>
      <c r="E371" s="38"/>
      <c r="F371" s="38"/>
      <c r="G371" s="38"/>
      <c r="H371" s="38"/>
    </row>
    <row r="372" customFormat="false" ht="15" hidden="false" customHeight="false" outlineLevel="0" collapsed="false">
      <c r="C372" s="37"/>
      <c r="D372" s="37"/>
      <c r="E372" s="37"/>
      <c r="F372" s="37"/>
      <c r="G372" s="37"/>
      <c r="H372" s="37"/>
    </row>
    <row r="373" customFormat="false" ht="15" hidden="false" customHeight="false" outlineLevel="0" collapsed="false">
      <c r="C373" s="36"/>
      <c r="D373" s="36"/>
      <c r="E373" s="36"/>
      <c r="F373" s="36"/>
      <c r="G373" s="36"/>
      <c r="H373" s="36"/>
    </row>
    <row r="374" customFormat="false" ht="15" hidden="false" customHeight="false" outlineLevel="0" collapsed="false">
      <c r="C374" s="55"/>
      <c r="D374" s="55"/>
      <c r="E374" s="55"/>
      <c r="F374" s="55"/>
      <c r="G374" s="55"/>
      <c r="H374" s="55"/>
    </row>
    <row r="375" customFormat="false" ht="15" hidden="false" customHeight="false" outlineLevel="0" collapsed="false">
      <c r="C375" s="46"/>
      <c r="D375" s="46"/>
      <c r="E375" s="46"/>
      <c r="F375" s="46"/>
      <c r="G375" s="46"/>
      <c r="H375" s="46"/>
    </row>
    <row r="376" customFormat="false" ht="15" hidden="false" customHeight="false" outlineLevel="0" collapsed="false">
      <c r="C376" s="41"/>
      <c r="D376" s="41"/>
      <c r="E376" s="41"/>
      <c r="F376" s="41"/>
      <c r="G376" s="41"/>
      <c r="H376" s="41"/>
    </row>
    <row r="377" customFormat="false" ht="15" hidden="false" customHeight="false" outlineLevel="0" collapsed="false">
      <c r="C377" s="35"/>
      <c r="D377" s="35"/>
      <c r="E377" s="35"/>
      <c r="F377" s="35"/>
      <c r="G377" s="35"/>
      <c r="H377" s="35"/>
    </row>
    <row r="378" customFormat="false" ht="15" hidden="false" customHeight="false" outlineLevel="0" collapsed="false">
      <c r="C378" s="39"/>
      <c r="D378" s="39"/>
      <c r="E378" s="39"/>
      <c r="F378" s="39"/>
      <c r="G378" s="39"/>
      <c r="H378" s="39"/>
    </row>
    <row r="379" customFormat="false" ht="15" hidden="false" customHeight="false" outlineLevel="0" collapsed="false">
      <c r="C379" s="47"/>
      <c r="D379" s="47"/>
      <c r="E379" s="47"/>
      <c r="F379" s="47"/>
      <c r="G379" s="47"/>
      <c r="H379" s="47"/>
    </row>
    <row r="380" customFormat="false" ht="15" hidden="false" customHeight="false" outlineLevel="0" collapsed="false">
      <c r="C380" s="47"/>
      <c r="D380" s="47"/>
      <c r="E380" s="47"/>
      <c r="F380" s="47"/>
      <c r="G380" s="47"/>
      <c r="H380" s="47"/>
    </row>
    <row r="381" customFormat="false" ht="15" hidden="false" customHeight="false" outlineLevel="0" collapsed="false">
      <c r="C381" s="42"/>
      <c r="D381" s="42"/>
      <c r="E381" s="42"/>
      <c r="F381" s="42"/>
      <c r="G381" s="42"/>
      <c r="H381" s="42"/>
    </row>
    <row r="382" customFormat="false" ht="15" hidden="false" customHeight="false" outlineLevel="0" collapsed="false">
      <c r="C382" s="52"/>
      <c r="D382" s="52"/>
      <c r="E382" s="52"/>
      <c r="F382" s="52"/>
      <c r="G382" s="52"/>
      <c r="H382" s="52"/>
    </row>
    <row r="383" customFormat="false" ht="15" hidden="false" customHeight="false" outlineLevel="0" collapsed="false">
      <c r="C383" s="46"/>
      <c r="D383" s="46"/>
      <c r="E383" s="46"/>
      <c r="F383" s="46"/>
      <c r="G383" s="46"/>
      <c r="H383" s="46"/>
    </row>
    <row r="384" customFormat="false" ht="15" hidden="false" customHeight="false" outlineLevel="0" collapsed="false">
      <c r="C384" s="53"/>
      <c r="D384" s="53"/>
      <c r="E384" s="53"/>
      <c r="F384" s="53"/>
      <c r="G384" s="53"/>
      <c r="H384" s="53"/>
    </row>
    <row r="385" customFormat="false" ht="15" hidden="false" customHeight="false" outlineLevel="0" collapsed="false">
      <c r="C385" s="51"/>
      <c r="D385" s="51"/>
      <c r="E385" s="51"/>
      <c r="F385" s="51"/>
      <c r="G385" s="51"/>
      <c r="H385" s="51"/>
    </row>
    <row r="386" customFormat="false" ht="15" hidden="false" customHeight="false" outlineLevel="0" collapsed="false">
      <c r="C386" s="44"/>
      <c r="D386" s="44"/>
      <c r="E386" s="44"/>
      <c r="F386" s="44"/>
      <c r="G386" s="44"/>
      <c r="H386" s="44"/>
    </row>
    <row r="387" customFormat="false" ht="15" hidden="false" customHeight="false" outlineLevel="0" collapsed="false">
      <c r="C387" s="43"/>
      <c r="D387" s="43"/>
      <c r="E387" s="43"/>
      <c r="F387" s="43"/>
      <c r="G387" s="43"/>
      <c r="H387" s="43"/>
    </row>
    <row r="388" customFormat="false" ht="15" hidden="false" customHeight="false" outlineLevel="0" collapsed="false">
      <c r="C388" s="47"/>
      <c r="D388" s="47"/>
      <c r="E388" s="47"/>
      <c r="F388" s="47"/>
      <c r="G388" s="47"/>
      <c r="H388" s="47"/>
    </row>
    <row r="389" customFormat="false" ht="15" hidden="false" customHeight="false" outlineLevel="0" collapsed="false">
      <c r="C389" s="40"/>
      <c r="D389" s="40"/>
      <c r="E389" s="40"/>
      <c r="F389" s="40"/>
      <c r="G389" s="40"/>
      <c r="H389" s="40"/>
    </row>
    <row r="390" customFormat="false" ht="15" hidden="false" customHeight="false" outlineLevel="0" collapsed="false">
      <c r="C390" s="44"/>
      <c r="D390" s="44"/>
      <c r="E390" s="44"/>
      <c r="F390" s="44"/>
      <c r="G390" s="44"/>
      <c r="H390" s="44"/>
    </row>
    <row r="391" customFormat="false" ht="15" hidden="false" customHeight="false" outlineLevel="0" collapsed="false">
      <c r="C391" s="36"/>
      <c r="D391" s="36"/>
      <c r="E391" s="36"/>
      <c r="F391" s="36"/>
      <c r="G391" s="36"/>
      <c r="H391" s="36"/>
    </row>
    <row r="392" customFormat="false" ht="15" hidden="false" customHeight="false" outlineLevel="0" collapsed="false">
      <c r="C392" s="53"/>
      <c r="D392" s="53"/>
      <c r="E392" s="53"/>
      <c r="F392" s="53"/>
      <c r="G392" s="53"/>
      <c r="H392" s="53"/>
    </row>
    <row r="393" customFormat="false" ht="15" hidden="false" customHeight="false" outlineLevel="0" collapsed="false">
      <c r="C393" s="51"/>
      <c r="D393" s="51"/>
      <c r="E393" s="51"/>
      <c r="F393" s="51"/>
      <c r="G393" s="51"/>
      <c r="H393" s="51"/>
    </row>
    <row r="394" customFormat="false" ht="15" hidden="false" customHeight="false" outlineLevel="0" collapsed="false">
      <c r="C394" s="55"/>
      <c r="D394" s="55"/>
      <c r="E394" s="55"/>
      <c r="F394" s="55"/>
      <c r="G394" s="55"/>
      <c r="H394" s="55"/>
    </row>
    <row r="395" customFormat="false" ht="15" hidden="false" customHeight="false" outlineLevel="0" collapsed="false">
      <c r="C395" s="48"/>
      <c r="D395" s="48"/>
      <c r="E395" s="48"/>
      <c r="F395" s="48"/>
      <c r="G395" s="48"/>
      <c r="H395" s="48"/>
    </row>
    <row r="396" customFormat="false" ht="15" hidden="false" customHeight="false" outlineLevel="0" collapsed="false">
      <c r="C396" s="47"/>
      <c r="D396" s="47"/>
      <c r="E396" s="47"/>
      <c r="F396" s="47"/>
      <c r="G396" s="47"/>
      <c r="H396" s="47"/>
    </row>
    <row r="397" customFormat="false" ht="15" hidden="false" customHeight="false" outlineLevel="0" collapsed="false">
      <c r="C397" s="46"/>
      <c r="D397" s="46"/>
      <c r="E397" s="46"/>
      <c r="F397" s="46"/>
      <c r="G397" s="46"/>
      <c r="H397" s="46"/>
    </row>
    <row r="398" customFormat="false" ht="15" hidden="false" customHeight="false" outlineLevel="0" collapsed="false">
      <c r="C398" s="35"/>
      <c r="D398" s="35"/>
      <c r="E398" s="35"/>
      <c r="F398" s="35"/>
      <c r="G398" s="35"/>
      <c r="H398" s="35"/>
    </row>
    <row r="399" customFormat="false" ht="15" hidden="false" customHeight="false" outlineLevel="0" collapsed="false">
      <c r="C399" s="54"/>
      <c r="D399" s="54"/>
      <c r="E399" s="54"/>
      <c r="F399" s="54"/>
      <c r="G399" s="54"/>
      <c r="H399" s="54"/>
    </row>
    <row r="400" customFormat="false" ht="15" hidden="false" customHeight="false" outlineLevel="0" collapsed="false">
      <c r="C400" s="41"/>
      <c r="D400" s="41"/>
      <c r="E400" s="41"/>
      <c r="F400" s="41"/>
      <c r="G400" s="41"/>
      <c r="H400" s="41"/>
    </row>
    <row r="401" customFormat="false" ht="15" hidden="false" customHeight="false" outlineLevel="0" collapsed="false">
      <c r="C401" s="35"/>
      <c r="D401" s="35"/>
      <c r="E401" s="35"/>
      <c r="F401" s="35"/>
      <c r="G401" s="35"/>
      <c r="H401" s="35"/>
    </row>
    <row r="402" customFormat="false" ht="15" hidden="false" customHeight="false" outlineLevel="0" collapsed="false">
      <c r="C402" s="38"/>
      <c r="D402" s="38"/>
      <c r="E402" s="38"/>
      <c r="F402" s="38"/>
      <c r="G402" s="38"/>
      <c r="H402" s="38"/>
    </row>
    <row r="403" customFormat="false" ht="15" hidden="false" customHeight="false" outlineLevel="0" collapsed="false">
      <c r="C403" s="51"/>
      <c r="D403" s="51"/>
      <c r="E403" s="51"/>
      <c r="F403" s="51"/>
      <c r="G403" s="51"/>
      <c r="H403" s="51"/>
    </row>
    <row r="404" customFormat="false" ht="15" hidden="false" customHeight="false" outlineLevel="0" collapsed="false">
      <c r="C404" s="43"/>
      <c r="D404" s="43"/>
      <c r="E404" s="43"/>
      <c r="F404" s="43"/>
      <c r="G404" s="43"/>
      <c r="H404" s="43"/>
    </row>
    <row r="405" customFormat="false" ht="15" hidden="false" customHeight="false" outlineLevel="0" collapsed="false">
      <c r="C405" s="42"/>
      <c r="D405" s="42"/>
      <c r="E405" s="42"/>
      <c r="F405" s="42"/>
      <c r="G405" s="42"/>
      <c r="H405" s="42"/>
    </row>
    <row r="406" customFormat="false" ht="15" hidden="false" customHeight="false" outlineLevel="0" collapsed="false">
      <c r="C406" s="50"/>
      <c r="D406" s="50"/>
      <c r="E406" s="50"/>
      <c r="F406" s="50"/>
      <c r="G406" s="50"/>
      <c r="H406" s="50"/>
    </row>
    <row r="407" customFormat="false" ht="15" hidden="false" customHeight="false" outlineLevel="0" collapsed="false">
      <c r="C407" s="50"/>
      <c r="D407" s="50"/>
      <c r="E407" s="50"/>
      <c r="F407" s="50"/>
      <c r="G407" s="50"/>
      <c r="H407" s="50"/>
    </row>
    <row r="408" customFormat="false" ht="15" hidden="false" customHeight="false" outlineLevel="0" collapsed="false">
      <c r="C408" s="37"/>
      <c r="D408" s="37"/>
      <c r="E408" s="37"/>
      <c r="F408" s="37"/>
      <c r="G408" s="37"/>
      <c r="H408" s="37"/>
    </row>
    <row r="409" customFormat="false" ht="15" hidden="false" customHeight="false" outlineLevel="0" collapsed="false">
      <c r="C409" s="48"/>
      <c r="D409" s="48"/>
      <c r="E409" s="48"/>
      <c r="F409" s="48"/>
      <c r="G409" s="48"/>
      <c r="H409" s="48"/>
    </row>
    <row r="410" customFormat="false" ht="15" hidden="false" customHeight="false" outlineLevel="0" collapsed="false">
      <c r="C410" s="46"/>
      <c r="D410" s="46"/>
      <c r="E410" s="46"/>
      <c r="F410" s="46"/>
      <c r="G410" s="46"/>
      <c r="H410" s="46"/>
    </row>
    <row r="411" customFormat="false" ht="15" hidden="false" customHeight="false" outlineLevel="0" collapsed="false">
      <c r="C411" s="48"/>
      <c r="D411" s="48"/>
      <c r="E411" s="48"/>
      <c r="F411" s="48"/>
      <c r="G411" s="48"/>
      <c r="H411" s="48"/>
    </row>
    <row r="412" customFormat="false" ht="15" hidden="false" customHeight="false" outlineLevel="0" collapsed="false">
      <c r="C412" s="37"/>
      <c r="D412" s="37"/>
      <c r="E412" s="37"/>
      <c r="F412" s="37"/>
      <c r="G412" s="37"/>
      <c r="H412" s="37"/>
    </row>
    <row r="413" customFormat="false" ht="15" hidden="false" customHeight="false" outlineLevel="0" collapsed="false">
      <c r="C413" s="38"/>
      <c r="D413" s="38"/>
      <c r="E413" s="38"/>
      <c r="F413" s="38"/>
      <c r="G413" s="38"/>
      <c r="H413" s="38"/>
    </row>
    <row r="414" customFormat="false" ht="15" hidden="false" customHeight="false" outlineLevel="0" collapsed="false">
      <c r="C414" s="39"/>
      <c r="D414" s="39"/>
      <c r="E414" s="39"/>
      <c r="F414" s="39"/>
      <c r="G414" s="39"/>
      <c r="H414" s="39"/>
    </row>
    <row r="415" customFormat="false" ht="15" hidden="false" customHeight="false" outlineLevel="0" collapsed="false">
      <c r="C415" s="42"/>
      <c r="D415" s="42"/>
      <c r="E415" s="42"/>
      <c r="F415" s="42"/>
      <c r="G415" s="42"/>
      <c r="H415" s="42"/>
    </row>
    <row r="416" customFormat="false" ht="15" hidden="false" customHeight="false" outlineLevel="0" collapsed="false">
      <c r="C416" s="51"/>
      <c r="D416" s="51"/>
      <c r="E416" s="51"/>
      <c r="F416" s="51"/>
      <c r="G416" s="51"/>
      <c r="H416" s="51"/>
    </row>
    <row r="417" customFormat="false" ht="15" hidden="false" customHeight="false" outlineLevel="0" collapsed="false">
      <c r="C417" s="37"/>
      <c r="D417" s="37"/>
      <c r="E417" s="37"/>
      <c r="F417" s="37"/>
      <c r="G417" s="37"/>
      <c r="H417" s="37"/>
    </row>
    <row r="418" customFormat="false" ht="15" hidden="false" customHeight="false" outlineLevel="0" collapsed="false">
      <c r="C418" s="50"/>
      <c r="D418" s="50"/>
      <c r="E418" s="50"/>
      <c r="F418" s="50"/>
      <c r="G418" s="50"/>
      <c r="H418" s="50"/>
    </row>
    <row r="419" customFormat="false" ht="15" hidden="false" customHeight="false" outlineLevel="0" collapsed="false">
      <c r="C419" s="50"/>
      <c r="D419" s="50"/>
      <c r="E419" s="50"/>
      <c r="F419" s="50"/>
      <c r="G419" s="50"/>
      <c r="H419" s="50"/>
    </row>
    <row r="420" customFormat="false" ht="15" hidden="false" customHeight="false" outlineLevel="0" collapsed="false">
      <c r="C420" s="51"/>
      <c r="D420" s="51"/>
      <c r="E420" s="51"/>
      <c r="F420" s="51"/>
      <c r="G420" s="51"/>
      <c r="H420" s="51"/>
    </row>
    <row r="421" customFormat="false" ht="15" hidden="false" customHeight="false" outlineLevel="0" collapsed="false">
      <c r="C421" s="54"/>
      <c r="D421" s="54"/>
      <c r="E421" s="54"/>
      <c r="F421" s="54"/>
      <c r="G421" s="54"/>
      <c r="H421" s="54"/>
    </row>
    <row r="422" customFormat="false" ht="15" hidden="false" customHeight="false" outlineLevel="0" collapsed="false">
      <c r="C422" s="44"/>
      <c r="D422" s="44"/>
      <c r="E422" s="44"/>
      <c r="F422" s="44"/>
      <c r="G422" s="44"/>
      <c r="H422" s="44"/>
    </row>
    <row r="423" customFormat="false" ht="15" hidden="false" customHeight="false" outlineLevel="0" collapsed="false">
      <c r="C423" s="37"/>
      <c r="D423" s="37"/>
      <c r="E423" s="37"/>
      <c r="F423" s="37"/>
      <c r="G423" s="37"/>
      <c r="H423" s="37"/>
    </row>
    <row r="424" customFormat="false" ht="15" hidden="false" customHeight="false" outlineLevel="0" collapsed="false">
      <c r="C424" s="50"/>
      <c r="D424" s="50"/>
      <c r="E424" s="50"/>
      <c r="F424" s="50"/>
      <c r="G424" s="50"/>
      <c r="H424" s="50"/>
    </row>
    <row r="425" customFormat="false" ht="15" hidden="false" customHeight="false" outlineLevel="0" collapsed="false">
      <c r="C425" s="41"/>
      <c r="D425" s="41"/>
      <c r="E425" s="41"/>
      <c r="F425" s="41"/>
      <c r="G425" s="41"/>
      <c r="H425" s="41"/>
    </row>
    <row r="426" customFormat="false" ht="15" hidden="false" customHeight="false" outlineLevel="0" collapsed="false">
      <c r="C426" s="33"/>
      <c r="D426" s="33"/>
      <c r="E426" s="33"/>
      <c r="F426" s="33"/>
      <c r="G426" s="33"/>
      <c r="H426" s="33"/>
    </row>
    <row r="427" customFormat="false" ht="15" hidden="false" customHeight="false" outlineLevel="0" collapsed="false">
      <c r="C427" s="41"/>
      <c r="D427" s="41"/>
      <c r="E427" s="41"/>
      <c r="F427" s="41"/>
      <c r="G427" s="41"/>
      <c r="H427" s="41"/>
    </row>
    <row r="428" customFormat="false" ht="15" hidden="false" customHeight="false" outlineLevel="0" collapsed="false">
      <c r="C428" s="50"/>
      <c r="D428" s="50"/>
      <c r="E428" s="50"/>
      <c r="F428" s="50"/>
      <c r="G428" s="50"/>
      <c r="H428" s="50"/>
    </row>
    <row r="429" customFormat="false" ht="15" hidden="false" customHeight="false" outlineLevel="0" collapsed="false">
      <c r="C429" s="50"/>
      <c r="D429" s="50"/>
      <c r="E429" s="50"/>
      <c r="F429" s="50"/>
      <c r="G429" s="50"/>
      <c r="H429" s="50"/>
    </row>
    <row r="430" customFormat="false" ht="15" hidden="false" customHeight="false" outlineLevel="0" collapsed="false">
      <c r="C430" s="52"/>
      <c r="D430" s="52"/>
      <c r="E430" s="52"/>
      <c r="F430" s="52"/>
      <c r="G430" s="52"/>
      <c r="H430" s="52"/>
    </row>
    <row r="431" customFormat="false" ht="15" hidden="false" customHeight="false" outlineLevel="0" collapsed="false">
      <c r="C431" s="37"/>
      <c r="D431" s="37"/>
      <c r="E431" s="37"/>
      <c r="F431" s="37"/>
      <c r="G431" s="37"/>
      <c r="H431" s="37"/>
    </row>
    <row r="432" customFormat="false" ht="15" hidden="false" customHeight="false" outlineLevel="0" collapsed="false">
      <c r="C432" s="54"/>
      <c r="D432" s="54"/>
      <c r="E432" s="54"/>
      <c r="F432" s="54"/>
      <c r="G432" s="54"/>
      <c r="H432" s="54"/>
    </row>
    <row r="433" customFormat="false" ht="15" hidden="false" customHeight="false" outlineLevel="0" collapsed="false">
      <c r="C433" s="55"/>
      <c r="D433" s="55"/>
      <c r="E433" s="55"/>
      <c r="F433" s="55"/>
      <c r="G433" s="55"/>
      <c r="H433" s="55"/>
    </row>
    <row r="434" customFormat="false" ht="15" hidden="false" customHeight="false" outlineLevel="0" collapsed="false">
      <c r="C434" s="53"/>
      <c r="D434" s="53"/>
      <c r="E434" s="53"/>
      <c r="F434" s="53"/>
      <c r="G434" s="53"/>
      <c r="H434" s="53"/>
    </row>
    <row r="435" customFormat="false" ht="15" hidden="false" customHeight="false" outlineLevel="0" collapsed="false">
      <c r="C435" s="40"/>
      <c r="D435" s="40"/>
      <c r="E435" s="40"/>
      <c r="F435" s="40"/>
      <c r="G435" s="40"/>
      <c r="H435" s="40"/>
    </row>
    <row r="436" customFormat="false" ht="15" hidden="false" customHeight="false" outlineLevel="0" collapsed="false">
      <c r="C436" s="52"/>
      <c r="D436" s="52"/>
      <c r="E436" s="52"/>
      <c r="F436" s="52"/>
      <c r="G436" s="52"/>
      <c r="H436" s="52"/>
    </row>
    <row r="437" customFormat="false" ht="15" hidden="false" customHeight="false" outlineLevel="0" collapsed="false">
      <c r="C437" s="54"/>
      <c r="D437" s="54"/>
      <c r="E437" s="54"/>
      <c r="F437" s="54"/>
      <c r="G437" s="54"/>
      <c r="H437" s="54"/>
    </row>
    <row r="438" customFormat="false" ht="15" hidden="false" customHeight="false" outlineLevel="0" collapsed="false">
      <c r="C438" s="40"/>
      <c r="D438" s="40"/>
      <c r="E438" s="40"/>
      <c r="F438" s="40"/>
      <c r="G438" s="40"/>
      <c r="H438" s="40"/>
    </row>
    <row r="439" customFormat="false" ht="15" hidden="false" customHeight="false" outlineLevel="0" collapsed="false">
      <c r="C439" s="36"/>
      <c r="D439" s="36"/>
      <c r="E439" s="36"/>
      <c r="F439" s="36"/>
      <c r="G439" s="36"/>
      <c r="H439" s="36"/>
    </row>
    <row r="440" customFormat="false" ht="15" hidden="false" customHeight="false" outlineLevel="0" collapsed="false">
      <c r="C440" s="55"/>
      <c r="D440" s="55"/>
      <c r="E440" s="55"/>
      <c r="F440" s="55"/>
      <c r="G440" s="55"/>
      <c r="H440" s="55"/>
    </row>
    <row r="441" customFormat="false" ht="15" hidden="false" customHeight="false" outlineLevel="0" collapsed="false">
      <c r="C441" s="50"/>
      <c r="D441" s="50"/>
      <c r="E441" s="50"/>
      <c r="F441" s="50"/>
      <c r="G441" s="50"/>
      <c r="H441" s="50"/>
    </row>
    <row r="442" customFormat="false" ht="15" hidden="false" customHeight="false" outlineLevel="0" collapsed="false">
      <c r="C442" s="54"/>
      <c r="D442" s="54"/>
      <c r="E442" s="54"/>
      <c r="F442" s="54"/>
      <c r="G442" s="54"/>
      <c r="H442" s="54"/>
    </row>
    <row r="443" customFormat="false" ht="15" hidden="false" customHeight="false" outlineLevel="0" collapsed="false">
      <c r="C443" s="33"/>
      <c r="D443" s="33"/>
      <c r="E443" s="33"/>
      <c r="F443" s="33"/>
      <c r="G443" s="33"/>
      <c r="H443" s="33"/>
    </row>
    <row r="444" customFormat="false" ht="15" hidden="false" customHeight="false" outlineLevel="0" collapsed="false">
      <c r="C444" s="49"/>
      <c r="D444" s="49"/>
      <c r="E444" s="49"/>
      <c r="F444" s="49"/>
      <c r="G444" s="49"/>
      <c r="H444" s="49"/>
    </row>
    <row r="445" customFormat="false" ht="15" hidden="false" customHeight="false" outlineLevel="0" collapsed="false">
      <c r="C445" s="50"/>
      <c r="D445" s="50"/>
      <c r="E445" s="50"/>
      <c r="F445" s="50"/>
      <c r="G445" s="50"/>
      <c r="H445" s="50"/>
    </row>
    <row r="446" customFormat="false" ht="15" hidden="false" customHeight="false" outlineLevel="0" collapsed="false">
      <c r="C446" s="38"/>
      <c r="D446" s="38"/>
      <c r="E446" s="38"/>
      <c r="F446" s="38"/>
      <c r="G446" s="38"/>
      <c r="H446" s="38"/>
    </row>
    <row r="447" customFormat="false" ht="15" hidden="false" customHeight="false" outlineLevel="0" collapsed="false">
      <c r="C447" s="53"/>
      <c r="D447" s="53"/>
      <c r="E447" s="53"/>
      <c r="F447" s="53"/>
      <c r="G447" s="53"/>
      <c r="H447" s="53"/>
    </row>
    <row r="448" customFormat="false" ht="15" hidden="false" customHeight="false" outlineLevel="0" collapsed="false">
      <c r="C448" s="46"/>
      <c r="D448" s="46"/>
      <c r="E448" s="46"/>
      <c r="F448" s="46"/>
      <c r="G448" s="46"/>
      <c r="H448" s="46"/>
    </row>
    <row r="449" customFormat="false" ht="15" hidden="false" customHeight="false" outlineLevel="0" collapsed="false">
      <c r="C449" s="38"/>
      <c r="D449" s="38"/>
      <c r="E449" s="38"/>
      <c r="F449" s="38"/>
      <c r="G449" s="38"/>
      <c r="H449" s="38"/>
    </row>
    <row r="450" customFormat="false" ht="15" hidden="false" customHeight="false" outlineLevel="0" collapsed="false">
      <c r="C450" s="46"/>
      <c r="D450" s="46"/>
      <c r="E450" s="46"/>
      <c r="F450" s="46"/>
      <c r="G450" s="46"/>
      <c r="H450" s="46"/>
    </row>
    <row r="451" customFormat="false" ht="15" hidden="false" customHeight="false" outlineLevel="0" collapsed="false">
      <c r="C451" s="50"/>
      <c r="D451" s="50"/>
      <c r="E451" s="50"/>
      <c r="F451" s="50"/>
      <c r="G451" s="50"/>
      <c r="H451" s="50"/>
    </row>
    <row r="452" customFormat="false" ht="15" hidden="false" customHeight="false" outlineLevel="0" collapsed="false">
      <c r="C452" s="37"/>
      <c r="D452" s="37"/>
      <c r="E452" s="37"/>
      <c r="F452" s="37"/>
      <c r="G452" s="37"/>
      <c r="H452" s="37"/>
    </row>
    <row r="453" customFormat="false" ht="15" hidden="false" customHeight="false" outlineLevel="0" collapsed="false">
      <c r="C453" s="41"/>
      <c r="D453" s="41"/>
      <c r="E453" s="41"/>
      <c r="F453" s="41"/>
      <c r="G453" s="41"/>
      <c r="H453" s="41"/>
    </row>
    <row r="454" customFormat="false" ht="15" hidden="false" customHeight="false" outlineLevel="0" collapsed="false">
      <c r="C454" s="42"/>
      <c r="D454" s="42"/>
      <c r="E454" s="42"/>
      <c r="F454" s="42"/>
      <c r="G454" s="42"/>
      <c r="H454" s="42"/>
    </row>
    <row r="455" customFormat="false" ht="15" hidden="false" customHeight="false" outlineLevel="0" collapsed="false">
      <c r="C455" s="41"/>
      <c r="D455" s="41"/>
      <c r="E455" s="41"/>
      <c r="F455" s="41"/>
      <c r="G455" s="41"/>
      <c r="H455" s="41"/>
    </row>
    <row r="456" customFormat="false" ht="15" hidden="false" customHeight="false" outlineLevel="0" collapsed="false">
      <c r="C456" s="47"/>
      <c r="D456" s="47"/>
      <c r="E456" s="47"/>
      <c r="F456" s="47"/>
      <c r="G456" s="47"/>
      <c r="H456" s="47"/>
    </row>
    <row r="457" customFormat="false" ht="15" hidden="false" customHeight="false" outlineLevel="0" collapsed="false">
      <c r="C457" s="55"/>
      <c r="D457" s="55"/>
      <c r="E457" s="55"/>
      <c r="F457" s="55"/>
      <c r="G457" s="55"/>
      <c r="H457" s="55"/>
    </row>
    <row r="458" customFormat="false" ht="15" hidden="false" customHeight="false" outlineLevel="0" collapsed="false">
      <c r="C458" s="44"/>
      <c r="D458" s="44"/>
      <c r="E458" s="44"/>
      <c r="F458" s="44"/>
      <c r="G458" s="44"/>
      <c r="H458" s="44"/>
    </row>
    <row r="459" customFormat="false" ht="15" hidden="false" customHeight="false" outlineLevel="0" collapsed="false">
      <c r="C459" s="35"/>
      <c r="D459" s="35"/>
      <c r="E459" s="35"/>
      <c r="F459" s="35"/>
      <c r="G459" s="35"/>
      <c r="H459" s="35"/>
    </row>
    <row r="460" customFormat="false" ht="15" hidden="false" customHeight="false" outlineLevel="0" collapsed="false">
      <c r="C460" s="37"/>
      <c r="D460" s="37"/>
      <c r="E460" s="37"/>
      <c r="F460" s="37"/>
      <c r="G460" s="37"/>
      <c r="H460" s="37"/>
    </row>
    <row r="461" customFormat="false" ht="15" hidden="false" customHeight="false" outlineLevel="0" collapsed="false">
      <c r="C461" s="47"/>
      <c r="D461" s="47"/>
      <c r="E461" s="47"/>
      <c r="F461" s="47"/>
      <c r="G461" s="47"/>
      <c r="H461" s="47"/>
    </row>
    <row r="462" customFormat="false" ht="15" hidden="false" customHeight="false" outlineLevel="0" collapsed="false">
      <c r="C462" s="41"/>
      <c r="D462" s="41"/>
      <c r="E462" s="41"/>
      <c r="F462" s="41"/>
      <c r="G462" s="41"/>
      <c r="H462" s="41"/>
    </row>
    <row r="463" customFormat="false" ht="15" hidden="false" customHeight="false" outlineLevel="0" collapsed="false">
      <c r="C463" s="53"/>
      <c r="D463" s="53"/>
      <c r="E463" s="53"/>
      <c r="F463" s="53"/>
      <c r="G463" s="53"/>
      <c r="H463" s="53"/>
    </row>
    <row r="464" customFormat="false" ht="15" hidden="false" customHeight="false" outlineLevel="0" collapsed="false">
      <c r="C464" s="43"/>
      <c r="D464" s="43"/>
      <c r="E464" s="43"/>
      <c r="F464" s="43"/>
      <c r="G464" s="43"/>
      <c r="H464" s="43"/>
    </row>
    <row r="465" customFormat="false" ht="15" hidden="false" customHeight="false" outlineLevel="0" collapsed="false">
      <c r="C465" s="36"/>
      <c r="D465" s="36"/>
      <c r="E465" s="36"/>
      <c r="F465" s="36"/>
      <c r="G465" s="36"/>
      <c r="H465" s="36"/>
    </row>
    <row r="466" customFormat="false" ht="15" hidden="false" customHeight="false" outlineLevel="0" collapsed="false">
      <c r="C466" s="54"/>
      <c r="D466" s="54"/>
      <c r="E466" s="54"/>
      <c r="F466" s="54"/>
      <c r="G466" s="54"/>
      <c r="H466" s="54"/>
    </row>
    <row r="467" customFormat="false" ht="15" hidden="false" customHeight="false" outlineLevel="0" collapsed="false">
      <c r="C467" s="46"/>
      <c r="D467" s="46"/>
      <c r="E467" s="46"/>
      <c r="F467" s="46"/>
      <c r="G467" s="46"/>
      <c r="H467" s="46"/>
    </row>
    <row r="468" customFormat="false" ht="15" hidden="false" customHeight="false" outlineLevel="0" collapsed="false">
      <c r="C468" s="36"/>
      <c r="D468" s="36"/>
      <c r="E468" s="36"/>
      <c r="F468" s="36"/>
      <c r="G468" s="36"/>
      <c r="H468" s="36"/>
    </row>
    <row r="469" customFormat="false" ht="15" hidden="false" customHeight="false" outlineLevel="0" collapsed="false">
      <c r="C469" s="43"/>
      <c r="D469" s="43"/>
      <c r="E469" s="43"/>
      <c r="F469" s="43"/>
      <c r="G469" s="43"/>
      <c r="H469" s="43"/>
    </row>
    <row r="470" customFormat="false" ht="15" hidden="false" customHeight="false" outlineLevel="0" collapsed="false">
      <c r="C470" s="40"/>
      <c r="D470" s="40"/>
      <c r="E470" s="40"/>
      <c r="F470" s="40"/>
      <c r="G470" s="40"/>
      <c r="H470" s="40"/>
    </row>
    <row r="471" customFormat="false" ht="15" hidden="false" customHeight="false" outlineLevel="0" collapsed="false">
      <c r="C471" s="35"/>
      <c r="D471" s="35"/>
      <c r="E471" s="35"/>
      <c r="F471" s="35"/>
      <c r="G471" s="35"/>
      <c r="H471" s="35"/>
    </row>
    <row r="472" customFormat="false" ht="15" hidden="false" customHeight="false" outlineLevel="0" collapsed="false">
      <c r="C472" s="53"/>
      <c r="D472" s="53"/>
      <c r="E472" s="53"/>
      <c r="F472" s="53"/>
      <c r="G472" s="53"/>
      <c r="H472" s="53"/>
    </row>
    <row r="473" customFormat="false" ht="15" hidden="false" customHeight="false" outlineLevel="0" collapsed="false">
      <c r="C473" s="47"/>
      <c r="D473" s="47"/>
      <c r="E473" s="47"/>
      <c r="F473" s="47"/>
      <c r="G473" s="47"/>
      <c r="H473" s="47"/>
    </row>
    <row r="474" customFormat="false" ht="15" hidden="false" customHeight="false" outlineLevel="0" collapsed="false">
      <c r="C474" s="55"/>
      <c r="D474" s="55"/>
      <c r="E474" s="55"/>
      <c r="F474" s="55"/>
      <c r="G474" s="55"/>
      <c r="H474" s="55"/>
    </row>
    <row r="475" customFormat="false" ht="15" hidden="false" customHeight="false" outlineLevel="0" collapsed="false">
      <c r="C475" s="44"/>
      <c r="D475" s="44"/>
      <c r="E475" s="44"/>
      <c r="F475" s="44"/>
      <c r="G475" s="44"/>
      <c r="H475" s="44"/>
    </row>
    <row r="476" customFormat="false" ht="15" hidden="false" customHeight="false" outlineLevel="0" collapsed="false">
      <c r="C476" s="44"/>
      <c r="D476" s="44"/>
      <c r="E476" s="44"/>
      <c r="F476" s="44"/>
      <c r="G476" s="44"/>
      <c r="H476" s="44"/>
    </row>
    <row r="477" customFormat="false" ht="15" hidden="false" customHeight="false" outlineLevel="0" collapsed="false">
      <c r="C477" s="54"/>
      <c r="D477" s="54"/>
      <c r="E477" s="54"/>
      <c r="F477" s="54"/>
      <c r="G477" s="54"/>
      <c r="H477" s="54"/>
    </row>
    <row r="478" customFormat="false" ht="15" hidden="false" customHeight="false" outlineLevel="0" collapsed="false">
      <c r="C478" s="51"/>
      <c r="D478" s="51"/>
      <c r="E478" s="51"/>
      <c r="F478" s="51"/>
      <c r="G478" s="51"/>
      <c r="H478" s="51"/>
    </row>
    <row r="479" customFormat="false" ht="15" hidden="false" customHeight="false" outlineLevel="0" collapsed="false">
      <c r="C479" s="37"/>
      <c r="D479" s="37"/>
      <c r="E479" s="37"/>
      <c r="F479" s="37"/>
      <c r="G479" s="37"/>
      <c r="H479" s="37"/>
    </row>
    <row r="480" customFormat="false" ht="15" hidden="false" customHeight="false" outlineLevel="0" collapsed="false">
      <c r="C480" s="50"/>
      <c r="D480" s="50"/>
      <c r="E480" s="50"/>
      <c r="F480" s="50"/>
      <c r="G480" s="50"/>
      <c r="H480" s="50"/>
    </row>
    <row r="481" customFormat="false" ht="15" hidden="false" customHeight="false" outlineLevel="0" collapsed="false">
      <c r="C481" s="50"/>
      <c r="D481" s="50"/>
      <c r="E481" s="50"/>
      <c r="F481" s="50"/>
      <c r="G481" s="50"/>
      <c r="H481" s="50"/>
    </row>
    <row r="482" customFormat="false" ht="15" hidden="false" customHeight="false" outlineLevel="0" collapsed="false">
      <c r="C482" s="50"/>
      <c r="D482" s="50"/>
      <c r="E482" s="50"/>
      <c r="F482" s="50"/>
      <c r="G482" s="50"/>
      <c r="H482" s="50"/>
    </row>
    <row r="483" customFormat="false" ht="15" hidden="false" customHeight="false" outlineLevel="0" collapsed="false">
      <c r="C483" s="47"/>
      <c r="D483" s="47"/>
      <c r="E483" s="47"/>
      <c r="F483" s="47"/>
      <c r="G483" s="47"/>
      <c r="H483" s="47"/>
    </row>
    <row r="484" customFormat="false" ht="15" hidden="false" customHeight="false" outlineLevel="0" collapsed="false">
      <c r="C484" s="47"/>
      <c r="D484" s="47"/>
      <c r="E484" s="47"/>
      <c r="F484" s="47"/>
      <c r="G484" s="47"/>
      <c r="H484" s="47"/>
    </row>
    <row r="485" customFormat="false" ht="15" hidden="false" customHeight="false" outlineLevel="0" collapsed="false">
      <c r="C485" s="37"/>
      <c r="D485" s="37"/>
      <c r="E485" s="37"/>
      <c r="F485" s="37"/>
      <c r="G485" s="37"/>
      <c r="H485" s="37"/>
    </row>
    <row r="486" customFormat="false" ht="15" hidden="false" customHeight="false" outlineLevel="0" collapsed="false">
      <c r="C486" s="54"/>
      <c r="D486" s="54"/>
      <c r="E486" s="54"/>
      <c r="F486" s="54"/>
      <c r="G486" s="54"/>
      <c r="H486" s="54"/>
    </row>
    <row r="487" customFormat="false" ht="15" hidden="false" customHeight="false" outlineLevel="0" collapsed="false">
      <c r="C487" s="46"/>
      <c r="D487" s="46"/>
      <c r="E487" s="46"/>
      <c r="F487" s="46"/>
      <c r="G487" s="46"/>
      <c r="H487" s="46"/>
    </row>
    <row r="488" customFormat="false" ht="15" hidden="false" customHeight="false" outlineLevel="0" collapsed="false">
      <c r="C488" s="46"/>
      <c r="D488" s="46"/>
      <c r="E488" s="46"/>
      <c r="F488" s="46"/>
      <c r="G488" s="46"/>
      <c r="H488" s="46"/>
    </row>
    <row r="489" customFormat="false" ht="15" hidden="false" customHeight="false" outlineLevel="0" collapsed="false">
      <c r="C489" s="49"/>
      <c r="D489" s="49"/>
      <c r="E489" s="49"/>
      <c r="F489" s="49"/>
      <c r="G489" s="49"/>
      <c r="H489" s="49"/>
    </row>
    <row r="490" customFormat="false" ht="15" hidden="false" customHeight="false" outlineLevel="0" collapsed="false">
      <c r="C490" s="47"/>
      <c r="D490" s="47"/>
      <c r="E490" s="47"/>
      <c r="F490" s="47"/>
      <c r="G490" s="47"/>
      <c r="H490" s="47"/>
    </row>
    <row r="491" customFormat="false" ht="15" hidden="false" customHeight="false" outlineLevel="0" collapsed="false">
      <c r="C491" s="35"/>
      <c r="D491" s="35"/>
      <c r="E491" s="35"/>
      <c r="F491" s="35"/>
      <c r="G491" s="35"/>
      <c r="H491" s="35"/>
    </row>
    <row r="492" customFormat="false" ht="15" hidden="false" customHeight="false" outlineLevel="0" collapsed="false">
      <c r="C492" s="43"/>
      <c r="D492" s="43"/>
      <c r="E492" s="43"/>
      <c r="F492" s="43"/>
      <c r="G492" s="43"/>
      <c r="H492" s="43"/>
    </row>
    <row r="493" customFormat="false" ht="15" hidden="false" customHeight="false" outlineLevel="0" collapsed="false">
      <c r="C493" s="47"/>
      <c r="D493" s="47"/>
      <c r="E493" s="47"/>
      <c r="F493" s="47"/>
      <c r="G493" s="47"/>
      <c r="H493" s="47"/>
    </row>
    <row r="494" customFormat="false" ht="15" hidden="false" customHeight="false" outlineLevel="0" collapsed="false">
      <c r="C494" s="49"/>
      <c r="D494" s="49"/>
      <c r="E494" s="49"/>
      <c r="F494" s="49"/>
      <c r="G494" s="49"/>
      <c r="H494" s="49"/>
    </row>
    <row r="495" customFormat="false" ht="15" hidden="false" customHeight="false" outlineLevel="0" collapsed="false">
      <c r="C495" s="35"/>
      <c r="D495" s="35"/>
      <c r="E495" s="35"/>
      <c r="F495" s="35"/>
      <c r="G495" s="35"/>
      <c r="H495" s="35"/>
    </row>
    <row r="496" customFormat="false" ht="15" hidden="false" customHeight="false" outlineLevel="0" collapsed="false">
      <c r="C496" s="50"/>
      <c r="D496" s="50"/>
      <c r="E496" s="50"/>
      <c r="F496" s="50"/>
      <c r="G496" s="50"/>
      <c r="H496" s="50"/>
    </row>
    <row r="497" customFormat="false" ht="15" hidden="false" customHeight="false" outlineLevel="0" collapsed="false">
      <c r="C497" s="40"/>
      <c r="D497" s="40"/>
      <c r="E497" s="40"/>
      <c r="F497" s="40"/>
      <c r="G497" s="40"/>
      <c r="H497" s="40"/>
    </row>
    <row r="498" customFormat="false" ht="15" hidden="false" customHeight="false" outlineLevel="0" collapsed="false">
      <c r="C498" s="37"/>
      <c r="D498" s="37"/>
      <c r="E498" s="37"/>
      <c r="F498" s="37"/>
      <c r="G498" s="37"/>
      <c r="H498" s="37"/>
    </row>
    <row r="499" customFormat="false" ht="15" hidden="false" customHeight="false" outlineLevel="0" collapsed="false">
      <c r="C499" s="54"/>
      <c r="D499" s="54"/>
      <c r="E499" s="54"/>
      <c r="F499" s="54"/>
      <c r="G499" s="54"/>
      <c r="H499" s="54"/>
    </row>
    <row r="500" customFormat="false" ht="15" hidden="false" customHeight="false" outlineLevel="0" collapsed="false">
      <c r="C500" s="53"/>
      <c r="D500" s="53"/>
      <c r="E500" s="53"/>
      <c r="F500" s="53"/>
      <c r="G500" s="53"/>
      <c r="H500" s="53"/>
    </row>
    <row r="501" customFormat="false" ht="15" hidden="false" customHeight="false" outlineLevel="0" collapsed="false">
      <c r="C501" s="53"/>
      <c r="D501" s="53"/>
      <c r="E501" s="53"/>
      <c r="F501" s="53"/>
      <c r="G501" s="53"/>
      <c r="H501" s="53"/>
    </row>
    <row r="502" customFormat="false" ht="15" hidden="false" customHeight="false" outlineLevel="0" collapsed="false">
      <c r="C502" s="46"/>
      <c r="D502" s="46"/>
      <c r="E502" s="46"/>
      <c r="F502" s="46"/>
      <c r="G502" s="46"/>
      <c r="H502" s="46"/>
    </row>
    <row r="503" customFormat="false" ht="15" hidden="false" customHeight="false" outlineLevel="0" collapsed="false">
      <c r="C503" s="35"/>
      <c r="D503" s="35"/>
      <c r="E503" s="35"/>
      <c r="F503" s="35"/>
      <c r="G503" s="35"/>
      <c r="H503" s="35"/>
    </row>
    <row r="504" customFormat="false" ht="15" hidden="false" customHeight="false" outlineLevel="0" collapsed="false">
      <c r="C504" s="49"/>
      <c r="D504" s="49"/>
      <c r="E504" s="49"/>
      <c r="F504" s="49"/>
      <c r="G504" s="49"/>
      <c r="H504" s="49"/>
    </row>
    <row r="505" customFormat="false" ht="15" hidden="false" customHeight="false" outlineLevel="0" collapsed="false">
      <c r="C505" s="54"/>
      <c r="D505" s="54"/>
      <c r="E505" s="54"/>
      <c r="F505" s="54"/>
      <c r="G505" s="54"/>
      <c r="H505" s="54"/>
    </row>
    <row r="506" customFormat="false" ht="15" hidden="false" customHeight="false" outlineLevel="0" collapsed="false">
      <c r="C506" s="36"/>
      <c r="D506" s="36"/>
      <c r="E506" s="36"/>
      <c r="F506" s="36"/>
      <c r="G506" s="36"/>
      <c r="H506" s="36"/>
    </row>
    <row r="507" customFormat="false" ht="15" hidden="false" customHeight="false" outlineLevel="0" collapsed="false">
      <c r="C507" s="46"/>
      <c r="D507" s="46"/>
      <c r="E507" s="46"/>
      <c r="F507" s="46"/>
      <c r="G507" s="46"/>
      <c r="H507" s="46"/>
    </row>
    <row r="508" customFormat="false" ht="15" hidden="false" customHeight="false" outlineLevel="0" collapsed="false">
      <c r="C508" s="41"/>
      <c r="D508" s="41"/>
      <c r="E508" s="41"/>
      <c r="F508" s="41"/>
      <c r="G508" s="41"/>
      <c r="H508" s="41"/>
    </row>
    <row r="509" customFormat="false" ht="15" hidden="false" customHeight="false" outlineLevel="0" collapsed="false">
      <c r="C509" s="46"/>
      <c r="D509" s="46"/>
      <c r="E509" s="46"/>
      <c r="F509" s="46"/>
      <c r="G509" s="46"/>
      <c r="H509" s="46"/>
    </row>
    <row r="510" customFormat="false" ht="15" hidden="false" customHeight="false" outlineLevel="0" collapsed="false">
      <c r="C510" s="44"/>
      <c r="D510" s="44"/>
      <c r="E510" s="44"/>
      <c r="F510" s="44"/>
      <c r="G510" s="44"/>
      <c r="H510" s="44"/>
      <c r="I510" s="41"/>
      <c r="J510" s="41"/>
    </row>
    <row r="511" customFormat="false" ht="15" hidden="false" customHeight="false" outlineLevel="0" collapsed="false">
      <c r="C511" s="46"/>
      <c r="D511" s="46"/>
      <c r="E511" s="46"/>
      <c r="F511" s="46"/>
      <c r="G511" s="46"/>
      <c r="H511" s="46"/>
      <c r="I511" s="41"/>
      <c r="J511" s="41"/>
    </row>
    <row r="512" customFormat="false" ht="15" hidden="false" customHeight="false" outlineLevel="0" collapsed="false">
      <c r="C512" s="53"/>
      <c r="D512" s="53"/>
      <c r="E512" s="53"/>
      <c r="F512" s="53"/>
      <c r="G512" s="53"/>
      <c r="H512" s="53"/>
      <c r="I512" s="41"/>
      <c r="J512" s="41"/>
    </row>
    <row r="513" customFormat="false" ht="15" hidden="false" customHeight="false" outlineLevel="0" collapsed="false">
      <c r="C513" s="50"/>
      <c r="D513" s="50"/>
      <c r="E513" s="50"/>
      <c r="F513" s="50"/>
      <c r="G513" s="50"/>
      <c r="H513" s="50"/>
      <c r="I513" s="41"/>
      <c r="J513" s="41"/>
    </row>
    <row r="514" customFormat="false" ht="15" hidden="false" customHeight="false" outlineLevel="0" collapsed="false">
      <c r="C514" s="35"/>
      <c r="D514" s="35"/>
      <c r="E514" s="35"/>
      <c r="F514" s="35"/>
      <c r="G514" s="35"/>
      <c r="H514" s="35"/>
      <c r="I514" s="41"/>
      <c r="J514" s="41"/>
    </row>
    <row r="515" customFormat="false" ht="15" hidden="false" customHeight="false" outlineLevel="0" collapsed="false">
      <c r="C515" s="49"/>
      <c r="D515" s="49"/>
      <c r="E515" s="49"/>
      <c r="F515" s="49"/>
      <c r="G515" s="49"/>
      <c r="H515" s="49"/>
      <c r="I515" s="41"/>
      <c r="J515" s="41"/>
    </row>
    <row r="516" customFormat="false" ht="15" hidden="false" customHeight="false" outlineLevel="0" collapsed="false">
      <c r="C516" s="49"/>
      <c r="D516" s="49"/>
      <c r="E516" s="49"/>
      <c r="F516" s="49"/>
      <c r="G516" s="49"/>
      <c r="H516" s="49"/>
      <c r="I516" s="41"/>
      <c r="J516" s="41"/>
      <c r="W516" s="41"/>
      <c r="X516" s="41"/>
    </row>
    <row r="517" customFormat="false" ht="15" hidden="false" customHeight="false" outlineLevel="0" collapsed="false">
      <c r="C517" s="47"/>
      <c r="D517" s="47"/>
      <c r="E517" s="47"/>
      <c r="F517" s="47"/>
      <c r="G517" s="47"/>
      <c r="H517" s="47"/>
      <c r="I517" s="41"/>
      <c r="J517" s="41"/>
      <c r="W517" s="41"/>
      <c r="X517" s="41"/>
    </row>
    <row r="518" customFormat="false" ht="15" hidden="false" customHeight="false" outlineLevel="0" collapsed="false">
      <c r="C518" s="40"/>
      <c r="D518" s="40"/>
      <c r="E518" s="40"/>
      <c r="F518" s="40"/>
      <c r="G518" s="40"/>
      <c r="H518" s="40"/>
      <c r="I518" s="41"/>
      <c r="J518" s="41"/>
      <c r="W518" s="41"/>
      <c r="X518" s="41"/>
    </row>
    <row r="519" customFormat="false" ht="15" hidden="false" customHeight="false" outlineLevel="0" collapsed="false">
      <c r="C519" s="49"/>
      <c r="D519" s="49"/>
      <c r="E519" s="49"/>
      <c r="F519" s="49"/>
      <c r="G519" s="49"/>
      <c r="H519" s="49"/>
      <c r="I519" s="41"/>
      <c r="J519" s="41"/>
      <c r="W519" s="41"/>
      <c r="X519" s="41"/>
    </row>
    <row r="520" customFormat="false" ht="15" hidden="false" customHeight="false" outlineLevel="0" collapsed="false">
      <c r="C520" s="47"/>
      <c r="D520" s="47"/>
      <c r="E520" s="47"/>
      <c r="F520" s="47"/>
      <c r="G520" s="47"/>
      <c r="H520" s="47"/>
      <c r="I520" s="41"/>
      <c r="J520" s="41"/>
      <c r="W520" s="41"/>
      <c r="X520" s="41"/>
    </row>
    <row r="521" customFormat="false" ht="15" hidden="false" customHeight="false" outlineLevel="0" collapsed="false">
      <c r="C521" s="46"/>
      <c r="D521" s="46"/>
      <c r="E521" s="46"/>
      <c r="F521" s="46"/>
      <c r="G521" s="46"/>
      <c r="H521" s="46"/>
      <c r="I521" s="41"/>
      <c r="J521" s="41"/>
      <c r="W521" s="41"/>
      <c r="X521" s="41"/>
    </row>
    <row r="522" customFormat="false" ht="15" hidden="false" customHeight="false" outlineLevel="0" collapsed="false">
      <c r="C522" s="44"/>
      <c r="D522" s="44"/>
      <c r="E522" s="44"/>
      <c r="F522" s="44"/>
      <c r="G522" s="44"/>
      <c r="H522" s="44"/>
      <c r="I522" s="41"/>
      <c r="J522" s="41"/>
      <c r="W522" s="41"/>
      <c r="X522" s="41"/>
    </row>
    <row r="523" customFormat="false" ht="15" hidden="false" customHeight="false" outlineLevel="0" collapsed="false">
      <c r="C523" s="55"/>
      <c r="D523" s="55"/>
      <c r="E523" s="55"/>
      <c r="F523" s="55"/>
      <c r="G523" s="55"/>
      <c r="H523" s="55"/>
      <c r="I523" s="4"/>
      <c r="J523" s="4"/>
      <c r="W523" s="41"/>
      <c r="X523" s="41"/>
    </row>
    <row r="524" customFormat="false" ht="15" hidden="false" customHeight="false" outlineLevel="0" collapsed="false">
      <c r="C524" s="48"/>
      <c r="D524" s="48"/>
      <c r="E524" s="48"/>
      <c r="F524" s="48"/>
      <c r="G524" s="48"/>
      <c r="H524" s="48"/>
      <c r="I524" s="41"/>
      <c r="J524" s="41"/>
      <c r="W524" s="41"/>
      <c r="X524" s="41"/>
    </row>
    <row r="525" customFormat="false" ht="15" hidden="false" customHeight="false" outlineLevel="0" collapsed="false">
      <c r="C525" s="48"/>
      <c r="D525" s="48"/>
      <c r="E525" s="48"/>
      <c r="F525" s="48"/>
      <c r="G525" s="48"/>
      <c r="H525" s="48"/>
      <c r="I525" s="41"/>
      <c r="J525" s="41"/>
      <c r="W525" s="41"/>
      <c r="X525" s="41"/>
    </row>
    <row r="526" customFormat="false" ht="15" hidden="false" customHeight="false" outlineLevel="0" collapsed="false">
      <c r="C526" s="50"/>
      <c r="D526" s="50"/>
      <c r="E526" s="50"/>
      <c r="F526" s="50"/>
      <c r="G526" s="50"/>
      <c r="H526" s="50"/>
      <c r="I526" s="41"/>
      <c r="J526" s="41"/>
      <c r="W526" s="41"/>
      <c r="X526" s="41"/>
    </row>
    <row r="527" customFormat="false" ht="15" hidden="false" customHeight="false" outlineLevel="0" collapsed="false">
      <c r="C527" s="43"/>
      <c r="D527" s="43"/>
      <c r="E527" s="43"/>
      <c r="F527" s="43"/>
      <c r="G527" s="43"/>
      <c r="H527" s="43"/>
      <c r="I527" s="41"/>
      <c r="J527" s="41"/>
      <c r="W527" s="41"/>
      <c r="X527" s="41"/>
    </row>
    <row r="528" customFormat="false" ht="15" hidden="false" customHeight="false" outlineLevel="0" collapsed="false">
      <c r="C528" s="55"/>
      <c r="D528" s="55"/>
      <c r="E528" s="55"/>
      <c r="F528" s="55"/>
      <c r="G528" s="55"/>
      <c r="H528" s="55"/>
      <c r="I528" s="41"/>
      <c r="J528" s="41"/>
      <c r="W528" s="41"/>
      <c r="X528" s="41"/>
    </row>
    <row r="529" customFormat="false" ht="15" hidden="false" customHeight="false" outlineLevel="0" collapsed="false">
      <c r="C529" s="35"/>
      <c r="D529" s="35"/>
      <c r="E529" s="35"/>
      <c r="F529" s="35"/>
      <c r="G529" s="35"/>
      <c r="H529" s="35"/>
      <c r="I529" s="41"/>
      <c r="J529" s="41"/>
      <c r="W529" s="4"/>
      <c r="X529" s="4"/>
    </row>
    <row r="530" customFormat="false" ht="15" hidden="false" customHeight="false" outlineLevel="0" collapsed="false">
      <c r="C530" s="54"/>
      <c r="D530" s="54"/>
      <c r="E530" s="54"/>
      <c r="F530" s="54"/>
      <c r="G530" s="54"/>
      <c r="H530" s="54"/>
      <c r="I530" s="41"/>
      <c r="J530" s="41"/>
      <c r="W530" s="41"/>
      <c r="X530" s="41"/>
    </row>
    <row r="531" customFormat="false" ht="15" hidden="false" customHeight="false" outlineLevel="0" collapsed="false">
      <c r="C531" s="55"/>
      <c r="D531" s="55"/>
      <c r="E531" s="55"/>
      <c r="F531" s="55"/>
      <c r="G531" s="55"/>
      <c r="H531" s="55"/>
      <c r="I531" s="41"/>
      <c r="J531" s="41"/>
      <c r="W531" s="41"/>
      <c r="X531" s="41"/>
    </row>
    <row r="532" customFormat="false" ht="15" hidden="false" customHeight="false" outlineLevel="0" collapsed="false">
      <c r="C532" s="33"/>
      <c r="D532" s="33"/>
      <c r="E532" s="33"/>
      <c r="F532" s="33"/>
      <c r="G532" s="33"/>
      <c r="H532" s="33"/>
      <c r="I532" s="41"/>
      <c r="J532" s="41"/>
      <c r="W532" s="41"/>
      <c r="X532" s="41"/>
    </row>
    <row r="533" customFormat="false" ht="15" hidden="false" customHeight="false" outlineLevel="0" collapsed="false">
      <c r="C533" s="43"/>
      <c r="D533" s="43"/>
      <c r="E533" s="43"/>
      <c r="F533" s="43"/>
      <c r="G533" s="43"/>
      <c r="H533" s="43"/>
      <c r="I533" s="41"/>
      <c r="J533" s="41"/>
      <c r="W533" s="41"/>
      <c r="X533" s="41"/>
    </row>
    <row r="534" customFormat="false" ht="15" hidden="false" customHeight="false" outlineLevel="0" collapsed="false">
      <c r="C534" s="42"/>
      <c r="D534" s="42"/>
      <c r="E534" s="42"/>
      <c r="F534" s="42"/>
      <c r="G534" s="42"/>
      <c r="H534" s="42"/>
      <c r="I534" s="41"/>
      <c r="J534" s="41"/>
      <c r="W534" s="41"/>
      <c r="X534" s="41"/>
    </row>
    <row r="535" customFormat="false" ht="15" hidden="false" customHeight="false" outlineLevel="0" collapsed="false">
      <c r="C535" s="37"/>
      <c r="D535" s="37"/>
      <c r="E535" s="37"/>
      <c r="F535" s="37"/>
      <c r="G535" s="37"/>
      <c r="H535" s="37"/>
      <c r="I535" s="41"/>
      <c r="J535" s="41"/>
      <c r="W535" s="41"/>
      <c r="X535" s="41"/>
    </row>
    <row r="536" customFormat="false" ht="15" hidden="false" customHeight="false" outlineLevel="0" collapsed="false">
      <c r="C536" s="36"/>
      <c r="D536" s="36"/>
      <c r="E536" s="36"/>
      <c r="F536" s="36"/>
      <c r="G536" s="36"/>
      <c r="H536" s="36"/>
      <c r="I536" s="41"/>
      <c r="J536" s="41"/>
      <c r="W536" s="41"/>
      <c r="X536" s="41"/>
    </row>
    <row r="537" customFormat="false" ht="15" hidden="false" customHeight="false" outlineLevel="0" collapsed="false">
      <c r="C537" s="55"/>
      <c r="D537" s="55"/>
      <c r="E537" s="55"/>
      <c r="F537" s="55"/>
      <c r="G537" s="55"/>
      <c r="H537" s="55"/>
      <c r="I537" s="41"/>
      <c r="J537" s="41"/>
      <c r="W537" s="41"/>
      <c r="X537" s="41"/>
    </row>
    <row r="538" customFormat="false" ht="15" hidden="false" customHeight="false" outlineLevel="0" collapsed="false">
      <c r="C538" s="46"/>
      <c r="D538" s="46"/>
      <c r="E538" s="46"/>
      <c r="F538" s="46"/>
      <c r="G538" s="46"/>
      <c r="H538" s="46"/>
      <c r="I538" s="41"/>
      <c r="J538" s="41"/>
      <c r="W538" s="41"/>
      <c r="X538" s="41"/>
    </row>
    <row r="539" customFormat="false" ht="15" hidden="false" customHeight="false" outlineLevel="0" collapsed="false">
      <c r="C539" s="35"/>
      <c r="D539" s="35"/>
      <c r="E539" s="35"/>
      <c r="F539" s="35"/>
      <c r="G539" s="35"/>
      <c r="H539" s="35"/>
      <c r="I539" s="41"/>
      <c r="J539" s="41"/>
      <c r="W539" s="41"/>
      <c r="X539" s="41"/>
    </row>
    <row r="540" customFormat="false" ht="15" hidden="false" customHeight="false" outlineLevel="0" collapsed="false">
      <c r="C540" s="38"/>
      <c r="D540" s="38"/>
      <c r="E540" s="38"/>
      <c r="F540" s="38"/>
      <c r="G540" s="38"/>
      <c r="H540" s="38"/>
      <c r="I540" s="41"/>
      <c r="J540" s="41"/>
      <c r="W540" s="41"/>
      <c r="X540" s="41"/>
    </row>
    <row r="541" customFormat="false" ht="15" hidden="false" customHeight="false" outlineLevel="0" collapsed="false">
      <c r="C541" s="36"/>
      <c r="D541" s="36"/>
      <c r="E541" s="36"/>
      <c r="F541" s="36"/>
      <c r="G541" s="36"/>
      <c r="H541" s="36"/>
      <c r="I541" s="41"/>
      <c r="J541" s="41"/>
      <c r="W541" s="41"/>
      <c r="X541" s="41"/>
    </row>
    <row r="542" customFormat="false" ht="15" hidden="false" customHeight="false" outlineLevel="0" collapsed="false">
      <c r="C542" s="50"/>
      <c r="D542" s="50"/>
      <c r="E542" s="50"/>
      <c r="F542" s="50"/>
      <c r="G542" s="50"/>
      <c r="H542" s="50"/>
      <c r="I542" s="41"/>
      <c r="J542" s="41"/>
      <c r="W542" s="41"/>
      <c r="X542" s="41"/>
    </row>
    <row r="543" customFormat="false" ht="15" hidden="false" customHeight="false" outlineLevel="0" collapsed="false">
      <c r="C543" s="37"/>
      <c r="D543" s="37"/>
      <c r="E543" s="37"/>
      <c r="F543" s="37"/>
      <c r="G543" s="37"/>
      <c r="H543" s="37"/>
      <c r="I543" s="41" t="s">
        <v>503</v>
      </c>
      <c r="J543" s="41" t="n">
        <v>1</v>
      </c>
      <c r="W543" s="41"/>
      <c r="X543" s="41"/>
    </row>
    <row r="544" customFormat="false" ht="15" hidden="false" customHeight="false" outlineLevel="0" collapsed="false">
      <c r="C544" s="41"/>
      <c r="D544" s="41"/>
      <c r="E544" s="41"/>
      <c r="F544" s="41"/>
      <c r="G544" s="41"/>
      <c r="H544" s="41"/>
      <c r="I544" s="41"/>
      <c r="J544" s="41"/>
      <c r="W544" s="41"/>
      <c r="X544" s="41"/>
    </row>
    <row r="545" customFormat="false" ht="15" hidden="false" customHeight="false" outlineLevel="0" collapsed="false">
      <c r="C545" s="36"/>
      <c r="D545" s="36"/>
      <c r="E545" s="36"/>
      <c r="F545" s="36"/>
      <c r="G545" s="36"/>
      <c r="H545" s="36"/>
      <c r="I545" s="41"/>
      <c r="J545" s="41"/>
      <c r="W545" s="41"/>
      <c r="X545" s="41"/>
    </row>
    <row r="546" customFormat="false" ht="15" hidden="false" customHeight="false" outlineLevel="0" collapsed="false">
      <c r="C546" s="35"/>
      <c r="D546" s="35"/>
      <c r="E546" s="35"/>
      <c r="F546" s="35"/>
      <c r="G546" s="35"/>
      <c r="H546" s="35"/>
      <c r="I546" s="41"/>
      <c r="J546" s="41"/>
      <c r="W546" s="41"/>
      <c r="X546" s="41"/>
    </row>
    <row r="547" customFormat="false" ht="15" hidden="false" customHeight="false" outlineLevel="0" collapsed="false">
      <c r="C547" s="50"/>
      <c r="D547" s="50"/>
      <c r="E547" s="50"/>
      <c r="F547" s="50"/>
      <c r="G547" s="50"/>
      <c r="H547" s="50"/>
      <c r="I547" s="41"/>
      <c r="J547" s="41"/>
      <c r="W547" s="41"/>
      <c r="X547" s="41"/>
    </row>
    <row r="548" customFormat="false" ht="15" hidden="false" customHeight="false" outlineLevel="0" collapsed="false">
      <c r="C548" s="55"/>
      <c r="D548" s="55"/>
      <c r="E548" s="55"/>
      <c r="F548" s="55"/>
      <c r="G548" s="55"/>
      <c r="H548" s="55"/>
      <c r="I548" s="41"/>
      <c r="J548" s="41"/>
      <c r="W548" s="41"/>
      <c r="X548" s="41"/>
    </row>
    <row r="549" customFormat="false" ht="15" hidden="false" customHeight="false" outlineLevel="0" collapsed="false">
      <c r="C549" s="41"/>
      <c r="D549" s="41"/>
      <c r="E549" s="41"/>
      <c r="F549" s="41"/>
      <c r="G549" s="41"/>
      <c r="H549" s="41"/>
      <c r="I549" s="41"/>
      <c r="J549" s="41"/>
      <c r="W549" s="41"/>
      <c r="X549" s="41"/>
    </row>
    <row r="550" customFormat="false" ht="15" hidden="false" customHeight="false" outlineLevel="0" collapsed="false">
      <c r="C550" s="54"/>
      <c r="D550" s="54"/>
      <c r="E550" s="54"/>
      <c r="F550" s="54"/>
      <c r="G550" s="54"/>
      <c r="H550" s="54"/>
      <c r="I550" s="41"/>
      <c r="J550" s="41"/>
      <c r="W550" s="41"/>
      <c r="X550" s="41"/>
    </row>
    <row r="551" customFormat="false" ht="15" hidden="false" customHeight="false" outlineLevel="0" collapsed="false">
      <c r="C551" s="37"/>
      <c r="D551" s="37"/>
      <c r="E551" s="37"/>
      <c r="F551" s="37"/>
      <c r="G551" s="37"/>
      <c r="H551" s="37"/>
      <c r="I551" s="41"/>
      <c r="J551" s="41"/>
      <c r="W551" s="41"/>
      <c r="X551" s="41"/>
    </row>
    <row r="552" customFormat="false" ht="15" hidden="false" customHeight="false" outlineLevel="0" collapsed="false">
      <c r="C552" s="40"/>
      <c r="D552" s="40"/>
      <c r="E552" s="40"/>
      <c r="F552" s="40"/>
      <c r="G552" s="40"/>
      <c r="H552" s="40"/>
      <c r="I552" s="41"/>
      <c r="J552" s="41"/>
      <c r="W552" s="41"/>
      <c r="X552" s="41"/>
    </row>
    <row r="553" customFormat="false" ht="15" hidden="false" customHeight="false" outlineLevel="0" collapsed="false">
      <c r="C553" s="49"/>
      <c r="D553" s="49"/>
      <c r="E553" s="49"/>
      <c r="F553" s="49"/>
      <c r="G553" s="49"/>
      <c r="H553" s="49"/>
      <c r="I553" s="41"/>
      <c r="J553" s="41"/>
      <c r="W553" s="41"/>
      <c r="X553" s="41"/>
    </row>
    <row r="554" customFormat="false" ht="15" hidden="false" customHeight="false" outlineLevel="0" collapsed="false">
      <c r="C554" s="40"/>
      <c r="D554" s="40"/>
      <c r="E554" s="40"/>
      <c r="F554" s="40"/>
      <c r="G554" s="40"/>
      <c r="H554" s="40"/>
      <c r="I554" s="41"/>
      <c r="J554" s="41"/>
      <c r="W554" s="41"/>
      <c r="X554" s="41"/>
    </row>
    <row r="555" customFormat="false" ht="15" hidden="false" customHeight="false" outlineLevel="0" collapsed="false">
      <c r="C555" s="52"/>
      <c r="D555" s="52"/>
      <c r="E555" s="52"/>
      <c r="F555" s="52"/>
      <c r="G555" s="52"/>
      <c r="H555" s="52"/>
      <c r="I555" s="41"/>
      <c r="J555" s="41"/>
      <c r="W555" s="41"/>
      <c r="X555" s="41"/>
    </row>
    <row r="556" customFormat="false" ht="15" hidden="false" customHeight="false" outlineLevel="0" collapsed="false">
      <c r="C556" s="39"/>
      <c r="D556" s="39"/>
      <c r="E556" s="39"/>
      <c r="F556" s="39"/>
      <c r="G556" s="39"/>
      <c r="H556" s="39"/>
      <c r="I556" s="41"/>
      <c r="J556" s="41"/>
      <c r="W556" s="41"/>
      <c r="X556" s="41"/>
    </row>
    <row r="557" customFormat="false" ht="15" hidden="false" customHeight="false" outlineLevel="0" collapsed="false">
      <c r="C557" s="46"/>
      <c r="D557" s="46"/>
      <c r="E557" s="46"/>
      <c r="F557" s="46"/>
      <c r="G557" s="46"/>
      <c r="H557" s="46"/>
      <c r="I557" s="41"/>
      <c r="J557" s="41"/>
      <c r="W557" s="41"/>
      <c r="X557" s="41"/>
    </row>
    <row r="558" customFormat="false" ht="15" hidden="false" customHeight="false" outlineLevel="0" collapsed="false">
      <c r="C558" s="50"/>
      <c r="D558" s="50"/>
      <c r="E558" s="50"/>
      <c r="F558" s="50"/>
      <c r="G558" s="50"/>
      <c r="H558" s="50"/>
      <c r="I558" s="41"/>
      <c r="J558" s="41"/>
      <c r="W558" s="41"/>
      <c r="X558" s="41"/>
    </row>
    <row r="559" customFormat="false" ht="15" hidden="false" customHeight="false" outlineLevel="0" collapsed="false">
      <c r="C559" s="49"/>
      <c r="D559" s="49"/>
      <c r="E559" s="49"/>
      <c r="F559" s="49"/>
      <c r="G559" s="49"/>
      <c r="H559" s="49"/>
      <c r="I559" s="41"/>
      <c r="J559" s="41"/>
      <c r="W559" s="41"/>
      <c r="X559" s="41"/>
    </row>
    <row r="560" customFormat="false" ht="15" hidden="false" customHeight="false" outlineLevel="0" collapsed="false">
      <c r="C560" s="50"/>
      <c r="D560" s="50"/>
      <c r="E560" s="50"/>
      <c r="F560" s="50"/>
      <c r="G560" s="50"/>
      <c r="H560" s="50"/>
      <c r="I560" s="41"/>
      <c r="J560" s="41"/>
      <c r="W560" s="41"/>
      <c r="X560" s="41"/>
    </row>
    <row r="561" customFormat="false" ht="15" hidden="false" customHeight="false" outlineLevel="0" collapsed="false">
      <c r="C561" s="47"/>
      <c r="D561" s="47"/>
      <c r="E561" s="47"/>
      <c r="F561" s="47"/>
      <c r="G561" s="47"/>
      <c r="H561" s="47"/>
      <c r="I561" s="41"/>
      <c r="J561" s="41"/>
      <c r="W561" s="41"/>
      <c r="X561" s="41"/>
    </row>
    <row r="562" customFormat="false" ht="15" hidden="false" customHeight="false" outlineLevel="0" collapsed="false">
      <c r="C562" s="35"/>
      <c r="D562" s="35"/>
      <c r="E562" s="35"/>
      <c r="F562" s="35"/>
      <c r="G562" s="35"/>
      <c r="H562" s="35"/>
      <c r="I562" s="41"/>
      <c r="J562" s="41"/>
      <c r="W562" s="41"/>
      <c r="X562" s="41"/>
    </row>
    <row r="563" customFormat="false" ht="15" hidden="false" customHeight="false" outlineLevel="0" collapsed="false">
      <c r="C563" s="42"/>
      <c r="D563" s="42"/>
      <c r="E563" s="42"/>
      <c r="F563" s="42"/>
      <c r="G563" s="42"/>
      <c r="H563" s="42"/>
      <c r="I563" s="41"/>
      <c r="J563" s="41"/>
      <c r="W563" s="41"/>
      <c r="X563" s="41"/>
    </row>
    <row r="564" customFormat="false" ht="15" hidden="false" customHeight="false" outlineLevel="0" collapsed="false">
      <c r="C564" s="49"/>
      <c r="D564" s="49"/>
      <c r="E564" s="49"/>
      <c r="F564" s="49"/>
      <c r="G564" s="49"/>
      <c r="H564" s="49"/>
      <c r="I564" s="41"/>
      <c r="J564" s="41"/>
      <c r="W564" s="41"/>
      <c r="X564" s="41"/>
    </row>
    <row r="565" customFormat="false" ht="15" hidden="false" customHeight="false" outlineLevel="0" collapsed="false">
      <c r="C565" s="47"/>
      <c r="D565" s="47"/>
      <c r="E565" s="47"/>
      <c r="F565" s="47"/>
      <c r="G565" s="47"/>
      <c r="H565" s="47"/>
      <c r="I565" s="41"/>
      <c r="J565" s="41"/>
      <c r="W565" s="41"/>
      <c r="X565" s="41"/>
    </row>
    <row r="566" customFormat="false" ht="15" hidden="false" customHeight="false" outlineLevel="0" collapsed="false">
      <c r="C566" s="49"/>
      <c r="D566" s="49"/>
      <c r="E566" s="49"/>
      <c r="F566" s="49"/>
      <c r="G566" s="49"/>
      <c r="H566" s="49"/>
      <c r="I566" s="41"/>
      <c r="J566" s="41"/>
      <c r="W566" s="41"/>
      <c r="X566" s="41"/>
    </row>
    <row r="567" customFormat="false" ht="15" hidden="false" customHeight="false" outlineLevel="0" collapsed="false">
      <c r="C567" s="52"/>
      <c r="D567" s="52"/>
      <c r="E567" s="52"/>
      <c r="F567" s="52"/>
      <c r="G567" s="52"/>
      <c r="H567" s="52"/>
      <c r="I567" s="41"/>
      <c r="J567" s="41"/>
      <c r="W567" s="41"/>
      <c r="X567" s="41"/>
    </row>
    <row r="568" customFormat="false" ht="15" hidden="false" customHeight="false" outlineLevel="0" collapsed="false">
      <c r="C568" s="35"/>
      <c r="D568" s="35"/>
      <c r="E568" s="35"/>
      <c r="F568" s="35"/>
      <c r="G568" s="35"/>
      <c r="H568" s="35"/>
      <c r="I568" s="41"/>
      <c r="J568" s="41"/>
      <c r="W568" s="41"/>
      <c r="X568" s="41"/>
    </row>
    <row r="569" customFormat="false" ht="15" hidden="false" customHeight="false" outlineLevel="0" collapsed="false">
      <c r="C569" s="39"/>
      <c r="D569" s="39"/>
      <c r="E569" s="39"/>
      <c r="F569" s="39"/>
      <c r="G569" s="39"/>
      <c r="H569" s="39"/>
      <c r="I569" s="41"/>
      <c r="J569" s="41"/>
      <c r="W569" s="41"/>
      <c r="X569" s="41"/>
    </row>
    <row r="570" customFormat="false" ht="15" hidden="false" customHeight="false" outlineLevel="0" collapsed="false">
      <c r="C570" s="33"/>
      <c r="D570" s="33"/>
      <c r="E570" s="33"/>
      <c r="F570" s="33"/>
      <c r="G570" s="33"/>
      <c r="H570" s="33"/>
      <c r="I570" s="41"/>
      <c r="J570" s="41"/>
      <c r="W570" s="41"/>
      <c r="X570" s="41"/>
    </row>
    <row r="571" customFormat="false" ht="15" hidden="false" customHeight="false" outlineLevel="0" collapsed="false">
      <c r="C571" s="54"/>
      <c r="D571" s="54"/>
      <c r="E571" s="54"/>
      <c r="F571" s="54"/>
      <c r="G571" s="54"/>
      <c r="H571" s="54"/>
      <c r="I571" s="41"/>
      <c r="J571" s="41"/>
      <c r="W571" s="41"/>
      <c r="X571" s="41"/>
    </row>
    <row r="572" customFormat="false" ht="15" hidden="false" customHeight="false" outlineLevel="0" collapsed="false">
      <c r="C572" s="55"/>
      <c r="D572" s="55"/>
      <c r="E572" s="55"/>
      <c r="F572" s="55"/>
      <c r="G572" s="55"/>
      <c r="H572" s="55"/>
      <c r="I572" s="41"/>
      <c r="J572" s="41"/>
      <c r="W572" s="41"/>
      <c r="X572" s="41"/>
    </row>
    <row r="573" customFormat="false" ht="15" hidden="false" customHeight="false" outlineLevel="0" collapsed="false">
      <c r="C573" s="37"/>
      <c r="D573" s="37"/>
      <c r="E573" s="37"/>
      <c r="F573" s="37"/>
      <c r="G573" s="37"/>
      <c r="H573" s="37"/>
      <c r="I573" s="41"/>
      <c r="J573" s="41"/>
      <c r="W573" s="41"/>
      <c r="X573" s="41"/>
    </row>
    <row r="574" customFormat="false" ht="15" hidden="false" customHeight="false" outlineLevel="0" collapsed="false">
      <c r="C574" s="41"/>
      <c r="D574" s="41"/>
      <c r="E574" s="41"/>
      <c r="F574" s="41"/>
      <c r="G574" s="41"/>
      <c r="H574" s="41"/>
      <c r="I574" s="41"/>
      <c r="J574" s="41"/>
      <c r="W574" s="41"/>
      <c r="X574" s="41"/>
    </row>
    <row r="575" customFormat="false" ht="15" hidden="false" customHeight="false" outlineLevel="0" collapsed="false">
      <c r="C575" s="35"/>
      <c r="D575" s="35"/>
      <c r="E575" s="35"/>
      <c r="F575" s="35"/>
      <c r="G575" s="35"/>
      <c r="H575" s="35"/>
      <c r="I575" s="41"/>
      <c r="J575" s="41"/>
      <c r="W575" s="41"/>
      <c r="X575" s="41"/>
    </row>
    <row r="576" customFormat="false" ht="15" hidden="false" customHeight="false" outlineLevel="0" collapsed="false">
      <c r="C576" s="35"/>
      <c r="D576" s="35"/>
      <c r="E576" s="35"/>
      <c r="F576" s="35"/>
      <c r="G576" s="35"/>
      <c r="H576" s="35"/>
      <c r="I576" s="40"/>
      <c r="J576" s="40"/>
      <c r="W576" s="41"/>
      <c r="X576" s="41"/>
    </row>
    <row r="577" customFormat="false" ht="15" hidden="false" customHeight="false" outlineLevel="0" collapsed="false">
      <c r="C577" s="36"/>
      <c r="D577" s="36"/>
      <c r="E577" s="36"/>
      <c r="F577" s="36"/>
      <c r="G577" s="36"/>
      <c r="H577" s="36"/>
      <c r="I577" s="40"/>
      <c r="J577" s="40"/>
      <c r="W577" s="41"/>
      <c r="X577" s="41"/>
    </row>
    <row r="578" customFormat="false" ht="15" hidden="false" customHeight="false" outlineLevel="0" collapsed="false">
      <c r="C578" s="46"/>
      <c r="D578" s="46"/>
      <c r="E578" s="46"/>
      <c r="F578" s="46"/>
      <c r="G578" s="46"/>
      <c r="H578" s="46"/>
      <c r="I578" s="40"/>
      <c r="J578" s="40"/>
      <c r="W578" s="41"/>
      <c r="X578" s="41"/>
    </row>
    <row r="579" customFormat="false" ht="15" hidden="false" customHeight="false" outlineLevel="0" collapsed="false">
      <c r="C579" s="48"/>
      <c r="D579" s="48"/>
      <c r="E579" s="48"/>
      <c r="F579" s="48"/>
      <c r="G579" s="48"/>
      <c r="H579" s="48"/>
      <c r="I579" s="40"/>
      <c r="J579" s="40"/>
      <c r="W579" s="41"/>
      <c r="X579" s="41"/>
    </row>
    <row r="580" customFormat="false" ht="15" hidden="false" customHeight="false" outlineLevel="0" collapsed="false">
      <c r="C580" s="41"/>
      <c r="D580" s="41"/>
      <c r="E580" s="41"/>
      <c r="F580" s="41"/>
      <c r="G580" s="41"/>
      <c r="H580" s="41"/>
      <c r="I580" s="40"/>
      <c r="J580" s="40"/>
      <c r="W580" s="41"/>
      <c r="X580" s="41"/>
    </row>
    <row r="581" customFormat="false" ht="15" hidden="false" customHeight="false" outlineLevel="0" collapsed="false">
      <c r="C581" s="37"/>
      <c r="D581" s="37"/>
      <c r="E581" s="37"/>
      <c r="F581" s="37"/>
      <c r="G581" s="37"/>
      <c r="H581" s="37"/>
      <c r="I581" s="40"/>
      <c r="J581" s="40"/>
      <c r="W581" s="40"/>
      <c r="X581" s="40"/>
    </row>
    <row r="582" customFormat="false" ht="15" hidden="false" customHeight="false" outlineLevel="0" collapsed="false">
      <c r="C582" s="35"/>
      <c r="D582" s="35"/>
      <c r="E582" s="35"/>
      <c r="F582" s="35"/>
      <c r="G582" s="35"/>
      <c r="H582" s="35"/>
      <c r="I582" s="40"/>
      <c r="J582" s="40"/>
      <c r="W582" s="40"/>
      <c r="X582" s="40"/>
    </row>
    <row r="583" customFormat="false" ht="15" hidden="false" customHeight="false" outlineLevel="0" collapsed="false">
      <c r="C583" s="44"/>
      <c r="D583" s="44"/>
      <c r="E583" s="44"/>
      <c r="F583" s="44"/>
      <c r="G583" s="44"/>
      <c r="H583" s="44"/>
      <c r="I583" s="40"/>
      <c r="J583" s="40"/>
      <c r="W583" s="40"/>
      <c r="X583" s="40"/>
    </row>
    <row r="584" customFormat="false" ht="15" hidden="false" customHeight="false" outlineLevel="0" collapsed="false">
      <c r="C584" s="55"/>
      <c r="D584" s="55"/>
      <c r="E584" s="55"/>
      <c r="F584" s="55"/>
      <c r="G584" s="55"/>
      <c r="H584" s="55"/>
      <c r="I584" s="40"/>
      <c r="J584" s="40"/>
      <c r="W584" s="40"/>
      <c r="X584" s="40"/>
    </row>
    <row r="585" customFormat="false" ht="15" hidden="false" customHeight="false" outlineLevel="0" collapsed="false">
      <c r="C585" s="55"/>
      <c r="D585" s="55"/>
      <c r="E585" s="55"/>
      <c r="F585" s="55"/>
      <c r="G585" s="55"/>
      <c r="H585" s="55"/>
      <c r="I585" s="40"/>
      <c r="J585" s="40"/>
      <c r="W585" s="40"/>
      <c r="X585" s="40"/>
    </row>
    <row r="586" customFormat="false" ht="15" hidden="false" customHeight="false" outlineLevel="0" collapsed="false">
      <c r="C586" s="38"/>
      <c r="D586" s="38"/>
      <c r="E586" s="38"/>
      <c r="F586" s="38"/>
      <c r="G586" s="38"/>
      <c r="H586" s="38"/>
      <c r="I586" s="40"/>
      <c r="J586" s="40"/>
      <c r="W586" s="40"/>
      <c r="X586" s="40"/>
    </row>
    <row r="587" customFormat="false" ht="15" hidden="false" customHeight="false" outlineLevel="0" collapsed="false">
      <c r="C587" s="43"/>
      <c r="D587" s="43"/>
      <c r="E587" s="43"/>
      <c r="F587" s="43"/>
      <c r="G587" s="43"/>
      <c r="H587" s="43"/>
      <c r="I587" s="40"/>
      <c r="J587" s="40"/>
      <c r="W587" s="40"/>
      <c r="X587" s="40"/>
    </row>
    <row r="588" customFormat="false" ht="15" hidden="false" customHeight="false" outlineLevel="0" collapsed="false">
      <c r="C588" s="54"/>
      <c r="D588" s="54"/>
      <c r="E588" s="54"/>
      <c r="F588" s="54"/>
      <c r="G588" s="54"/>
      <c r="H588" s="54"/>
      <c r="I588" s="40"/>
      <c r="J588" s="40"/>
      <c r="W588" s="40"/>
      <c r="X588" s="40"/>
    </row>
    <row r="589" customFormat="false" ht="15" hidden="false" customHeight="false" outlineLevel="0" collapsed="false">
      <c r="C589" s="43"/>
      <c r="D589" s="43"/>
      <c r="E589" s="43"/>
      <c r="F589" s="43"/>
      <c r="G589" s="43"/>
      <c r="H589" s="43"/>
      <c r="I589" s="40"/>
      <c r="J589" s="40"/>
      <c r="W589" s="40"/>
      <c r="X589" s="40"/>
    </row>
    <row r="590" customFormat="false" ht="15" hidden="false" customHeight="false" outlineLevel="0" collapsed="false">
      <c r="C590" s="46"/>
      <c r="D590" s="46"/>
      <c r="E590" s="46"/>
      <c r="F590" s="46"/>
      <c r="G590" s="46"/>
      <c r="H590" s="46"/>
      <c r="I590" s="40"/>
      <c r="J590" s="40"/>
      <c r="W590" s="40"/>
      <c r="X590" s="40"/>
    </row>
    <row r="591" customFormat="false" ht="15" hidden="false" customHeight="false" outlineLevel="0" collapsed="false">
      <c r="C591" s="38"/>
      <c r="D591" s="38"/>
      <c r="E591" s="38"/>
      <c r="F591" s="38"/>
      <c r="G591" s="38"/>
      <c r="H591" s="38"/>
      <c r="I591" s="40"/>
      <c r="J591" s="40"/>
      <c r="W591" s="40"/>
      <c r="X591" s="40"/>
    </row>
    <row r="592" customFormat="false" ht="15" hidden="false" customHeight="false" outlineLevel="0" collapsed="false">
      <c r="C592" s="49"/>
      <c r="D592" s="49"/>
      <c r="E592" s="49"/>
      <c r="F592" s="49"/>
      <c r="G592" s="49"/>
      <c r="H592" s="49"/>
      <c r="I592" s="40"/>
      <c r="J592" s="40"/>
      <c r="W592" s="40"/>
      <c r="X592" s="40"/>
    </row>
    <row r="593" customFormat="false" ht="15" hidden="false" customHeight="false" outlineLevel="0" collapsed="false">
      <c r="C593" s="54"/>
      <c r="D593" s="54"/>
      <c r="E593" s="54"/>
      <c r="F593" s="54"/>
      <c r="G593" s="54"/>
      <c r="H593" s="54"/>
      <c r="I593" s="40"/>
      <c r="J593" s="40"/>
      <c r="W593" s="40"/>
      <c r="X593" s="40"/>
    </row>
    <row r="594" customFormat="false" ht="15" hidden="false" customHeight="false" outlineLevel="0" collapsed="false">
      <c r="C594" s="46"/>
      <c r="D594" s="46"/>
      <c r="E594" s="46"/>
      <c r="F594" s="46"/>
      <c r="G594" s="46"/>
      <c r="H594" s="46"/>
      <c r="I594" s="40"/>
      <c r="J594" s="40"/>
      <c r="W594" s="40"/>
      <c r="X594" s="40"/>
    </row>
    <row r="595" customFormat="false" ht="15" hidden="false" customHeight="false" outlineLevel="0" collapsed="false">
      <c r="C595" s="35"/>
      <c r="D595" s="35"/>
      <c r="E595" s="35"/>
      <c r="F595" s="35"/>
      <c r="G595" s="35"/>
      <c r="H595" s="35"/>
      <c r="I595" s="40"/>
      <c r="J595" s="40"/>
      <c r="W595" s="40"/>
      <c r="X595" s="40"/>
    </row>
    <row r="596" customFormat="false" ht="15" hidden="false" customHeight="false" outlineLevel="0" collapsed="false">
      <c r="C596" s="52"/>
      <c r="D596" s="52"/>
      <c r="E596" s="52"/>
      <c r="F596" s="52"/>
      <c r="G596" s="52"/>
      <c r="H596" s="52"/>
      <c r="I596" s="40"/>
      <c r="J596" s="40"/>
      <c r="W596" s="40"/>
      <c r="X596" s="40"/>
    </row>
    <row r="597" customFormat="false" ht="15" hidden="false" customHeight="false" outlineLevel="0" collapsed="false">
      <c r="C597" s="54"/>
      <c r="D597" s="54"/>
      <c r="E597" s="54"/>
      <c r="F597" s="54"/>
      <c r="G597" s="54"/>
      <c r="H597" s="54"/>
      <c r="I597" s="40"/>
      <c r="J597" s="40"/>
      <c r="W597" s="40"/>
      <c r="X597" s="40"/>
    </row>
    <row r="598" customFormat="false" ht="15" hidden="false" customHeight="false" outlineLevel="0" collapsed="false">
      <c r="C598" s="50"/>
      <c r="D598" s="50"/>
      <c r="E598" s="50"/>
      <c r="F598" s="50"/>
      <c r="G598" s="50"/>
      <c r="H598" s="50"/>
      <c r="I598" s="40"/>
      <c r="J598" s="40"/>
      <c r="W598" s="40"/>
      <c r="X598" s="40"/>
    </row>
    <row r="599" customFormat="false" ht="15" hidden="false" customHeight="false" outlineLevel="0" collapsed="false">
      <c r="C599" s="44"/>
      <c r="D599" s="44"/>
      <c r="E599" s="44"/>
      <c r="F599" s="44"/>
      <c r="G599" s="44"/>
      <c r="H599" s="44"/>
      <c r="I599" s="40"/>
      <c r="J599" s="40"/>
      <c r="W599" s="40"/>
      <c r="X599" s="40"/>
    </row>
    <row r="600" customFormat="false" ht="15" hidden="false" customHeight="false" outlineLevel="0" collapsed="false">
      <c r="C600" s="37"/>
      <c r="D600" s="37"/>
      <c r="E600" s="37"/>
      <c r="F600" s="37"/>
      <c r="G600" s="37"/>
      <c r="H600" s="37"/>
      <c r="I600" s="40"/>
      <c r="J600" s="40"/>
      <c r="W600" s="40"/>
      <c r="X600" s="40"/>
    </row>
    <row r="601" customFormat="false" ht="15" hidden="false" customHeight="false" outlineLevel="0" collapsed="false">
      <c r="C601" s="33"/>
      <c r="D601" s="33"/>
      <c r="E601" s="33"/>
      <c r="F601" s="33"/>
      <c r="G601" s="33"/>
      <c r="H601" s="33"/>
      <c r="I601" s="40"/>
      <c r="J601" s="40"/>
      <c r="W601" s="40"/>
      <c r="X601" s="40"/>
    </row>
    <row r="602" customFormat="false" ht="15" hidden="false" customHeight="false" outlineLevel="0" collapsed="false">
      <c r="C602" s="48"/>
      <c r="D602" s="48"/>
      <c r="E602" s="48"/>
      <c r="F602" s="48"/>
      <c r="G602" s="48"/>
      <c r="H602" s="48"/>
      <c r="I602" s="40"/>
      <c r="J602" s="40"/>
      <c r="W602" s="40"/>
      <c r="X602" s="40"/>
    </row>
    <row r="603" customFormat="false" ht="15" hidden="false" customHeight="false" outlineLevel="0" collapsed="false">
      <c r="C603" s="55"/>
      <c r="D603" s="55"/>
      <c r="E603" s="55"/>
      <c r="F603" s="55"/>
      <c r="G603" s="55"/>
      <c r="H603" s="55"/>
      <c r="I603" s="40"/>
      <c r="J603" s="40"/>
      <c r="W603" s="40"/>
      <c r="X603" s="40"/>
    </row>
    <row r="604" customFormat="false" ht="15" hidden="false" customHeight="false" outlineLevel="0" collapsed="false">
      <c r="C604" s="50"/>
      <c r="D604" s="50"/>
      <c r="E604" s="50"/>
      <c r="F604" s="50"/>
      <c r="G604" s="50"/>
      <c r="H604" s="50"/>
      <c r="I604" s="40"/>
      <c r="J604" s="40"/>
      <c r="W604" s="40"/>
      <c r="X604" s="40"/>
    </row>
    <row r="605" customFormat="false" ht="15" hidden="false" customHeight="false" outlineLevel="0" collapsed="false">
      <c r="C605" s="36"/>
      <c r="D605" s="36"/>
      <c r="E605" s="36"/>
      <c r="F605" s="36"/>
      <c r="G605" s="36"/>
      <c r="H605" s="36"/>
      <c r="I605" s="40"/>
      <c r="J605" s="40"/>
      <c r="W605" s="40"/>
      <c r="X605" s="40"/>
    </row>
    <row r="606" customFormat="false" ht="15" hidden="false" customHeight="false" outlineLevel="0" collapsed="false">
      <c r="C606" s="37"/>
      <c r="D606" s="37"/>
      <c r="E606" s="37"/>
      <c r="F606" s="37"/>
      <c r="G606" s="37"/>
      <c r="H606" s="37"/>
      <c r="I606" s="40"/>
      <c r="J606" s="40"/>
      <c r="W606" s="40"/>
      <c r="X606" s="40"/>
    </row>
    <row r="607" customFormat="false" ht="15" hidden="false" customHeight="false" outlineLevel="0" collapsed="false">
      <c r="C607" s="47"/>
      <c r="D607" s="47"/>
      <c r="E607" s="47"/>
      <c r="F607" s="47"/>
      <c r="G607" s="47"/>
      <c r="H607" s="47"/>
      <c r="I607" s="40"/>
      <c r="J607" s="40"/>
      <c r="W607" s="40"/>
      <c r="X607" s="40"/>
    </row>
    <row r="608" customFormat="false" ht="15" hidden="false" customHeight="false" outlineLevel="0" collapsed="false">
      <c r="C608" s="49"/>
      <c r="D608" s="49"/>
      <c r="E608" s="49"/>
      <c r="F608" s="49"/>
      <c r="G608" s="49"/>
      <c r="H608" s="49"/>
      <c r="I608" s="40"/>
      <c r="J608" s="40"/>
      <c r="W608" s="40"/>
      <c r="X608" s="40"/>
    </row>
    <row r="609" customFormat="false" ht="15" hidden="false" customHeight="false" outlineLevel="0" collapsed="false">
      <c r="C609" s="35"/>
      <c r="D609" s="35"/>
      <c r="E609" s="35"/>
      <c r="F609" s="35"/>
      <c r="G609" s="35"/>
      <c r="H609" s="35"/>
      <c r="I609" s="40"/>
      <c r="J609" s="40"/>
      <c r="W609" s="40"/>
      <c r="X609" s="40"/>
    </row>
    <row r="610" customFormat="false" ht="15" hidden="false" customHeight="false" outlineLevel="0" collapsed="false">
      <c r="C610" s="42"/>
      <c r="D610" s="42"/>
      <c r="E610" s="42"/>
      <c r="F610" s="42"/>
      <c r="G610" s="42"/>
      <c r="H610" s="42"/>
      <c r="I610" s="40"/>
      <c r="J610" s="40"/>
      <c r="W610" s="40"/>
      <c r="X610" s="40"/>
    </row>
    <row r="611" customFormat="false" ht="15" hidden="false" customHeight="false" outlineLevel="0" collapsed="false">
      <c r="C611" s="41"/>
      <c r="D611" s="41"/>
      <c r="E611" s="41"/>
      <c r="F611" s="41"/>
      <c r="G611" s="41"/>
      <c r="H611" s="41"/>
      <c r="I611" s="40"/>
      <c r="J611" s="40"/>
      <c r="W611" s="40"/>
      <c r="X611" s="40"/>
    </row>
    <row r="612" customFormat="false" ht="15" hidden="false" customHeight="false" outlineLevel="0" collapsed="false">
      <c r="C612" s="49"/>
      <c r="D612" s="49"/>
      <c r="E612" s="49"/>
      <c r="F612" s="49"/>
      <c r="G612" s="49"/>
      <c r="H612" s="49"/>
      <c r="I612" s="40"/>
      <c r="J612" s="40"/>
      <c r="W612" s="40"/>
      <c r="X612" s="40"/>
    </row>
    <row r="613" customFormat="false" ht="15" hidden="false" customHeight="false" outlineLevel="0" collapsed="false">
      <c r="C613" s="36"/>
      <c r="D613" s="36"/>
      <c r="E613" s="36"/>
      <c r="F613" s="36"/>
      <c r="G613" s="36"/>
      <c r="H613" s="36"/>
      <c r="I613" s="40"/>
      <c r="J613" s="40"/>
      <c r="W613" s="40"/>
      <c r="X613" s="40"/>
    </row>
    <row r="614" customFormat="false" ht="15" hidden="false" customHeight="false" outlineLevel="0" collapsed="false">
      <c r="C614" s="48"/>
      <c r="D614" s="48"/>
      <c r="E614" s="48"/>
      <c r="F614" s="48"/>
      <c r="G614" s="48"/>
      <c r="H614" s="48"/>
      <c r="I614" s="40"/>
      <c r="J614" s="40"/>
      <c r="W614" s="40"/>
      <c r="X614" s="40"/>
    </row>
    <row r="615" customFormat="false" ht="15" hidden="false" customHeight="false" outlineLevel="0" collapsed="false">
      <c r="C615" s="48"/>
      <c r="D615" s="48"/>
      <c r="E615" s="48"/>
      <c r="F615" s="48"/>
      <c r="G615" s="48"/>
      <c r="H615" s="48"/>
      <c r="I615" s="40"/>
      <c r="J615" s="40"/>
      <c r="W615" s="40"/>
      <c r="X615" s="40"/>
    </row>
    <row r="616" customFormat="false" ht="15" hidden="false" customHeight="false" outlineLevel="0" collapsed="false">
      <c r="C616" s="35"/>
      <c r="D616" s="35"/>
      <c r="E616" s="35"/>
      <c r="F616" s="35"/>
      <c r="G616" s="35"/>
      <c r="H616" s="35"/>
      <c r="I616" s="40"/>
      <c r="J616" s="40"/>
      <c r="W616" s="40"/>
      <c r="X616" s="40"/>
    </row>
    <row r="617" customFormat="false" ht="15" hidden="false" customHeight="false" outlineLevel="0" collapsed="false">
      <c r="C617" s="50"/>
      <c r="D617" s="50"/>
      <c r="E617" s="50"/>
      <c r="F617" s="50"/>
      <c r="G617" s="50"/>
      <c r="H617" s="50"/>
      <c r="I617" s="40"/>
      <c r="J617" s="40"/>
      <c r="W617" s="40"/>
      <c r="X617" s="40"/>
    </row>
    <row r="618" customFormat="false" ht="15" hidden="false" customHeight="false" outlineLevel="0" collapsed="false">
      <c r="C618" s="37"/>
      <c r="D618" s="37"/>
      <c r="E618" s="37"/>
      <c r="F618" s="37"/>
      <c r="G618" s="37"/>
      <c r="H618" s="37"/>
      <c r="I618" s="40"/>
      <c r="J618" s="40"/>
      <c r="W618" s="40"/>
      <c r="X618" s="40"/>
    </row>
    <row r="619" customFormat="false" ht="15" hidden="false" customHeight="false" outlineLevel="0" collapsed="false">
      <c r="C619" s="49"/>
      <c r="D619" s="49"/>
      <c r="E619" s="49"/>
      <c r="F619" s="49"/>
      <c r="G619" s="49"/>
      <c r="H619" s="49"/>
      <c r="I619" s="40"/>
      <c r="J619" s="40"/>
      <c r="W619" s="40"/>
      <c r="X619" s="40"/>
    </row>
    <row r="620" customFormat="false" ht="15" hidden="false" customHeight="false" outlineLevel="0" collapsed="false">
      <c r="C620" s="36"/>
      <c r="D620" s="36"/>
      <c r="E620" s="36"/>
      <c r="F620" s="36"/>
      <c r="G620" s="36"/>
      <c r="H620" s="36"/>
      <c r="I620" s="40"/>
      <c r="J620" s="40"/>
      <c r="W620" s="40"/>
      <c r="X620" s="40"/>
    </row>
    <row r="621" customFormat="false" ht="15" hidden="false" customHeight="false" outlineLevel="0" collapsed="false">
      <c r="C621" s="41"/>
      <c r="D621" s="41"/>
      <c r="E621" s="41"/>
      <c r="F621" s="41"/>
      <c r="G621" s="41"/>
      <c r="H621" s="41"/>
      <c r="I621" s="40"/>
      <c r="J621" s="40"/>
      <c r="W621" s="40"/>
      <c r="X621" s="40"/>
    </row>
    <row r="622" customFormat="false" ht="15" hidden="false" customHeight="false" outlineLevel="0" collapsed="false">
      <c r="C622" s="41"/>
      <c r="D622" s="41"/>
      <c r="E622" s="41"/>
      <c r="F622" s="41"/>
      <c r="G622" s="41"/>
      <c r="H622" s="41"/>
      <c r="I622" s="40"/>
      <c r="J622" s="40"/>
      <c r="W622" s="40"/>
      <c r="X622" s="40"/>
    </row>
    <row r="623" customFormat="false" ht="15" hidden="false" customHeight="false" outlineLevel="0" collapsed="false">
      <c r="C623" s="44"/>
      <c r="D623" s="44"/>
      <c r="E623" s="44"/>
      <c r="F623" s="44"/>
      <c r="G623" s="44"/>
      <c r="H623" s="44"/>
      <c r="I623" s="40"/>
      <c r="J623" s="40"/>
      <c r="W623" s="40"/>
      <c r="X623" s="40"/>
    </row>
    <row r="624" customFormat="false" ht="15" hidden="false" customHeight="false" outlineLevel="0" collapsed="false">
      <c r="C624" s="38"/>
      <c r="D624" s="38"/>
      <c r="E624" s="38"/>
      <c r="F624" s="38"/>
      <c r="G624" s="38"/>
      <c r="H624" s="38"/>
      <c r="I624" s="40"/>
      <c r="J624" s="40"/>
      <c r="W624" s="40"/>
      <c r="X624" s="40"/>
    </row>
    <row r="625" customFormat="false" ht="15" hidden="false" customHeight="false" outlineLevel="0" collapsed="false">
      <c r="C625" s="39"/>
      <c r="D625" s="39"/>
      <c r="E625" s="39"/>
      <c r="F625" s="39"/>
      <c r="G625" s="39"/>
      <c r="H625" s="39"/>
      <c r="I625" s="40"/>
      <c r="J625" s="40"/>
      <c r="W625" s="40"/>
      <c r="X625" s="40"/>
    </row>
    <row r="626" customFormat="false" ht="15" hidden="false" customHeight="false" outlineLevel="0" collapsed="false">
      <c r="C626" s="36"/>
      <c r="D626" s="36"/>
      <c r="E626" s="36"/>
      <c r="F626" s="36"/>
      <c r="G626" s="36"/>
      <c r="H626" s="36"/>
      <c r="I626" s="40"/>
      <c r="J626" s="40"/>
      <c r="W626" s="40"/>
      <c r="X626" s="40"/>
    </row>
    <row r="627" customFormat="false" ht="15" hidden="false" customHeight="false" outlineLevel="0" collapsed="false">
      <c r="C627" s="52"/>
      <c r="D627" s="52"/>
      <c r="E627" s="52"/>
      <c r="F627" s="52"/>
      <c r="G627" s="52"/>
      <c r="H627" s="52"/>
      <c r="I627" s="40"/>
      <c r="J627" s="40"/>
      <c r="W627" s="40"/>
      <c r="X627" s="40"/>
    </row>
    <row r="628" customFormat="false" ht="15" hidden="false" customHeight="false" outlineLevel="0" collapsed="false">
      <c r="C628" s="46"/>
      <c r="D628" s="46"/>
      <c r="E628" s="46"/>
      <c r="F628" s="46"/>
      <c r="G628" s="46"/>
      <c r="H628" s="46"/>
      <c r="I628" s="40"/>
      <c r="J628" s="40"/>
      <c r="W628" s="40"/>
      <c r="X628" s="40"/>
    </row>
    <row r="629" customFormat="false" ht="15" hidden="false" customHeight="false" outlineLevel="0" collapsed="false">
      <c r="C629" s="43"/>
      <c r="D629" s="43"/>
      <c r="E629" s="43"/>
      <c r="F629" s="43"/>
      <c r="G629" s="43"/>
      <c r="H629" s="43"/>
      <c r="I629" s="40"/>
      <c r="J629" s="40"/>
      <c r="W629" s="40"/>
      <c r="X629" s="40"/>
    </row>
    <row r="630" customFormat="false" ht="15" hidden="false" customHeight="false" outlineLevel="0" collapsed="false">
      <c r="C630" s="53"/>
      <c r="D630" s="53"/>
      <c r="E630" s="53"/>
      <c r="F630" s="53"/>
      <c r="G630" s="53"/>
      <c r="H630" s="53"/>
      <c r="I630" s="40"/>
      <c r="J630" s="40"/>
      <c r="W630" s="40"/>
      <c r="X630" s="40"/>
    </row>
    <row r="631" customFormat="false" ht="15" hidden="false" customHeight="false" outlineLevel="0" collapsed="false">
      <c r="C631" s="38"/>
      <c r="D631" s="38"/>
      <c r="E631" s="38"/>
      <c r="F631" s="38"/>
      <c r="G631" s="38"/>
      <c r="H631" s="38"/>
      <c r="I631" s="40"/>
      <c r="J631" s="40"/>
      <c r="W631" s="40"/>
      <c r="X631" s="40"/>
    </row>
    <row r="632" customFormat="false" ht="15" hidden="false" customHeight="false" outlineLevel="0" collapsed="false">
      <c r="C632" s="51"/>
      <c r="D632" s="51"/>
      <c r="E632" s="51"/>
      <c r="F632" s="51"/>
      <c r="G632" s="51"/>
      <c r="H632" s="51"/>
      <c r="I632" s="40"/>
      <c r="J632" s="40"/>
      <c r="W632" s="40"/>
      <c r="X632" s="40"/>
    </row>
    <row r="633" customFormat="false" ht="15" hidden="false" customHeight="false" outlineLevel="0" collapsed="false">
      <c r="C633" s="41"/>
      <c r="D633" s="41"/>
      <c r="E633" s="41"/>
      <c r="F633" s="41"/>
      <c r="G633" s="41"/>
      <c r="H633" s="41"/>
      <c r="I633" s="40"/>
      <c r="J633" s="40"/>
      <c r="W633" s="40"/>
      <c r="X633" s="40"/>
    </row>
    <row r="634" customFormat="false" ht="15" hidden="false" customHeight="false" outlineLevel="0" collapsed="false">
      <c r="C634" s="35"/>
      <c r="D634" s="35"/>
      <c r="E634" s="35"/>
      <c r="F634" s="35"/>
      <c r="G634" s="35"/>
      <c r="H634" s="35"/>
      <c r="I634" s="44"/>
      <c r="J634" s="44"/>
      <c r="W634" s="40"/>
      <c r="X634" s="40"/>
    </row>
    <row r="635" customFormat="false" ht="15" hidden="false" customHeight="false" outlineLevel="0" collapsed="false">
      <c r="C635" s="55"/>
      <c r="D635" s="55"/>
      <c r="E635" s="55"/>
      <c r="F635" s="55"/>
      <c r="G635" s="55"/>
      <c r="H635" s="55"/>
      <c r="I635" s="44"/>
      <c r="J635" s="44"/>
      <c r="W635" s="40"/>
      <c r="X635" s="40"/>
    </row>
    <row r="636" customFormat="false" ht="15" hidden="false" customHeight="false" outlineLevel="0" collapsed="false">
      <c r="C636" s="42"/>
      <c r="D636" s="42"/>
      <c r="E636" s="42"/>
      <c r="F636" s="42"/>
      <c r="G636" s="42"/>
      <c r="H636" s="42"/>
      <c r="I636" s="44"/>
      <c r="J636" s="44"/>
      <c r="W636" s="40"/>
      <c r="X636" s="40"/>
    </row>
    <row r="637" customFormat="false" ht="15" hidden="false" customHeight="false" outlineLevel="0" collapsed="false">
      <c r="C637" s="54"/>
      <c r="D637" s="54"/>
      <c r="E637" s="54"/>
      <c r="F637" s="54"/>
      <c r="G637" s="54"/>
      <c r="H637" s="54"/>
      <c r="I637" s="44"/>
      <c r="J637" s="44"/>
      <c r="W637" s="40"/>
      <c r="X637" s="40"/>
    </row>
    <row r="638" customFormat="false" ht="15" hidden="false" customHeight="false" outlineLevel="0" collapsed="false">
      <c r="C638" s="33"/>
      <c r="D638" s="33"/>
      <c r="E638" s="33"/>
      <c r="F638" s="33"/>
      <c r="G638" s="33"/>
      <c r="H638" s="33"/>
      <c r="I638" s="44"/>
      <c r="J638" s="44"/>
      <c r="W638" s="40"/>
      <c r="X638" s="40"/>
    </row>
    <row r="639" customFormat="false" ht="15" hidden="false" customHeight="false" outlineLevel="0" collapsed="false">
      <c r="C639" s="39"/>
      <c r="D639" s="39"/>
      <c r="E639" s="39"/>
      <c r="F639" s="39"/>
      <c r="G639" s="39"/>
      <c r="H639" s="39"/>
      <c r="I639" s="44"/>
      <c r="J639" s="44"/>
      <c r="W639" s="44"/>
      <c r="X639" s="44"/>
    </row>
    <row r="640" customFormat="false" ht="15" hidden="false" customHeight="false" outlineLevel="0" collapsed="false">
      <c r="C640" s="36"/>
      <c r="D640" s="36"/>
      <c r="E640" s="36"/>
      <c r="F640" s="36"/>
      <c r="G640" s="36"/>
      <c r="H640" s="36"/>
      <c r="I640" s="44"/>
      <c r="J640" s="44"/>
      <c r="W640" s="44"/>
      <c r="X640" s="44"/>
    </row>
    <row r="641" customFormat="false" ht="15" hidden="false" customHeight="false" outlineLevel="0" collapsed="false">
      <c r="C641" s="41"/>
      <c r="D641" s="41"/>
      <c r="E641" s="41"/>
      <c r="F641" s="41"/>
      <c r="G641" s="41"/>
      <c r="H641" s="41"/>
      <c r="I641" s="44"/>
      <c r="J641" s="44"/>
      <c r="W641" s="44"/>
      <c r="X641" s="44"/>
    </row>
    <row r="642" customFormat="false" ht="15" hidden="false" customHeight="false" outlineLevel="0" collapsed="false">
      <c r="C642" s="46"/>
      <c r="D642" s="46"/>
      <c r="E642" s="46"/>
      <c r="F642" s="46"/>
      <c r="G642" s="46"/>
      <c r="H642" s="46"/>
      <c r="I642" s="44"/>
      <c r="J642" s="44"/>
      <c r="W642" s="44"/>
      <c r="X642" s="44"/>
    </row>
    <row r="643" customFormat="false" ht="15" hidden="false" customHeight="false" outlineLevel="0" collapsed="false">
      <c r="C643" s="55"/>
      <c r="D643" s="55"/>
      <c r="E643" s="55"/>
      <c r="F643" s="55"/>
      <c r="G643" s="55"/>
      <c r="H643" s="55"/>
      <c r="I643" s="44"/>
      <c r="J643" s="44"/>
      <c r="W643" s="44"/>
      <c r="X643" s="44"/>
    </row>
    <row r="644" customFormat="false" ht="15" hidden="false" customHeight="false" outlineLevel="0" collapsed="false">
      <c r="C644" s="50"/>
      <c r="D644" s="50"/>
      <c r="E644" s="50"/>
      <c r="F644" s="50"/>
      <c r="G644" s="50"/>
      <c r="H644" s="50"/>
      <c r="I644" s="44"/>
      <c r="J644" s="44"/>
      <c r="W644" s="44"/>
      <c r="X644" s="44"/>
    </row>
    <row r="645" customFormat="false" ht="15" hidden="false" customHeight="false" outlineLevel="0" collapsed="false">
      <c r="C645" s="53"/>
      <c r="D645" s="53"/>
      <c r="E645" s="53"/>
      <c r="F645" s="53"/>
      <c r="G645" s="53"/>
      <c r="H645" s="53"/>
      <c r="I645" s="44"/>
      <c r="J645" s="44"/>
      <c r="W645" s="44"/>
      <c r="X645" s="44"/>
    </row>
    <row r="646" customFormat="false" ht="15" hidden="false" customHeight="false" outlineLevel="0" collapsed="false">
      <c r="C646" s="40"/>
      <c r="D646" s="40"/>
      <c r="E646" s="40"/>
      <c r="F646" s="40"/>
      <c r="G646" s="40"/>
      <c r="H646" s="40"/>
      <c r="I646" s="44"/>
      <c r="J646" s="44"/>
      <c r="W646" s="44"/>
      <c r="X646" s="44"/>
    </row>
    <row r="647" customFormat="false" ht="15" hidden="false" customHeight="false" outlineLevel="0" collapsed="false">
      <c r="C647" s="44"/>
      <c r="D647" s="44"/>
      <c r="E647" s="44"/>
      <c r="F647" s="44"/>
      <c r="G647" s="44"/>
      <c r="H647" s="44"/>
      <c r="I647" s="44"/>
      <c r="J647" s="44"/>
      <c r="W647" s="44"/>
      <c r="X647" s="44"/>
    </row>
    <row r="648" customFormat="false" ht="15" hidden="false" customHeight="false" outlineLevel="0" collapsed="false">
      <c r="C648" s="54"/>
      <c r="D648" s="54"/>
      <c r="E648" s="54"/>
      <c r="F648" s="54"/>
      <c r="G648" s="54"/>
      <c r="H648" s="54"/>
      <c r="I648" s="44"/>
      <c r="J648" s="44"/>
      <c r="W648" s="44"/>
      <c r="X648" s="44"/>
    </row>
    <row r="649" customFormat="false" ht="15" hidden="false" customHeight="false" outlineLevel="0" collapsed="false">
      <c r="C649" s="55"/>
      <c r="D649" s="55"/>
      <c r="E649" s="55"/>
      <c r="F649" s="55"/>
      <c r="G649" s="55"/>
      <c r="H649" s="55"/>
      <c r="I649" s="44"/>
      <c r="J649" s="44"/>
      <c r="W649" s="44"/>
      <c r="X649" s="44"/>
    </row>
    <row r="650" customFormat="false" ht="15" hidden="false" customHeight="false" outlineLevel="0" collapsed="false">
      <c r="C650" s="37"/>
      <c r="D650" s="37"/>
      <c r="E650" s="37"/>
      <c r="F650" s="37"/>
      <c r="G650" s="37"/>
      <c r="H650" s="37"/>
      <c r="I650" s="44"/>
      <c r="J650" s="44"/>
      <c r="W650" s="44"/>
      <c r="X650" s="44"/>
    </row>
    <row r="651" customFormat="false" ht="15" hidden="false" customHeight="false" outlineLevel="0" collapsed="false">
      <c r="C651" s="48"/>
      <c r="D651" s="48"/>
      <c r="E651" s="48"/>
      <c r="F651" s="48"/>
      <c r="G651" s="48"/>
      <c r="H651" s="48"/>
      <c r="I651" s="44"/>
      <c r="J651" s="44"/>
      <c r="W651" s="44"/>
      <c r="X651" s="44"/>
    </row>
    <row r="652" customFormat="false" ht="15" hidden="false" customHeight="false" outlineLevel="0" collapsed="false">
      <c r="C652" s="35"/>
      <c r="D652" s="35"/>
      <c r="E652" s="35"/>
      <c r="F652" s="35"/>
      <c r="G652" s="35"/>
      <c r="H652" s="35"/>
      <c r="I652" s="44"/>
      <c r="J652" s="44"/>
      <c r="W652" s="44"/>
      <c r="X652" s="44"/>
    </row>
    <row r="653" customFormat="false" ht="15" hidden="false" customHeight="false" outlineLevel="0" collapsed="false">
      <c r="C653" s="35"/>
      <c r="D653" s="35"/>
      <c r="E653" s="35"/>
      <c r="F653" s="35"/>
      <c r="G653" s="35"/>
      <c r="H653" s="35"/>
      <c r="I653" s="44"/>
      <c r="J653" s="44"/>
      <c r="W653" s="44"/>
      <c r="X653" s="44"/>
    </row>
    <row r="654" customFormat="false" ht="15" hidden="false" customHeight="false" outlineLevel="0" collapsed="false">
      <c r="C654" s="54"/>
      <c r="D654" s="54"/>
      <c r="E654" s="54"/>
      <c r="F654" s="54"/>
      <c r="G654" s="54"/>
      <c r="H654" s="54"/>
      <c r="I654" s="44"/>
      <c r="J654" s="44"/>
      <c r="W654" s="44"/>
      <c r="X654" s="44"/>
    </row>
    <row r="655" customFormat="false" ht="15" hidden="false" customHeight="false" outlineLevel="0" collapsed="false">
      <c r="C655" s="46"/>
      <c r="D655" s="46"/>
      <c r="E655" s="46"/>
      <c r="F655" s="46"/>
      <c r="G655" s="46"/>
      <c r="H655" s="46"/>
      <c r="I655" s="44"/>
      <c r="J655" s="44"/>
      <c r="W655" s="44"/>
      <c r="X655" s="44"/>
    </row>
    <row r="656" customFormat="false" ht="15" hidden="false" customHeight="false" outlineLevel="0" collapsed="false">
      <c r="C656" s="55"/>
      <c r="D656" s="55"/>
      <c r="E656" s="55"/>
      <c r="F656" s="55"/>
      <c r="G656" s="55"/>
      <c r="H656" s="55"/>
      <c r="I656" s="44"/>
      <c r="J656" s="44"/>
      <c r="W656" s="44"/>
      <c r="X656" s="44"/>
    </row>
    <row r="657" customFormat="false" ht="15" hidden="false" customHeight="false" outlineLevel="0" collapsed="false">
      <c r="C657" s="36"/>
      <c r="D657" s="36"/>
      <c r="E657" s="36"/>
      <c r="F657" s="36"/>
      <c r="G657" s="36"/>
      <c r="H657" s="36"/>
      <c r="I657" s="44"/>
      <c r="J657" s="44"/>
      <c r="W657" s="44"/>
      <c r="X657" s="44"/>
    </row>
    <row r="658" customFormat="false" ht="15" hidden="false" customHeight="false" outlineLevel="0" collapsed="false">
      <c r="C658" s="52"/>
      <c r="D658" s="52"/>
      <c r="E658" s="52"/>
      <c r="F658" s="52"/>
      <c r="G658" s="52"/>
      <c r="H658" s="52"/>
      <c r="I658" s="44"/>
      <c r="J658" s="44"/>
      <c r="W658" s="44"/>
      <c r="X658" s="44"/>
    </row>
    <row r="659" customFormat="false" ht="15" hidden="false" customHeight="false" outlineLevel="0" collapsed="false">
      <c r="C659" s="43"/>
      <c r="D659" s="43"/>
      <c r="E659" s="43"/>
      <c r="F659" s="43"/>
      <c r="G659" s="43"/>
      <c r="H659" s="43"/>
      <c r="I659" s="44"/>
      <c r="J659" s="44"/>
      <c r="W659" s="44"/>
      <c r="X659" s="44"/>
    </row>
    <row r="660" customFormat="false" ht="15" hidden="false" customHeight="false" outlineLevel="0" collapsed="false">
      <c r="C660" s="47"/>
      <c r="D660" s="47"/>
      <c r="E660" s="47"/>
      <c r="F660" s="47"/>
      <c r="G660" s="47"/>
      <c r="H660" s="47"/>
      <c r="I660" s="44"/>
      <c r="J660" s="44"/>
      <c r="W660" s="44"/>
      <c r="X660" s="44"/>
    </row>
    <row r="661" customFormat="false" ht="15" hidden="false" customHeight="false" outlineLevel="0" collapsed="false">
      <c r="C661" s="53"/>
      <c r="D661" s="53"/>
      <c r="E661" s="53"/>
      <c r="F661" s="53"/>
      <c r="G661" s="53"/>
      <c r="H661" s="53"/>
      <c r="I661" s="44"/>
      <c r="J661" s="44"/>
      <c r="W661" s="44"/>
      <c r="X661" s="44"/>
    </row>
    <row r="662" customFormat="false" ht="15" hidden="false" customHeight="false" outlineLevel="0" collapsed="false">
      <c r="C662" s="36"/>
      <c r="D662" s="36"/>
      <c r="E662" s="36"/>
      <c r="F662" s="36"/>
      <c r="G662" s="36"/>
      <c r="H662" s="36"/>
      <c r="I662" s="44"/>
      <c r="J662" s="44"/>
      <c r="W662" s="44"/>
      <c r="X662" s="44"/>
    </row>
    <row r="663" customFormat="false" ht="15" hidden="false" customHeight="false" outlineLevel="0" collapsed="false">
      <c r="C663" s="52"/>
      <c r="D663" s="52"/>
      <c r="E663" s="52"/>
      <c r="F663" s="52"/>
      <c r="G663" s="52"/>
      <c r="H663" s="52"/>
      <c r="I663" s="44"/>
      <c r="J663" s="44"/>
      <c r="W663" s="44"/>
      <c r="X663" s="44"/>
    </row>
    <row r="664" customFormat="false" ht="15" hidden="false" customHeight="false" outlineLevel="0" collapsed="false">
      <c r="C664" s="38"/>
      <c r="D664" s="38"/>
      <c r="E664" s="38"/>
      <c r="F664" s="38"/>
      <c r="G664" s="38"/>
      <c r="H664" s="38"/>
      <c r="I664" s="44"/>
      <c r="J664" s="44"/>
      <c r="W664" s="44"/>
      <c r="X664" s="44"/>
    </row>
    <row r="665" customFormat="false" ht="15" hidden="false" customHeight="false" outlineLevel="0" collapsed="false">
      <c r="C665" s="48"/>
      <c r="D665" s="48"/>
      <c r="E665" s="48"/>
      <c r="F665" s="48"/>
      <c r="G665" s="48"/>
      <c r="H665" s="48"/>
      <c r="I665" s="44"/>
      <c r="J665" s="44"/>
      <c r="W665" s="44"/>
      <c r="X665" s="44"/>
    </row>
    <row r="666" customFormat="false" ht="15" hidden="false" customHeight="false" outlineLevel="0" collapsed="false">
      <c r="C666" s="47"/>
      <c r="D666" s="47"/>
      <c r="E666" s="47"/>
      <c r="F666" s="47"/>
      <c r="G666" s="47"/>
      <c r="H666" s="47"/>
      <c r="I666" s="44"/>
      <c r="J666" s="44"/>
      <c r="W666" s="44"/>
      <c r="X666" s="44"/>
    </row>
    <row r="667" customFormat="false" ht="15" hidden="false" customHeight="false" outlineLevel="0" collapsed="false">
      <c r="C667" s="42"/>
      <c r="D667" s="42"/>
      <c r="E667" s="42"/>
      <c r="F667" s="42"/>
      <c r="G667" s="42"/>
      <c r="H667" s="42"/>
      <c r="I667" s="44"/>
      <c r="J667" s="44"/>
      <c r="W667" s="44"/>
      <c r="X667" s="44"/>
    </row>
    <row r="668" customFormat="false" ht="15" hidden="false" customHeight="false" outlineLevel="0" collapsed="false">
      <c r="C668" s="51"/>
      <c r="D668" s="51"/>
      <c r="E668" s="51"/>
      <c r="F668" s="51"/>
      <c r="G668" s="51"/>
      <c r="H668" s="51"/>
      <c r="I668" s="44"/>
      <c r="J668" s="44"/>
      <c r="W668" s="44"/>
      <c r="X668" s="44"/>
    </row>
    <row r="669" customFormat="false" ht="15" hidden="false" customHeight="false" outlineLevel="0" collapsed="false">
      <c r="C669" s="49"/>
      <c r="D669" s="49"/>
      <c r="E669" s="49"/>
      <c r="F669" s="49"/>
      <c r="G669" s="49"/>
      <c r="H669" s="49"/>
      <c r="I669" s="44"/>
      <c r="J669" s="44"/>
      <c r="W669" s="44"/>
      <c r="X669" s="44"/>
    </row>
    <row r="670" customFormat="false" ht="15" hidden="false" customHeight="false" outlineLevel="0" collapsed="false">
      <c r="C670" s="48"/>
      <c r="D670" s="48"/>
      <c r="E670" s="48"/>
      <c r="F670" s="48"/>
      <c r="G670" s="48"/>
      <c r="H670" s="48"/>
      <c r="I670" s="44"/>
      <c r="J670" s="44"/>
      <c r="W670" s="44"/>
      <c r="X670" s="44"/>
    </row>
    <row r="671" customFormat="false" ht="15" hidden="false" customHeight="false" outlineLevel="0" collapsed="false">
      <c r="C671" s="49"/>
      <c r="D671" s="49"/>
      <c r="E671" s="49"/>
      <c r="F671" s="49"/>
      <c r="G671" s="49"/>
      <c r="H671" s="49"/>
      <c r="I671" s="44"/>
      <c r="J671" s="44"/>
      <c r="W671" s="44"/>
      <c r="X671" s="44"/>
    </row>
    <row r="672" customFormat="false" ht="15" hidden="false" customHeight="false" outlineLevel="0" collapsed="false">
      <c r="C672" s="46"/>
      <c r="D672" s="46"/>
      <c r="E672" s="46"/>
      <c r="F672" s="46"/>
      <c r="G672" s="46"/>
      <c r="H672" s="46"/>
      <c r="I672" s="44"/>
      <c r="J672" s="44"/>
      <c r="W672" s="44"/>
      <c r="X672" s="44"/>
    </row>
    <row r="673" customFormat="false" ht="15" hidden="false" customHeight="false" outlineLevel="0" collapsed="false">
      <c r="C673" s="53"/>
      <c r="D673" s="53"/>
      <c r="E673" s="53"/>
      <c r="F673" s="53"/>
      <c r="G673" s="53"/>
      <c r="H673" s="53"/>
      <c r="I673" s="44"/>
      <c r="J673" s="44"/>
      <c r="W673" s="44"/>
      <c r="X673" s="44"/>
    </row>
    <row r="674" customFormat="false" ht="15" hidden="false" customHeight="false" outlineLevel="0" collapsed="false">
      <c r="C674" s="51"/>
      <c r="D674" s="51"/>
      <c r="E674" s="51"/>
      <c r="F674" s="51"/>
      <c r="G674" s="51"/>
      <c r="H674" s="51"/>
      <c r="I674" s="44"/>
      <c r="J674" s="44"/>
      <c r="W674" s="44"/>
      <c r="X674" s="44"/>
    </row>
    <row r="675" customFormat="false" ht="15" hidden="false" customHeight="false" outlineLevel="0" collapsed="false">
      <c r="C675" s="35"/>
      <c r="D675" s="35"/>
      <c r="E675" s="35"/>
      <c r="F675" s="35"/>
      <c r="G675" s="35"/>
      <c r="H675" s="35"/>
      <c r="I675" s="44"/>
      <c r="J675" s="44"/>
      <c r="W675" s="44"/>
      <c r="X675" s="44"/>
    </row>
    <row r="676" customFormat="false" ht="15" hidden="false" customHeight="false" outlineLevel="0" collapsed="false">
      <c r="C676" s="40"/>
      <c r="D676" s="40"/>
      <c r="E676" s="40"/>
      <c r="F676" s="40"/>
      <c r="G676" s="40"/>
      <c r="H676" s="40"/>
      <c r="I676" s="44"/>
      <c r="J676" s="44"/>
      <c r="W676" s="44"/>
      <c r="X676" s="44"/>
    </row>
    <row r="677" customFormat="false" ht="15" hidden="false" customHeight="false" outlineLevel="0" collapsed="false">
      <c r="C677" s="35"/>
      <c r="D677" s="35"/>
      <c r="E677" s="35"/>
      <c r="F677" s="35"/>
      <c r="G677" s="35"/>
      <c r="H677" s="35"/>
      <c r="I677" s="44"/>
      <c r="J677" s="44"/>
      <c r="W677" s="44"/>
      <c r="X677" s="44"/>
    </row>
    <row r="678" customFormat="false" ht="15" hidden="false" customHeight="false" outlineLevel="0" collapsed="false">
      <c r="C678" s="37"/>
      <c r="D678" s="37"/>
      <c r="E678" s="37"/>
      <c r="F678" s="37"/>
      <c r="G678" s="37"/>
      <c r="H678" s="37"/>
      <c r="I678" s="44"/>
      <c r="J678" s="44"/>
      <c r="W678" s="44"/>
      <c r="X678" s="44"/>
    </row>
    <row r="679" customFormat="false" ht="15" hidden="false" customHeight="false" outlineLevel="0" collapsed="false">
      <c r="C679" s="54"/>
      <c r="D679" s="54"/>
      <c r="E679" s="54"/>
      <c r="F679" s="54"/>
      <c r="G679" s="54"/>
      <c r="H679" s="54"/>
      <c r="I679" s="44"/>
      <c r="J679" s="44"/>
      <c r="W679" s="44"/>
      <c r="X679" s="44"/>
    </row>
    <row r="680" customFormat="false" ht="15" hidden="false" customHeight="false" outlineLevel="0" collapsed="false">
      <c r="C680" s="35"/>
      <c r="D680" s="35"/>
      <c r="E680" s="35"/>
      <c r="F680" s="35"/>
      <c r="G680" s="35"/>
      <c r="H680" s="35"/>
      <c r="I680" s="44"/>
      <c r="J680" s="44"/>
      <c r="W680" s="44"/>
      <c r="X680" s="44"/>
    </row>
    <row r="681" customFormat="false" ht="15" hidden="false" customHeight="false" outlineLevel="0" collapsed="false">
      <c r="C681" s="41"/>
      <c r="D681" s="41"/>
      <c r="E681" s="41"/>
      <c r="F681" s="41"/>
      <c r="G681" s="41"/>
      <c r="H681" s="41"/>
      <c r="I681" s="44"/>
      <c r="J681" s="44"/>
      <c r="W681" s="44"/>
      <c r="X681" s="44"/>
    </row>
    <row r="682" customFormat="false" ht="15" hidden="false" customHeight="false" outlineLevel="0" collapsed="false">
      <c r="C682" s="43"/>
      <c r="D682" s="43"/>
      <c r="E682" s="43"/>
      <c r="F682" s="43"/>
      <c r="G682" s="43"/>
      <c r="H682" s="43"/>
      <c r="I682" s="44"/>
      <c r="J682" s="44"/>
      <c r="W682" s="44"/>
      <c r="X682" s="44"/>
    </row>
    <row r="683" customFormat="false" ht="15" hidden="false" customHeight="false" outlineLevel="0" collapsed="false">
      <c r="C683" s="43"/>
      <c r="D683" s="43"/>
      <c r="E683" s="43"/>
      <c r="F683" s="43"/>
      <c r="G683" s="43"/>
      <c r="H683" s="43"/>
      <c r="I683" s="44"/>
      <c r="J683" s="44"/>
      <c r="W683" s="44"/>
      <c r="X683" s="44"/>
    </row>
    <row r="684" customFormat="false" ht="15" hidden="false" customHeight="false" outlineLevel="0" collapsed="false">
      <c r="C684" s="50"/>
      <c r="D684" s="50"/>
      <c r="E684" s="50"/>
      <c r="F684" s="50"/>
      <c r="G684" s="50"/>
      <c r="H684" s="50"/>
      <c r="I684" s="44"/>
      <c r="J684" s="44"/>
      <c r="W684" s="44"/>
      <c r="X684" s="44"/>
    </row>
    <row r="685" customFormat="false" ht="15" hidden="false" customHeight="false" outlineLevel="0" collapsed="false">
      <c r="C685" s="51"/>
      <c r="D685" s="51"/>
      <c r="E685" s="51"/>
      <c r="F685" s="51"/>
      <c r="G685" s="51"/>
      <c r="H685" s="51"/>
      <c r="I685" s="44"/>
      <c r="J685" s="44"/>
      <c r="W685" s="44"/>
      <c r="X685" s="44"/>
    </row>
    <row r="686" customFormat="false" ht="15" hidden="false" customHeight="false" outlineLevel="0" collapsed="false">
      <c r="C686" s="55"/>
      <c r="D686" s="55"/>
      <c r="E686" s="55"/>
      <c r="F686" s="55"/>
      <c r="G686" s="55"/>
      <c r="H686" s="55"/>
      <c r="I686" s="44"/>
      <c r="J686" s="44"/>
      <c r="W686" s="44"/>
      <c r="X686" s="44"/>
    </row>
    <row r="687" customFormat="false" ht="15" hidden="false" customHeight="false" outlineLevel="0" collapsed="false">
      <c r="C687" s="44"/>
      <c r="D687" s="44"/>
      <c r="E687" s="44"/>
      <c r="F687" s="44"/>
      <c r="G687" s="44"/>
      <c r="H687" s="44"/>
      <c r="I687" s="44"/>
      <c r="J687" s="44"/>
      <c r="W687" s="44"/>
      <c r="X687" s="44"/>
    </row>
    <row r="688" customFormat="false" ht="15" hidden="false" customHeight="false" outlineLevel="0" collapsed="false">
      <c r="C688" s="46"/>
      <c r="D688" s="46"/>
      <c r="E688" s="46"/>
      <c r="F688" s="46"/>
      <c r="G688" s="46"/>
      <c r="H688" s="46"/>
      <c r="I688" s="44"/>
      <c r="J688" s="44"/>
      <c r="W688" s="44"/>
      <c r="X688" s="44"/>
    </row>
    <row r="689" customFormat="false" ht="15" hidden="false" customHeight="false" outlineLevel="0" collapsed="false">
      <c r="C689" s="35"/>
      <c r="D689" s="35"/>
      <c r="E689" s="35"/>
      <c r="F689" s="35"/>
      <c r="G689" s="35"/>
      <c r="H689" s="35"/>
      <c r="I689" s="44"/>
      <c r="J689" s="44"/>
      <c r="W689" s="44"/>
      <c r="X689" s="44"/>
    </row>
    <row r="690" customFormat="false" ht="15" hidden="false" customHeight="false" outlineLevel="0" collapsed="false">
      <c r="C690" s="49"/>
      <c r="D690" s="49"/>
      <c r="E690" s="49"/>
      <c r="F690" s="49"/>
      <c r="G690" s="49"/>
      <c r="H690" s="49"/>
      <c r="I690" s="44"/>
      <c r="J690" s="44"/>
      <c r="W690" s="44"/>
      <c r="X690" s="44"/>
    </row>
    <row r="691" customFormat="false" ht="15" hidden="false" customHeight="false" outlineLevel="0" collapsed="false">
      <c r="C691" s="47"/>
      <c r="D691" s="47"/>
      <c r="E691" s="47"/>
      <c r="F691" s="47"/>
      <c r="G691" s="47"/>
      <c r="H691" s="47"/>
      <c r="I691" s="44"/>
      <c r="J691" s="44"/>
      <c r="W691" s="44"/>
      <c r="X691" s="44"/>
    </row>
    <row r="692" customFormat="false" ht="15" hidden="false" customHeight="false" outlineLevel="0" collapsed="false">
      <c r="C692" s="44"/>
      <c r="D692" s="44"/>
      <c r="E692" s="44"/>
      <c r="F692" s="44"/>
      <c r="G692" s="44"/>
      <c r="H692" s="44"/>
      <c r="I692" s="44"/>
      <c r="J692" s="44"/>
      <c r="W692" s="44"/>
      <c r="X692" s="44"/>
    </row>
    <row r="693" customFormat="false" ht="15" hidden="false" customHeight="false" outlineLevel="0" collapsed="false">
      <c r="C693" s="53"/>
      <c r="D693" s="53"/>
      <c r="E693" s="53"/>
      <c r="F693" s="53"/>
      <c r="G693" s="53"/>
      <c r="H693" s="53"/>
      <c r="I693" s="44"/>
      <c r="J693" s="44"/>
      <c r="W693" s="44"/>
      <c r="X693" s="44"/>
    </row>
    <row r="694" customFormat="false" ht="15" hidden="false" customHeight="false" outlineLevel="0" collapsed="false">
      <c r="C694" s="44"/>
      <c r="D694" s="44"/>
      <c r="E694" s="44"/>
      <c r="F694" s="44"/>
      <c r="G694" s="44"/>
      <c r="H694" s="44"/>
      <c r="I694" s="44"/>
      <c r="J694" s="44"/>
      <c r="W694" s="44"/>
      <c r="X694" s="44"/>
    </row>
    <row r="695" customFormat="false" ht="15" hidden="false" customHeight="false" outlineLevel="0" collapsed="false">
      <c r="C695" s="44"/>
      <c r="D695" s="44"/>
      <c r="E695" s="44"/>
      <c r="F695" s="44"/>
      <c r="G695" s="44"/>
      <c r="H695" s="44"/>
      <c r="I695" s="44"/>
      <c r="J695" s="44"/>
      <c r="W695" s="44"/>
      <c r="X695" s="44"/>
    </row>
    <row r="696" customFormat="false" ht="15" hidden="false" customHeight="false" outlineLevel="0" collapsed="false">
      <c r="C696" s="47"/>
      <c r="D696" s="47"/>
      <c r="E696" s="47"/>
      <c r="F696" s="47"/>
      <c r="G696" s="47"/>
      <c r="H696" s="47"/>
      <c r="I696" s="44"/>
      <c r="J696" s="44"/>
      <c r="W696" s="44"/>
      <c r="X696" s="44"/>
    </row>
    <row r="697" customFormat="false" ht="15" hidden="false" customHeight="false" outlineLevel="0" collapsed="false">
      <c r="C697" s="42"/>
      <c r="D697" s="42"/>
      <c r="E697" s="42"/>
      <c r="F697" s="42"/>
      <c r="G697" s="42"/>
      <c r="H697" s="42"/>
      <c r="I697" s="44"/>
      <c r="J697" s="44"/>
      <c r="W697" s="44"/>
      <c r="X697" s="44"/>
    </row>
    <row r="698" customFormat="false" ht="15" hidden="false" customHeight="false" outlineLevel="0" collapsed="false">
      <c r="C698" s="53"/>
      <c r="D698" s="53"/>
      <c r="E698" s="53"/>
      <c r="F698" s="53"/>
      <c r="G698" s="53"/>
      <c r="H698" s="53"/>
      <c r="I698" s="44"/>
      <c r="J698" s="44"/>
      <c r="W698" s="44"/>
      <c r="X698" s="44"/>
    </row>
    <row r="699" customFormat="false" ht="15" hidden="false" customHeight="false" outlineLevel="0" collapsed="false">
      <c r="C699" s="36"/>
      <c r="D699" s="36"/>
      <c r="E699" s="36"/>
      <c r="F699" s="36"/>
      <c r="G699" s="36"/>
      <c r="H699" s="36"/>
      <c r="I699" s="42"/>
      <c r="J699" s="42"/>
      <c r="W699" s="44"/>
      <c r="X699" s="44"/>
    </row>
    <row r="700" customFormat="false" ht="15" hidden="false" customHeight="false" outlineLevel="0" collapsed="false">
      <c r="C700" s="40"/>
      <c r="D700" s="40"/>
      <c r="E700" s="40"/>
      <c r="F700" s="40"/>
      <c r="G700" s="40"/>
      <c r="H700" s="40"/>
      <c r="I700" s="42"/>
      <c r="J700" s="42"/>
      <c r="W700" s="44"/>
      <c r="X700" s="44"/>
    </row>
    <row r="701" customFormat="false" ht="15" hidden="false" customHeight="false" outlineLevel="0" collapsed="false">
      <c r="C701" s="44"/>
      <c r="D701" s="44"/>
      <c r="E701" s="44"/>
      <c r="F701" s="44"/>
      <c r="G701" s="44"/>
      <c r="H701" s="44"/>
      <c r="I701" s="42"/>
      <c r="J701" s="42"/>
      <c r="W701" s="44"/>
      <c r="X701" s="44"/>
    </row>
    <row r="702" customFormat="false" ht="15" hidden="false" customHeight="false" outlineLevel="0" collapsed="false">
      <c r="C702" s="44"/>
      <c r="D702" s="44"/>
      <c r="E702" s="44"/>
      <c r="F702" s="44"/>
      <c r="G702" s="44"/>
      <c r="H702" s="44"/>
      <c r="I702" s="42"/>
      <c r="J702" s="42"/>
      <c r="W702" s="44"/>
      <c r="X702" s="44"/>
    </row>
    <row r="703" customFormat="false" ht="15" hidden="false" customHeight="false" outlineLevel="0" collapsed="false">
      <c r="C703" s="54"/>
      <c r="D703" s="54"/>
      <c r="E703" s="54"/>
      <c r="F703" s="54"/>
      <c r="G703" s="54"/>
      <c r="H703" s="54"/>
      <c r="I703" s="42"/>
      <c r="J703" s="42"/>
      <c r="W703" s="44"/>
      <c r="X703" s="44"/>
    </row>
    <row r="704" customFormat="false" ht="15" hidden="false" customHeight="false" outlineLevel="0" collapsed="false">
      <c r="C704" s="43"/>
      <c r="D704" s="43"/>
      <c r="E704" s="43"/>
      <c r="F704" s="43"/>
      <c r="G704" s="43"/>
      <c r="H704" s="43"/>
      <c r="I704" s="42"/>
      <c r="J704" s="42"/>
      <c r="W704" s="42"/>
      <c r="X704" s="42"/>
    </row>
    <row r="705" customFormat="false" ht="15" hidden="false" customHeight="false" outlineLevel="0" collapsed="false">
      <c r="C705" s="35"/>
      <c r="D705" s="35"/>
      <c r="E705" s="35"/>
      <c r="F705" s="35"/>
      <c r="G705" s="35"/>
      <c r="H705" s="35"/>
      <c r="I705" s="42"/>
      <c r="J705" s="42"/>
      <c r="W705" s="42"/>
      <c r="X705" s="42"/>
    </row>
    <row r="706" customFormat="false" ht="15" hidden="false" customHeight="false" outlineLevel="0" collapsed="false">
      <c r="C706" s="37"/>
      <c r="D706" s="37"/>
      <c r="E706" s="37"/>
      <c r="F706" s="37"/>
      <c r="G706" s="37"/>
      <c r="H706" s="37"/>
      <c r="I706" s="42"/>
      <c r="J706" s="42"/>
      <c r="W706" s="42"/>
      <c r="X706" s="42"/>
    </row>
    <row r="707" customFormat="false" ht="15" hidden="false" customHeight="false" outlineLevel="0" collapsed="false">
      <c r="C707" s="37"/>
      <c r="D707" s="37"/>
      <c r="E707" s="37"/>
      <c r="F707" s="37"/>
      <c r="G707" s="37"/>
      <c r="H707" s="37"/>
      <c r="I707" s="42"/>
      <c r="J707" s="42"/>
      <c r="W707" s="42"/>
      <c r="X707" s="42"/>
    </row>
    <row r="708" customFormat="false" ht="15" hidden="false" customHeight="false" outlineLevel="0" collapsed="false">
      <c r="C708" s="33"/>
      <c r="D708" s="33"/>
      <c r="E708" s="33"/>
      <c r="F708" s="33"/>
      <c r="G708" s="33"/>
      <c r="H708" s="33"/>
      <c r="I708" s="42"/>
      <c r="J708" s="42"/>
      <c r="W708" s="42"/>
      <c r="X708" s="42"/>
    </row>
    <row r="709" customFormat="false" ht="15" hidden="false" customHeight="false" outlineLevel="0" collapsed="false">
      <c r="C709" s="47"/>
      <c r="D709" s="47"/>
      <c r="E709" s="47"/>
      <c r="F709" s="47"/>
      <c r="G709" s="47"/>
      <c r="H709" s="47"/>
      <c r="I709" s="42"/>
      <c r="J709" s="42"/>
      <c r="W709" s="42"/>
      <c r="X709" s="42"/>
    </row>
    <row r="710" customFormat="false" ht="15" hidden="false" customHeight="false" outlineLevel="0" collapsed="false">
      <c r="C710" s="47"/>
      <c r="D710" s="47"/>
      <c r="E710" s="47"/>
      <c r="F710" s="47"/>
      <c r="G710" s="47"/>
      <c r="H710" s="47"/>
      <c r="I710" s="42"/>
      <c r="J710" s="42"/>
      <c r="W710" s="42"/>
      <c r="X710" s="42"/>
    </row>
    <row r="711" customFormat="false" ht="15" hidden="false" customHeight="false" outlineLevel="0" collapsed="false">
      <c r="C711" s="53"/>
      <c r="D711" s="53"/>
      <c r="E711" s="53"/>
      <c r="F711" s="53"/>
      <c r="G711" s="53"/>
      <c r="H711" s="53"/>
      <c r="I711" s="42"/>
      <c r="J711" s="42"/>
      <c r="W711" s="42"/>
      <c r="X711" s="42"/>
    </row>
    <row r="712" customFormat="false" ht="15" hidden="false" customHeight="false" outlineLevel="0" collapsed="false">
      <c r="C712" s="38"/>
      <c r="D712" s="38"/>
      <c r="E712" s="38"/>
      <c r="F712" s="38"/>
      <c r="G712" s="38"/>
      <c r="H712" s="38"/>
      <c r="I712" s="42"/>
      <c r="J712" s="42"/>
      <c r="W712" s="42"/>
      <c r="X712" s="42"/>
    </row>
    <row r="713" customFormat="false" ht="15" hidden="false" customHeight="false" outlineLevel="0" collapsed="false">
      <c r="C713" s="37"/>
      <c r="D713" s="37"/>
      <c r="E713" s="37"/>
      <c r="F713" s="37"/>
      <c r="G713" s="37"/>
      <c r="H713" s="37"/>
      <c r="I713" s="42"/>
      <c r="J713" s="42"/>
      <c r="W713" s="42"/>
      <c r="X713" s="42"/>
    </row>
    <row r="714" customFormat="false" ht="15" hidden="false" customHeight="false" outlineLevel="0" collapsed="false">
      <c r="C714" s="33"/>
      <c r="D714" s="33"/>
      <c r="E714" s="33"/>
      <c r="F714" s="33"/>
      <c r="G714" s="33"/>
      <c r="H714" s="33"/>
      <c r="I714" s="42"/>
      <c r="J714" s="42"/>
      <c r="W714" s="42"/>
      <c r="X714" s="42"/>
    </row>
    <row r="715" customFormat="false" ht="15" hidden="false" customHeight="false" outlineLevel="0" collapsed="false">
      <c r="C715" s="47"/>
      <c r="D715" s="47"/>
      <c r="E715" s="47"/>
      <c r="F715" s="47"/>
      <c r="G715" s="47"/>
      <c r="H715" s="47"/>
      <c r="I715" s="42"/>
      <c r="J715" s="42"/>
      <c r="W715" s="42"/>
      <c r="X715" s="42"/>
    </row>
    <row r="716" customFormat="false" ht="15" hidden="false" customHeight="false" outlineLevel="0" collapsed="false">
      <c r="C716" s="53"/>
      <c r="D716" s="53"/>
      <c r="E716" s="53"/>
      <c r="F716" s="53"/>
      <c r="G716" s="53"/>
      <c r="H716" s="53"/>
      <c r="I716" s="42"/>
      <c r="J716" s="42"/>
      <c r="W716" s="42"/>
      <c r="X716" s="42"/>
    </row>
    <row r="717" customFormat="false" ht="15" hidden="false" customHeight="false" outlineLevel="0" collapsed="false">
      <c r="C717" s="44"/>
      <c r="D717" s="44"/>
      <c r="E717" s="44"/>
      <c r="F717" s="44"/>
      <c r="G717" s="44"/>
      <c r="H717" s="44"/>
      <c r="I717" s="42"/>
      <c r="J717" s="42"/>
      <c r="W717" s="42"/>
      <c r="X717" s="42"/>
    </row>
    <row r="718" customFormat="false" ht="15" hidden="false" customHeight="false" outlineLevel="0" collapsed="false">
      <c r="C718" s="41"/>
      <c r="D718" s="41"/>
      <c r="E718" s="41"/>
      <c r="F718" s="41"/>
      <c r="G718" s="41"/>
      <c r="H718" s="41"/>
      <c r="I718" s="42"/>
      <c r="J718" s="42"/>
      <c r="W718" s="42"/>
      <c r="X718" s="42"/>
    </row>
    <row r="719" customFormat="false" ht="15" hidden="false" customHeight="false" outlineLevel="0" collapsed="false">
      <c r="C719" s="53"/>
      <c r="D719" s="53"/>
      <c r="E719" s="53"/>
      <c r="F719" s="53"/>
      <c r="G719" s="53"/>
      <c r="H719" s="53"/>
      <c r="I719" s="42"/>
      <c r="J719" s="42"/>
      <c r="W719" s="42"/>
      <c r="X719" s="42"/>
    </row>
    <row r="720" customFormat="false" ht="15" hidden="false" customHeight="false" outlineLevel="0" collapsed="false">
      <c r="C720" s="55"/>
      <c r="D720" s="55"/>
      <c r="E720" s="55"/>
      <c r="F720" s="55"/>
      <c r="G720" s="55"/>
      <c r="H720" s="55"/>
      <c r="I720" s="42"/>
      <c r="J720" s="42"/>
      <c r="W720" s="42"/>
      <c r="X720" s="42"/>
    </row>
    <row r="721" customFormat="false" ht="15" hidden="false" customHeight="false" outlineLevel="0" collapsed="false">
      <c r="C721" s="47"/>
      <c r="D721" s="47"/>
      <c r="E721" s="47"/>
      <c r="F721" s="47"/>
      <c r="G721" s="47"/>
      <c r="H721" s="47"/>
      <c r="I721" s="42"/>
      <c r="J721" s="42"/>
      <c r="W721" s="42"/>
      <c r="X721" s="42"/>
    </row>
    <row r="722" customFormat="false" ht="15" hidden="false" customHeight="false" outlineLevel="0" collapsed="false">
      <c r="C722" s="54"/>
      <c r="D722" s="54"/>
      <c r="E722" s="54"/>
      <c r="F722" s="54"/>
      <c r="G722" s="54"/>
      <c r="H722" s="54"/>
      <c r="I722" s="42"/>
      <c r="J722" s="42"/>
      <c r="W722" s="42"/>
      <c r="X722" s="42"/>
    </row>
    <row r="723" customFormat="false" ht="15" hidden="false" customHeight="false" outlineLevel="0" collapsed="false">
      <c r="C723" s="42"/>
      <c r="D723" s="42"/>
      <c r="E723" s="42"/>
      <c r="F723" s="42"/>
      <c r="G723" s="42"/>
      <c r="H723" s="42"/>
      <c r="I723" s="42"/>
      <c r="J723" s="42"/>
      <c r="W723" s="42"/>
      <c r="X723" s="42"/>
    </row>
    <row r="724" customFormat="false" ht="15" hidden="false" customHeight="false" outlineLevel="0" collapsed="false">
      <c r="C724" s="49"/>
      <c r="D724" s="49"/>
      <c r="E724" s="49"/>
      <c r="F724" s="49"/>
      <c r="G724" s="49"/>
      <c r="H724" s="49"/>
      <c r="I724" s="42"/>
      <c r="J724" s="42"/>
      <c r="W724" s="42"/>
      <c r="X724" s="42"/>
    </row>
    <row r="725" customFormat="false" ht="15" hidden="false" customHeight="false" outlineLevel="0" collapsed="false">
      <c r="C725" s="46"/>
      <c r="D725" s="46"/>
      <c r="E725" s="46"/>
      <c r="F725" s="46"/>
      <c r="G725" s="46"/>
      <c r="H725" s="46"/>
      <c r="I725" s="42"/>
      <c r="J725" s="42"/>
      <c r="W725" s="42"/>
      <c r="X725" s="42"/>
    </row>
    <row r="726" customFormat="false" ht="15" hidden="false" customHeight="false" outlineLevel="0" collapsed="false">
      <c r="C726" s="54"/>
      <c r="D726" s="54"/>
      <c r="E726" s="54"/>
      <c r="F726" s="54"/>
      <c r="G726" s="54"/>
      <c r="H726" s="54"/>
      <c r="I726" s="42"/>
      <c r="J726" s="42"/>
      <c r="W726" s="42"/>
      <c r="X726" s="42"/>
    </row>
    <row r="727" customFormat="false" ht="15" hidden="false" customHeight="false" outlineLevel="0" collapsed="false">
      <c r="C727" s="41"/>
      <c r="D727" s="41"/>
      <c r="E727" s="41"/>
      <c r="F727" s="41"/>
      <c r="G727" s="41"/>
      <c r="H727" s="41"/>
      <c r="I727" s="42"/>
      <c r="J727" s="42"/>
      <c r="W727" s="42"/>
      <c r="X727" s="42"/>
    </row>
    <row r="728" customFormat="false" ht="15" hidden="false" customHeight="false" outlineLevel="0" collapsed="false">
      <c r="C728" s="53"/>
      <c r="D728" s="53"/>
      <c r="E728" s="53"/>
      <c r="F728" s="53"/>
      <c r="G728" s="53"/>
      <c r="H728" s="53"/>
      <c r="I728" s="42"/>
      <c r="J728" s="42"/>
      <c r="W728" s="42"/>
      <c r="X728" s="42"/>
    </row>
    <row r="729" customFormat="false" ht="15" hidden="false" customHeight="false" outlineLevel="0" collapsed="false">
      <c r="C729" s="55"/>
      <c r="D729" s="55"/>
      <c r="E729" s="55"/>
      <c r="F729" s="55"/>
      <c r="G729" s="55"/>
      <c r="H729" s="55"/>
      <c r="I729" s="42"/>
      <c r="J729" s="42"/>
      <c r="W729" s="42"/>
      <c r="X729" s="42"/>
    </row>
    <row r="730" customFormat="false" ht="15" hidden="false" customHeight="false" outlineLevel="0" collapsed="false">
      <c r="C730" s="41"/>
      <c r="D730" s="41"/>
      <c r="E730" s="41"/>
      <c r="F730" s="41"/>
      <c r="G730" s="41"/>
      <c r="H730" s="41"/>
      <c r="I730" s="42"/>
      <c r="J730" s="42"/>
      <c r="W730" s="42"/>
      <c r="X730" s="42"/>
    </row>
    <row r="731" customFormat="false" ht="15" hidden="false" customHeight="false" outlineLevel="0" collapsed="false">
      <c r="C731" s="44"/>
      <c r="D731" s="44"/>
      <c r="E731" s="44"/>
      <c r="F731" s="44"/>
      <c r="G731" s="44"/>
      <c r="H731" s="44"/>
      <c r="I731" s="42"/>
      <c r="J731" s="42"/>
      <c r="W731" s="42"/>
      <c r="X731" s="42"/>
    </row>
    <row r="732" customFormat="false" ht="15" hidden="false" customHeight="false" outlineLevel="0" collapsed="false">
      <c r="C732" s="44"/>
      <c r="D732" s="44"/>
      <c r="E732" s="44"/>
      <c r="F732" s="44"/>
      <c r="G732" s="44"/>
      <c r="H732" s="44"/>
      <c r="I732" s="42"/>
      <c r="J732" s="42"/>
      <c r="W732" s="42"/>
      <c r="X732" s="42"/>
    </row>
    <row r="733" customFormat="false" ht="15" hidden="false" customHeight="false" outlineLevel="0" collapsed="false">
      <c r="C733" s="47"/>
      <c r="D733" s="47"/>
      <c r="E733" s="47"/>
      <c r="F733" s="47"/>
      <c r="G733" s="47"/>
      <c r="H733" s="47"/>
      <c r="I733" s="42"/>
      <c r="J733" s="42"/>
      <c r="W733" s="42"/>
      <c r="X733" s="42"/>
    </row>
    <row r="734" customFormat="false" ht="15" hidden="false" customHeight="false" outlineLevel="0" collapsed="false">
      <c r="C734" s="53"/>
      <c r="D734" s="53"/>
      <c r="E734" s="53"/>
      <c r="F734" s="53"/>
      <c r="G734" s="53"/>
      <c r="H734" s="53"/>
      <c r="I734" s="42"/>
      <c r="J734" s="42"/>
      <c r="W734" s="42"/>
      <c r="X734" s="42"/>
    </row>
    <row r="735" customFormat="false" ht="15" hidden="false" customHeight="false" outlineLevel="0" collapsed="false">
      <c r="C735" s="51"/>
      <c r="D735" s="51"/>
      <c r="E735" s="51"/>
      <c r="F735" s="51"/>
      <c r="G735" s="51"/>
      <c r="H735" s="51"/>
      <c r="I735" s="42"/>
      <c r="J735" s="42"/>
      <c r="W735" s="42"/>
      <c r="X735" s="42"/>
    </row>
    <row r="736" customFormat="false" ht="15" hidden="false" customHeight="false" outlineLevel="0" collapsed="false">
      <c r="C736" s="33"/>
      <c r="D736" s="33"/>
      <c r="E736" s="33"/>
      <c r="F736" s="33"/>
      <c r="G736" s="33"/>
      <c r="H736" s="33"/>
      <c r="I736" s="42"/>
      <c r="J736" s="42"/>
      <c r="W736" s="42"/>
      <c r="X736" s="42"/>
    </row>
    <row r="737" customFormat="false" ht="15" hidden="false" customHeight="false" outlineLevel="0" collapsed="false">
      <c r="C737" s="47"/>
      <c r="D737" s="47"/>
      <c r="E737" s="47"/>
      <c r="F737" s="47"/>
      <c r="G737" s="47"/>
      <c r="H737" s="47"/>
      <c r="I737" s="42"/>
      <c r="J737" s="42"/>
      <c r="W737" s="42"/>
      <c r="X737" s="42"/>
    </row>
    <row r="738" customFormat="false" ht="15" hidden="false" customHeight="false" outlineLevel="0" collapsed="false">
      <c r="C738" s="50"/>
      <c r="D738" s="50"/>
      <c r="E738" s="50"/>
      <c r="F738" s="50"/>
      <c r="G738" s="50"/>
      <c r="H738" s="50"/>
      <c r="I738" s="42"/>
      <c r="J738" s="42"/>
      <c r="W738" s="42"/>
      <c r="X738" s="42"/>
    </row>
    <row r="739" customFormat="false" ht="15" hidden="false" customHeight="false" outlineLevel="0" collapsed="false">
      <c r="C739" s="54"/>
      <c r="D739" s="54"/>
      <c r="E739" s="54"/>
      <c r="F739" s="54"/>
      <c r="G739" s="54"/>
      <c r="H739" s="54"/>
      <c r="I739" s="42"/>
      <c r="J739" s="42"/>
      <c r="W739" s="42"/>
      <c r="X739" s="42"/>
    </row>
    <row r="740" customFormat="false" ht="15" hidden="false" customHeight="false" outlineLevel="0" collapsed="false">
      <c r="C740" s="41"/>
      <c r="D740" s="41"/>
      <c r="E740" s="41"/>
      <c r="F740" s="41"/>
      <c r="G740" s="41"/>
      <c r="H740" s="41"/>
      <c r="I740" s="42"/>
      <c r="J740" s="42"/>
      <c r="W740" s="42"/>
      <c r="X740" s="42"/>
    </row>
    <row r="741" customFormat="false" ht="15" hidden="false" customHeight="false" outlineLevel="0" collapsed="false">
      <c r="C741" s="41"/>
      <c r="D741" s="41"/>
      <c r="E741" s="41"/>
      <c r="F741" s="41"/>
      <c r="G741" s="41"/>
      <c r="H741" s="41"/>
      <c r="I741" s="42"/>
      <c r="J741" s="42"/>
      <c r="W741" s="42"/>
      <c r="X741" s="42"/>
    </row>
    <row r="742" customFormat="false" ht="15" hidden="false" customHeight="false" outlineLevel="0" collapsed="false">
      <c r="C742" s="50"/>
      <c r="D742" s="50"/>
      <c r="E742" s="50"/>
      <c r="F742" s="50"/>
      <c r="G742" s="50"/>
      <c r="H742" s="50"/>
      <c r="I742" s="42"/>
      <c r="J742" s="42"/>
      <c r="W742" s="42"/>
      <c r="X742" s="42"/>
    </row>
    <row r="743" customFormat="false" ht="15" hidden="false" customHeight="false" outlineLevel="0" collapsed="false">
      <c r="C743" s="46"/>
      <c r="D743" s="46"/>
      <c r="E743" s="46"/>
      <c r="F743" s="46"/>
      <c r="G743" s="46"/>
      <c r="H743" s="46"/>
      <c r="I743" s="42"/>
      <c r="J743" s="42"/>
      <c r="W743" s="42"/>
      <c r="X743" s="42"/>
    </row>
    <row r="744" customFormat="false" ht="15" hidden="false" customHeight="false" outlineLevel="0" collapsed="false">
      <c r="C744" s="47"/>
      <c r="D744" s="47"/>
      <c r="E744" s="47"/>
      <c r="F744" s="47"/>
      <c r="G744" s="47"/>
      <c r="H744" s="47"/>
      <c r="I744" s="42"/>
      <c r="J744" s="42"/>
      <c r="W744" s="42"/>
      <c r="X744" s="42"/>
    </row>
    <row r="745" customFormat="false" ht="15" hidden="false" customHeight="false" outlineLevel="0" collapsed="false">
      <c r="C745" s="49"/>
      <c r="D745" s="49"/>
      <c r="E745" s="49"/>
      <c r="F745" s="49"/>
      <c r="G745" s="49"/>
      <c r="H745" s="49"/>
      <c r="I745" s="42"/>
      <c r="J745" s="42"/>
      <c r="W745" s="42"/>
      <c r="X745" s="42"/>
    </row>
    <row r="746" customFormat="false" ht="15" hidden="false" customHeight="false" outlineLevel="0" collapsed="false">
      <c r="C746" s="46"/>
      <c r="D746" s="46"/>
      <c r="E746" s="46"/>
      <c r="F746" s="46"/>
      <c r="G746" s="46"/>
      <c r="H746" s="46"/>
      <c r="I746" s="42"/>
      <c r="J746" s="42"/>
      <c r="W746" s="42"/>
      <c r="X746" s="42"/>
    </row>
    <row r="747" customFormat="false" ht="15" hidden="false" customHeight="false" outlineLevel="0" collapsed="false">
      <c r="C747" s="41"/>
      <c r="D747" s="41"/>
      <c r="E747" s="41"/>
      <c r="F747" s="41"/>
      <c r="G747" s="41"/>
      <c r="H747" s="41"/>
      <c r="I747" s="42"/>
      <c r="J747" s="42"/>
      <c r="W747" s="42"/>
      <c r="X747" s="42"/>
    </row>
    <row r="748" customFormat="false" ht="15" hidden="false" customHeight="false" outlineLevel="0" collapsed="false">
      <c r="C748" s="38"/>
      <c r="D748" s="38"/>
      <c r="E748" s="38"/>
      <c r="F748" s="38"/>
      <c r="G748" s="38"/>
      <c r="H748" s="38"/>
      <c r="I748" s="42"/>
      <c r="J748" s="42"/>
      <c r="W748" s="42"/>
      <c r="X748" s="42"/>
    </row>
    <row r="749" customFormat="false" ht="15" hidden="false" customHeight="false" outlineLevel="0" collapsed="false">
      <c r="C749" s="40"/>
      <c r="D749" s="40"/>
      <c r="E749" s="40"/>
      <c r="F749" s="40"/>
      <c r="G749" s="40"/>
      <c r="H749" s="40"/>
      <c r="I749" s="42"/>
      <c r="J749" s="42"/>
      <c r="W749" s="42"/>
      <c r="X749" s="42"/>
    </row>
    <row r="750" customFormat="false" ht="15" hidden="false" customHeight="false" outlineLevel="0" collapsed="false">
      <c r="C750" s="53"/>
      <c r="D750" s="53"/>
      <c r="E750" s="53"/>
      <c r="F750" s="53"/>
      <c r="G750" s="53"/>
      <c r="H750" s="53"/>
      <c r="I750" s="42"/>
      <c r="J750" s="42"/>
      <c r="W750" s="42"/>
      <c r="X750" s="42"/>
    </row>
    <row r="751" customFormat="false" ht="15" hidden="false" customHeight="false" outlineLevel="0" collapsed="false">
      <c r="C751" s="37"/>
      <c r="D751" s="37"/>
      <c r="E751" s="37"/>
      <c r="F751" s="37"/>
      <c r="G751" s="37"/>
      <c r="H751" s="37"/>
      <c r="I751" s="42"/>
      <c r="J751" s="42"/>
      <c r="W751" s="42"/>
      <c r="X751" s="42"/>
    </row>
    <row r="752" customFormat="false" ht="15" hidden="false" customHeight="false" outlineLevel="0" collapsed="false">
      <c r="C752" s="52"/>
      <c r="D752" s="52"/>
      <c r="E752" s="52"/>
      <c r="F752" s="52"/>
      <c r="G752" s="52"/>
      <c r="H752" s="52"/>
      <c r="I752" s="42"/>
      <c r="J752" s="42"/>
      <c r="W752" s="42"/>
      <c r="X752" s="42"/>
    </row>
    <row r="753" customFormat="false" ht="15" hidden="false" customHeight="false" outlineLevel="0" collapsed="false">
      <c r="C753" s="46"/>
      <c r="D753" s="46"/>
      <c r="E753" s="46"/>
      <c r="F753" s="46"/>
      <c r="G753" s="46"/>
      <c r="H753" s="46"/>
      <c r="I753" s="42"/>
      <c r="J753" s="42"/>
      <c r="W753" s="42"/>
      <c r="X753" s="42"/>
    </row>
    <row r="754" customFormat="false" ht="15" hidden="false" customHeight="false" outlineLevel="0" collapsed="false">
      <c r="C754" s="37"/>
      <c r="D754" s="37"/>
      <c r="E754" s="37"/>
      <c r="F754" s="37"/>
      <c r="G754" s="37"/>
      <c r="H754" s="37"/>
      <c r="I754" s="42"/>
      <c r="J754" s="42"/>
      <c r="W754" s="42"/>
      <c r="X754" s="42"/>
    </row>
    <row r="755" customFormat="false" ht="15" hidden="false" customHeight="false" outlineLevel="0" collapsed="false">
      <c r="C755" s="35"/>
      <c r="D755" s="35"/>
      <c r="E755" s="35"/>
      <c r="F755" s="35"/>
      <c r="G755" s="35"/>
      <c r="H755" s="35"/>
      <c r="I755" s="42"/>
      <c r="J755" s="42"/>
      <c r="W755" s="42"/>
      <c r="X755" s="42"/>
    </row>
    <row r="756" customFormat="false" ht="15" hidden="false" customHeight="false" outlineLevel="0" collapsed="false">
      <c r="C756" s="40"/>
      <c r="D756" s="40"/>
      <c r="E756" s="40"/>
      <c r="F756" s="40"/>
      <c r="G756" s="40"/>
      <c r="H756" s="40"/>
      <c r="I756" s="42"/>
      <c r="J756" s="42"/>
      <c r="W756" s="42"/>
      <c r="X756" s="42"/>
    </row>
    <row r="757" customFormat="false" ht="15" hidden="false" customHeight="false" outlineLevel="0" collapsed="false">
      <c r="C757" s="51"/>
      <c r="D757" s="51"/>
      <c r="E757" s="51"/>
      <c r="F757" s="51"/>
      <c r="G757" s="51"/>
      <c r="H757" s="51"/>
      <c r="I757" s="42"/>
      <c r="J757" s="42"/>
      <c r="W757" s="42"/>
      <c r="X757" s="42"/>
    </row>
    <row r="758" customFormat="false" ht="15" hidden="false" customHeight="false" outlineLevel="0" collapsed="false">
      <c r="C758" s="49"/>
      <c r="D758" s="49"/>
      <c r="E758" s="49"/>
      <c r="F758" s="49"/>
      <c r="G758" s="49"/>
      <c r="H758" s="49"/>
      <c r="I758" s="36"/>
      <c r="J758" s="36"/>
      <c r="W758" s="42"/>
      <c r="X758" s="42"/>
    </row>
    <row r="759" customFormat="false" ht="15" hidden="false" customHeight="false" outlineLevel="0" collapsed="false">
      <c r="C759" s="38"/>
      <c r="D759" s="38"/>
      <c r="E759" s="38"/>
      <c r="F759" s="38"/>
      <c r="G759" s="38"/>
      <c r="H759" s="38"/>
      <c r="I759" s="36"/>
      <c r="J759" s="36"/>
      <c r="W759" s="42"/>
      <c r="X759" s="42"/>
    </row>
    <row r="760" customFormat="false" ht="15" hidden="false" customHeight="false" outlineLevel="0" collapsed="false">
      <c r="C760" s="40"/>
      <c r="D760" s="40"/>
      <c r="E760" s="40"/>
      <c r="F760" s="40"/>
      <c r="G760" s="40"/>
      <c r="H760" s="40"/>
      <c r="I760" s="36"/>
      <c r="J760" s="36"/>
      <c r="W760" s="42"/>
      <c r="X760" s="42"/>
    </row>
    <row r="761" customFormat="false" ht="15" hidden="false" customHeight="false" outlineLevel="0" collapsed="false">
      <c r="C761" s="53"/>
      <c r="D761" s="53"/>
      <c r="E761" s="53"/>
      <c r="F761" s="53"/>
      <c r="G761" s="53"/>
      <c r="H761" s="53"/>
      <c r="I761" s="36"/>
      <c r="J761" s="36"/>
      <c r="W761" s="42"/>
      <c r="X761" s="42"/>
    </row>
    <row r="762" customFormat="false" ht="15" hidden="false" customHeight="false" outlineLevel="0" collapsed="false">
      <c r="C762" s="48"/>
      <c r="D762" s="48"/>
      <c r="E762" s="48"/>
      <c r="F762" s="48"/>
      <c r="G762" s="48"/>
      <c r="H762" s="48"/>
      <c r="I762" s="36"/>
      <c r="J762" s="36"/>
      <c r="W762" s="42"/>
      <c r="X762" s="42"/>
    </row>
    <row r="763" customFormat="false" ht="15" hidden="false" customHeight="false" outlineLevel="0" collapsed="false">
      <c r="C763" s="55"/>
      <c r="D763" s="55"/>
      <c r="E763" s="55"/>
      <c r="F763" s="55"/>
      <c r="G763" s="55"/>
      <c r="H763" s="55"/>
      <c r="I763" s="36"/>
      <c r="J763" s="36" t="n">
        <v>1</v>
      </c>
      <c r="W763" s="36"/>
      <c r="X763" s="36"/>
    </row>
    <row r="764" customFormat="false" ht="15" hidden="false" customHeight="false" outlineLevel="0" collapsed="false">
      <c r="C764" s="53"/>
      <c r="D764" s="53"/>
      <c r="E764" s="53"/>
      <c r="F764" s="53"/>
      <c r="G764" s="53"/>
      <c r="H764" s="53"/>
      <c r="I764" s="36"/>
      <c r="J764" s="36"/>
      <c r="W764" s="36"/>
      <c r="X764" s="36"/>
    </row>
    <row r="765" customFormat="false" ht="15" hidden="false" customHeight="false" outlineLevel="0" collapsed="false">
      <c r="C765" s="35"/>
      <c r="D765" s="35"/>
      <c r="E765" s="35"/>
      <c r="F765" s="35"/>
      <c r="G765" s="35"/>
      <c r="H765" s="35"/>
      <c r="I765" s="36"/>
      <c r="J765" s="36"/>
      <c r="W765" s="36"/>
      <c r="X765" s="36"/>
    </row>
    <row r="766" customFormat="false" ht="15" hidden="false" customHeight="false" outlineLevel="0" collapsed="false">
      <c r="C766" s="55"/>
      <c r="D766" s="55"/>
      <c r="E766" s="55"/>
      <c r="F766" s="55"/>
      <c r="G766" s="55"/>
      <c r="H766" s="55"/>
      <c r="I766" s="36"/>
      <c r="J766" s="36"/>
      <c r="W766" s="36"/>
      <c r="X766" s="36"/>
    </row>
    <row r="767" customFormat="false" ht="15" hidden="false" customHeight="false" outlineLevel="0" collapsed="false">
      <c r="C767" s="37"/>
      <c r="D767" s="37"/>
      <c r="E767" s="37"/>
      <c r="F767" s="37"/>
      <c r="G767" s="37"/>
      <c r="H767" s="37"/>
      <c r="I767" s="36"/>
      <c r="J767" s="36"/>
      <c r="W767" s="36"/>
      <c r="X767" s="36"/>
    </row>
    <row r="768" customFormat="false" ht="15" hidden="false" customHeight="false" outlineLevel="0" collapsed="false">
      <c r="C768" s="41"/>
      <c r="D768" s="41"/>
      <c r="E768" s="41"/>
      <c r="F768" s="41"/>
      <c r="G768" s="41"/>
      <c r="H768" s="41"/>
      <c r="I768" s="36"/>
      <c r="J768" s="36"/>
      <c r="W768" s="36"/>
      <c r="X768" s="36"/>
    </row>
    <row r="769" customFormat="false" ht="15" hidden="false" customHeight="false" outlineLevel="0" collapsed="false">
      <c r="C769" s="35"/>
      <c r="D769" s="35"/>
      <c r="E769" s="35"/>
      <c r="F769" s="35"/>
      <c r="G769" s="35"/>
      <c r="H769" s="35"/>
      <c r="I769" s="36"/>
      <c r="J769" s="36"/>
      <c r="W769" s="36"/>
      <c r="X769" s="36"/>
    </row>
    <row r="770" customFormat="false" ht="15" hidden="false" customHeight="false" outlineLevel="0" collapsed="false">
      <c r="C770" s="33"/>
      <c r="D770" s="33"/>
      <c r="E770" s="33"/>
      <c r="F770" s="33"/>
      <c r="G770" s="33"/>
      <c r="H770" s="33"/>
      <c r="I770" s="36"/>
      <c r="J770" s="36"/>
      <c r="W770" s="36"/>
      <c r="X770" s="36"/>
    </row>
    <row r="771" customFormat="false" ht="15" hidden="false" customHeight="false" outlineLevel="0" collapsed="false">
      <c r="C771" s="38"/>
      <c r="D771" s="38"/>
      <c r="E771" s="38"/>
      <c r="F771" s="38"/>
      <c r="G771" s="38"/>
      <c r="H771" s="38"/>
      <c r="I771" s="36"/>
      <c r="J771" s="36"/>
      <c r="W771" s="36"/>
      <c r="X771" s="36"/>
    </row>
    <row r="772" customFormat="false" ht="15" hidden="false" customHeight="false" outlineLevel="0" collapsed="false">
      <c r="C772" s="55"/>
      <c r="D772" s="55"/>
      <c r="E772" s="55"/>
      <c r="F772" s="55"/>
      <c r="G772" s="55"/>
      <c r="H772" s="55"/>
      <c r="I772" s="36"/>
      <c r="J772" s="36"/>
      <c r="W772" s="36"/>
      <c r="X772" s="36"/>
    </row>
    <row r="773" customFormat="false" ht="15" hidden="false" customHeight="false" outlineLevel="0" collapsed="false">
      <c r="C773" s="54"/>
      <c r="D773" s="54"/>
      <c r="E773" s="54"/>
      <c r="F773" s="54"/>
      <c r="G773" s="54"/>
      <c r="H773" s="54"/>
      <c r="I773" s="36"/>
      <c r="J773" s="36"/>
      <c r="W773" s="36"/>
      <c r="X773" s="36"/>
    </row>
    <row r="774" customFormat="false" ht="15" hidden="false" customHeight="false" outlineLevel="0" collapsed="false">
      <c r="C774" s="36"/>
      <c r="D774" s="36"/>
      <c r="E774" s="36"/>
      <c r="F774" s="36"/>
      <c r="G774" s="36"/>
      <c r="H774" s="36"/>
      <c r="I774" s="36"/>
      <c r="J774" s="36"/>
      <c r="W774" s="36"/>
      <c r="X774" s="36"/>
    </row>
    <row r="775" customFormat="false" ht="15" hidden="false" customHeight="false" outlineLevel="0" collapsed="false">
      <c r="C775" s="44"/>
      <c r="D775" s="44"/>
      <c r="E775" s="44"/>
      <c r="F775" s="44"/>
      <c r="G775" s="44"/>
      <c r="H775" s="44"/>
      <c r="I775" s="36"/>
      <c r="J775" s="36"/>
      <c r="W775" s="36"/>
      <c r="X775" s="36"/>
    </row>
    <row r="776" customFormat="false" ht="15" hidden="false" customHeight="false" outlineLevel="0" collapsed="false">
      <c r="C776" s="33"/>
      <c r="D776" s="33"/>
      <c r="E776" s="33"/>
      <c r="F776" s="33"/>
      <c r="G776" s="33"/>
      <c r="H776" s="33"/>
      <c r="I776" s="36"/>
      <c r="J776" s="36"/>
      <c r="W776" s="36"/>
      <c r="X776" s="36"/>
    </row>
    <row r="777" customFormat="false" ht="15" hidden="false" customHeight="false" outlineLevel="0" collapsed="false">
      <c r="C777" s="43"/>
      <c r="D777" s="43"/>
      <c r="E777" s="43"/>
      <c r="F777" s="43"/>
      <c r="G777" s="43"/>
      <c r="H777" s="43"/>
      <c r="I777" s="36"/>
      <c r="J777" s="36"/>
      <c r="W777" s="36"/>
      <c r="X777" s="36"/>
    </row>
    <row r="778" customFormat="false" ht="15" hidden="false" customHeight="false" outlineLevel="0" collapsed="false">
      <c r="C778" s="55"/>
      <c r="D778" s="55"/>
      <c r="E778" s="55"/>
      <c r="F778" s="55"/>
      <c r="G778" s="55"/>
      <c r="H778" s="55"/>
      <c r="I778" s="36"/>
      <c r="J778" s="36"/>
      <c r="W778" s="36"/>
      <c r="X778" s="36"/>
    </row>
    <row r="779" customFormat="false" ht="15" hidden="false" customHeight="false" outlineLevel="0" collapsed="false">
      <c r="C779" s="55"/>
      <c r="D779" s="55"/>
      <c r="E779" s="55"/>
      <c r="F779" s="55"/>
      <c r="G779" s="55"/>
      <c r="H779" s="55"/>
      <c r="I779" s="36"/>
      <c r="J779" s="36"/>
      <c r="W779" s="36"/>
      <c r="X779" s="36"/>
    </row>
    <row r="780" customFormat="false" ht="15" hidden="false" customHeight="false" outlineLevel="0" collapsed="false">
      <c r="C780" s="42"/>
      <c r="D780" s="42"/>
      <c r="E780" s="42"/>
      <c r="F780" s="42"/>
      <c r="G780" s="42"/>
      <c r="H780" s="42"/>
      <c r="I780" s="36"/>
      <c r="J780" s="36"/>
      <c r="W780" s="36"/>
      <c r="X780" s="36"/>
    </row>
    <row r="781" customFormat="false" ht="15" hidden="false" customHeight="false" outlineLevel="0" collapsed="false">
      <c r="C781" s="49"/>
      <c r="D781" s="49"/>
      <c r="E781" s="49"/>
      <c r="F781" s="49"/>
      <c r="G781" s="49"/>
      <c r="H781" s="49"/>
      <c r="I781" s="36"/>
      <c r="J781" s="36"/>
      <c r="W781" s="36"/>
      <c r="X781" s="36"/>
    </row>
    <row r="782" customFormat="false" ht="15" hidden="false" customHeight="false" outlineLevel="0" collapsed="false">
      <c r="C782" s="40"/>
      <c r="D782" s="40"/>
      <c r="E782" s="40"/>
      <c r="F782" s="40"/>
      <c r="G782" s="40"/>
      <c r="H782" s="40"/>
      <c r="I782" s="36"/>
      <c r="J782" s="36"/>
      <c r="W782" s="36"/>
      <c r="X782" s="36"/>
    </row>
    <row r="783" customFormat="false" ht="15" hidden="false" customHeight="false" outlineLevel="0" collapsed="false">
      <c r="C783" s="37"/>
      <c r="D783" s="37"/>
      <c r="E783" s="37"/>
      <c r="F783" s="37"/>
      <c r="G783" s="37"/>
      <c r="H783" s="37"/>
      <c r="I783" s="36"/>
      <c r="J783" s="36"/>
      <c r="W783" s="36"/>
      <c r="X783" s="36"/>
    </row>
    <row r="784" customFormat="false" ht="15" hidden="false" customHeight="false" outlineLevel="0" collapsed="false">
      <c r="C784" s="54"/>
      <c r="D784" s="54"/>
      <c r="E784" s="54"/>
      <c r="F784" s="54"/>
      <c r="G784" s="54"/>
      <c r="H784" s="54"/>
      <c r="I784" s="36"/>
      <c r="J784" s="36"/>
      <c r="W784" s="36"/>
      <c r="X784" s="36"/>
    </row>
    <row r="785" customFormat="false" ht="15" hidden="false" customHeight="false" outlineLevel="0" collapsed="false">
      <c r="C785" s="55"/>
      <c r="D785" s="55"/>
      <c r="E785" s="55"/>
      <c r="F785" s="55"/>
      <c r="G785" s="55"/>
      <c r="H785" s="55"/>
      <c r="I785" s="36"/>
      <c r="J785" s="36"/>
      <c r="W785" s="36"/>
      <c r="X785" s="36"/>
    </row>
    <row r="786" customFormat="false" ht="15" hidden="false" customHeight="false" outlineLevel="0" collapsed="false">
      <c r="C786" s="46"/>
      <c r="D786" s="46"/>
      <c r="E786" s="46"/>
      <c r="F786" s="46"/>
      <c r="G786" s="46"/>
      <c r="H786" s="46"/>
      <c r="I786" s="36"/>
      <c r="J786" s="36"/>
      <c r="W786" s="36"/>
      <c r="X786" s="36"/>
    </row>
    <row r="787" customFormat="false" ht="15" hidden="false" customHeight="false" outlineLevel="0" collapsed="false">
      <c r="C787" s="41"/>
      <c r="D787" s="41"/>
      <c r="E787" s="41"/>
      <c r="F787" s="41"/>
      <c r="G787" s="41"/>
      <c r="H787" s="41"/>
      <c r="I787" s="36"/>
      <c r="J787" s="36"/>
      <c r="W787" s="36"/>
      <c r="X787" s="36"/>
    </row>
    <row r="788" customFormat="false" ht="15" hidden="false" customHeight="false" outlineLevel="0" collapsed="false">
      <c r="C788" s="43"/>
      <c r="D788" s="43"/>
      <c r="E788" s="43"/>
      <c r="F788" s="43"/>
      <c r="G788" s="43"/>
      <c r="H788" s="43"/>
      <c r="I788" s="36"/>
      <c r="J788" s="36"/>
      <c r="W788" s="36"/>
      <c r="X788" s="36"/>
    </row>
    <row r="789" customFormat="false" ht="15" hidden="false" customHeight="false" outlineLevel="0" collapsed="false">
      <c r="C789" s="35"/>
      <c r="D789" s="35"/>
      <c r="E789" s="35"/>
      <c r="F789" s="35"/>
      <c r="G789" s="35"/>
      <c r="H789" s="35"/>
      <c r="I789" s="36"/>
      <c r="J789" s="36"/>
      <c r="W789" s="36"/>
      <c r="X789" s="36"/>
    </row>
    <row r="790" customFormat="false" ht="15" hidden="false" customHeight="false" outlineLevel="0" collapsed="false">
      <c r="C790" s="51"/>
      <c r="D790" s="51"/>
      <c r="E790" s="51"/>
      <c r="F790" s="51"/>
      <c r="G790" s="51"/>
      <c r="H790" s="51"/>
      <c r="I790" s="36"/>
      <c r="J790" s="36"/>
      <c r="W790" s="36"/>
      <c r="X790" s="36"/>
    </row>
    <row r="791" customFormat="false" ht="15" hidden="false" customHeight="false" outlineLevel="0" collapsed="false">
      <c r="C791" s="41"/>
      <c r="D791" s="41"/>
      <c r="E791" s="41"/>
      <c r="F791" s="41"/>
      <c r="G791" s="41"/>
      <c r="H791" s="41"/>
      <c r="I791" s="36"/>
      <c r="J791" s="36"/>
      <c r="W791" s="36"/>
      <c r="X791" s="36"/>
    </row>
    <row r="792" customFormat="false" ht="15" hidden="false" customHeight="false" outlineLevel="0" collapsed="false">
      <c r="C792" s="47"/>
      <c r="D792" s="47"/>
      <c r="E792" s="47"/>
      <c r="F792" s="47"/>
      <c r="G792" s="47"/>
      <c r="H792" s="47"/>
      <c r="I792" s="36"/>
      <c r="J792" s="36"/>
      <c r="W792" s="36"/>
      <c r="X792" s="36"/>
    </row>
    <row r="793" customFormat="false" ht="15" hidden="false" customHeight="false" outlineLevel="0" collapsed="false">
      <c r="C793" s="55"/>
      <c r="D793" s="55"/>
      <c r="E793" s="55"/>
      <c r="F793" s="55"/>
      <c r="G793" s="55"/>
      <c r="H793" s="55"/>
      <c r="I793" s="36"/>
      <c r="J793" s="36"/>
      <c r="W793" s="36"/>
      <c r="X793" s="36"/>
    </row>
    <row r="794" customFormat="false" ht="15" hidden="false" customHeight="false" outlineLevel="0" collapsed="false">
      <c r="C794" s="43"/>
      <c r="D794" s="43"/>
      <c r="E794" s="43"/>
      <c r="F794" s="43"/>
      <c r="G794" s="43"/>
      <c r="H794" s="43"/>
      <c r="I794" s="36"/>
      <c r="J794" s="36"/>
      <c r="W794" s="36"/>
      <c r="X794" s="36"/>
    </row>
    <row r="795" customFormat="false" ht="15" hidden="false" customHeight="false" outlineLevel="0" collapsed="false">
      <c r="C795" s="54"/>
      <c r="D795" s="54"/>
      <c r="E795" s="54"/>
      <c r="F795" s="54"/>
      <c r="G795" s="54"/>
      <c r="H795" s="54"/>
      <c r="I795" s="36"/>
      <c r="J795" s="36"/>
      <c r="W795" s="36"/>
      <c r="X795" s="36"/>
    </row>
    <row r="796" customFormat="false" ht="15" hidden="false" customHeight="false" outlineLevel="0" collapsed="false">
      <c r="C796" s="44"/>
      <c r="D796" s="44"/>
      <c r="E796" s="44"/>
      <c r="F796" s="44"/>
      <c r="G796" s="44"/>
      <c r="H796" s="44"/>
      <c r="I796" s="36"/>
      <c r="J796" s="36"/>
      <c r="W796" s="36"/>
      <c r="X796" s="36"/>
    </row>
    <row r="797" customFormat="false" ht="15" hidden="false" customHeight="false" outlineLevel="0" collapsed="false">
      <c r="C797" s="50"/>
      <c r="D797" s="50"/>
      <c r="E797" s="50"/>
      <c r="F797" s="50"/>
      <c r="G797" s="50"/>
      <c r="H797" s="50"/>
      <c r="I797" s="36"/>
      <c r="J797" s="36"/>
      <c r="W797" s="36"/>
      <c r="X797" s="36"/>
    </row>
    <row r="798" customFormat="false" ht="15" hidden="false" customHeight="false" outlineLevel="0" collapsed="false">
      <c r="C798" s="55"/>
      <c r="D798" s="55"/>
      <c r="E798" s="55"/>
      <c r="F798" s="55"/>
      <c r="G798" s="55"/>
      <c r="H798" s="55"/>
      <c r="I798" s="36"/>
      <c r="J798" s="36"/>
      <c r="W798" s="36"/>
      <c r="X798" s="36"/>
    </row>
    <row r="799" customFormat="false" ht="15" hidden="false" customHeight="false" outlineLevel="0" collapsed="false">
      <c r="C799" s="54"/>
      <c r="D799" s="54"/>
      <c r="E799" s="54"/>
      <c r="F799" s="54"/>
      <c r="G799" s="54"/>
      <c r="H799" s="54"/>
      <c r="I799" s="36"/>
      <c r="J799" s="36"/>
      <c r="W799" s="36"/>
      <c r="X799" s="36"/>
    </row>
    <row r="800" customFormat="false" ht="15" hidden="false" customHeight="false" outlineLevel="0" collapsed="false">
      <c r="C800" s="38"/>
      <c r="D800" s="38"/>
      <c r="E800" s="38"/>
      <c r="F800" s="38"/>
      <c r="G800" s="38"/>
      <c r="H800" s="38"/>
      <c r="I800" s="36"/>
      <c r="J800" s="36"/>
      <c r="W800" s="36"/>
      <c r="X800" s="36"/>
    </row>
    <row r="801" customFormat="false" ht="15" hidden="false" customHeight="false" outlineLevel="0" collapsed="false">
      <c r="C801" s="41"/>
      <c r="D801" s="41"/>
      <c r="E801" s="41"/>
      <c r="F801" s="41"/>
      <c r="G801" s="41"/>
      <c r="H801" s="41"/>
      <c r="I801" s="36"/>
      <c r="J801" s="36"/>
      <c r="W801" s="36"/>
      <c r="X801" s="36"/>
    </row>
    <row r="802" customFormat="false" ht="15" hidden="false" customHeight="false" outlineLevel="0" collapsed="false">
      <c r="C802" s="41"/>
      <c r="D802" s="41"/>
      <c r="E802" s="41"/>
      <c r="F802" s="41"/>
      <c r="G802" s="41"/>
      <c r="H802" s="41"/>
      <c r="I802" s="36"/>
      <c r="J802" s="36"/>
      <c r="W802" s="36"/>
      <c r="X802" s="36"/>
    </row>
    <row r="803" customFormat="false" ht="15" hidden="false" customHeight="false" outlineLevel="0" collapsed="false">
      <c r="C803" s="37"/>
      <c r="D803" s="37"/>
      <c r="E803" s="37"/>
      <c r="F803" s="37"/>
      <c r="G803" s="37"/>
      <c r="H803" s="37"/>
      <c r="I803" s="36"/>
      <c r="J803" s="36"/>
      <c r="W803" s="36"/>
      <c r="X803" s="36"/>
    </row>
    <row r="804" customFormat="false" ht="15" hidden="false" customHeight="false" outlineLevel="0" collapsed="false">
      <c r="C804" s="49"/>
      <c r="D804" s="49"/>
      <c r="E804" s="49"/>
      <c r="F804" s="49"/>
      <c r="G804" s="49"/>
      <c r="H804" s="49"/>
      <c r="I804" s="36"/>
      <c r="J804" s="36"/>
      <c r="W804" s="36"/>
      <c r="X804" s="36"/>
    </row>
    <row r="805" customFormat="false" ht="15" hidden="false" customHeight="false" outlineLevel="0" collapsed="false">
      <c r="C805" s="37"/>
      <c r="D805" s="37"/>
      <c r="E805" s="37"/>
      <c r="F805" s="37"/>
      <c r="G805" s="37"/>
      <c r="H805" s="37"/>
      <c r="I805" s="36"/>
      <c r="J805" s="36"/>
      <c r="W805" s="36"/>
      <c r="X805" s="36"/>
    </row>
    <row r="806" customFormat="false" ht="15" hidden="false" customHeight="false" outlineLevel="0" collapsed="false">
      <c r="C806" s="46"/>
      <c r="D806" s="46"/>
      <c r="E806" s="46"/>
      <c r="F806" s="46"/>
      <c r="G806" s="46"/>
      <c r="H806" s="46"/>
      <c r="I806" s="36"/>
      <c r="J806" s="36"/>
      <c r="W806" s="36"/>
      <c r="X806" s="36"/>
    </row>
    <row r="807" customFormat="false" ht="15" hidden="false" customHeight="false" outlineLevel="0" collapsed="false">
      <c r="C807" s="46"/>
      <c r="D807" s="46"/>
      <c r="E807" s="46"/>
      <c r="F807" s="46"/>
      <c r="G807" s="46"/>
      <c r="H807" s="46"/>
      <c r="I807" s="36"/>
      <c r="J807" s="36"/>
      <c r="W807" s="36"/>
      <c r="X807" s="36"/>
    </row>
    <row r="808" customFormat="false" ht="15" hidden="false" customHeight="false" outlineLevel="0" collapsed="false">
      <c r="C808" s="35"/>
      <c r="D808" s="35"/>
      <c r="E808" s="35"/>
      <c r="F808" s="35"/>
      <c r="G808" s="35"/>
      <c r="H808" s="35"/>
      <c r="I808" s="36"/>
      <c r="J808" s="36"/>
      <c r="W808" s="36"/>
      <c r="X808" s="36"/>
    </row>
    <row r="809" customFormat="false" ht="15" hidden="false" customHeight="false" outlineLevel="0" collapsed="false">
      <c r="C809" s="49"/>
      <c r="D809" s="49"/>
      <c r="E809" s="49"/>
      <c r="F809" s="49"/>
      <c r="G809" s="49"/>
      <c r="H809" s="49"/>
      <c r="I809" s="36"/>
      <c r="J809" s="36"/>
      <c r="W809" s="36"/>
      <c r="X809" s="36"/>
    </row>
    <row r="810" customFormat="false" ht="15" hidden="false" customHeight="false" outlineLevel="0" collapsed="false">
      <c r="C810" s="41"/>
      <c r="D810" s="41"/>
      <c r="E810" s="41"/>
      <c r="F810" s="41"/>
      <c r="G810" s="41"/>
      <c r="H810" s="41"/>
      <c r="I810" s="36"/>
      <c r="J810" s="36"/>
      <c r="W810" s="36"/>
      <c r="X810" s="36"/>
    </row>
    <row r="811" customFormat="false" ht="15" hidden="false" customHeight="false" outlineLevel="0" collapsed="false">
      <c r="C811" s="40"/>
      <c r="D811" s="40"/>
      <c r="E811" s="40"/>
      <c r="F811" s="40"/>
      <c r="G811" s="40"/>
      <c r="H811" s="40"/>
      <c r="I811" s="36"/>
      <c r="J811" s="36"/>
      <c r="W811" s="36"/>
      <c r="X811" s="36"/>
    </row>
    <row r="812" customFormat="false" ht="15" hidden="false" customHeight="false" outlineLevel="0" collapsed="false">
      <c r="C812" s="55"/>
      <c r="D812" s="55"/>
      <c r="E812" s="55"/>
      <c r="F812" s="55"/>
      <c r="G812" s="55"/>
      <c r="H812" s="55"/>
      <c r="I812" s="36"/>
      <c r="J812" s="36"/>
      <c r="W812" s="36"/>
      <c r="X812" s="36"/>
    </row>
    <row r="813" customFormat="false" ht="15" hidden="false" customHeight="false" outlineLevel="0" collapsed="false">
      <c r="C813" s="40"/>
      <c r="D813" s="40"/>
      <c r="E813" s="40"/>
      <c r="F813" s="40"/>
      <c r="G813" s="40"/>
      <c r="H813" s="40"/>
      <c r="I813" s="36"/>
      <c r="J813" s="36"/>
      <c r="W813" s="36"/>
      <c r="X813" s="36"/>
    </row>
    <row r="814" customFormat="false" ht="15" hidden="false" customHeight="false" outlineLevel="0" collapsed="false">
      <c r="C814" s="35"/>
      <c r="D814" s="35"/>
      <c r="E814" s="35"/>
      <c r="F814" s="35"/>
      <c r="G814" s="35"/>
      <c r="H814" s="35"/>
      <c r="I814" s="36"/>
      <c r="J814" s="36"/>
      <c r="W814" s="36"/>
      <c r="X814" s="36"/>
    </row>
    <row r="815" customFormat="false" ht="15" hidden="false" customHeight="false" outlineLevel="0" collapsed="false">
      <c r="C815" s="42"/>
      <c r="D815" s="42"/>
      <c r="E815" s="42"/>
      <c r="F815" s="42"/>
      <c r="G815" s="42"/>
      <c r="H815" s="42"/>
      <c r="I815" s="36"/>
      <c r="J815" s="36"/>
      <c r="W815" s="36"/>
      <c r="X815" s="36"/>
    </row>
    <row r="816" customFormat="false" ht="15" hidden="false" customHeight="false" outlineLevel="0" collapsed="false">
      <c r="C816" s="41"/>
      <c r="D816" s="41"/>
      <c r="E816" s="41"/>
      <c r="F816" s="41"/>
      <c r="G816" s="41"/>
      <c r="H816" s="41"/>
      <c r="I816" s="36"/>
      <c r="J816" s="36"/>
      <c r="W816" s="36"/>
      <c r="X816" s="36"/>
    </row>
    <row r="817" customFormat="false" ht="15" hidden="false" customHeight="false" outlineLevel="0" collapsed="false">
      <c r="C817" s="35"/>
      <c r="D817" s="35"/>
      <c r="E817" s="35"/>
      <c r="F817" s="35"/>
      <c r="G817" s="35"/>
      <c r="H817" s="35"/>
      <c r="I817" s="36"/>
      <c r="J817" s="36"/>
      <c r="W817" s="36"/>
      <c r="X817" s="36"/>
    </row>
    <row r="818" customFormat="false" ht="15" hidden="false" customHeight="false" outlineLevel="0" collapsed="false">
      <c r="C818" s="52"/>
      <c r="D818" s="52"/>
      <c r="E818" s="52"/>
      <c r="F818" s="52"/>
      <c r="G818" s="52"/>
      <c r="H818" s="52"/>
      <c r="I818" s="36"/>
      <c r="J818" s="36"/>
      <c r="W818" s="36"/>
      <c r="X818" s="36"/>
    </row>
    <row r="819" customFormat="false" ht="15" hidden="false" customHeight="false" outlineLevel="0" collapsed="false">
      <c r="C819" s="44"/>
      <c r="D819" s="44"/>
      <c r="E819" s="44"/>
      <c r="F819" s="44"/>
      <c r="G819" s="44"/>
      <c r="H819" s="44"/>
      <c r="I819" s="36"/>
      <c r="J819" s="36"/>
      <c r="W819" s="36"/>
      <c r="X819" s="36"/>
    </row>
    <row r="820" customFormat="false" ht="15" hidden="false" customHeight="false" outlineLevel="0" collapsed="false">
      <c r="C820" s="53"/>
      <c r="D820" s="53"/>
      <c r="E820" s="53"/>
      <c r="F820" s="53"/>
      <c r="G820" s="53"/>
      <c r="H820" s="53"/>
      <c r="I820" s="36"/>
      <c r="J820" s="36"/>
      <c r="W820" s="36"/>
      <c r="X820" s="36"/>
    </row>
    <row r="821" customFormat="false" ht="15" hidden="false" customHeight="false" outlineLevel="0" collapsed="false">
      <c r="C821" s="35"/>
      <c r="D821" s="35"/>
      <c r="E821" s="35"/>
      <c r="F821" s="35"/>
      <c r="G821" s="35"/>
      <c r="H821" s="35"/>
      <c r="I821" s="36"/>
      <c r="J821" s="36"/>
      <c r="W821" s="36"/>
      <c r="X821" s="36"/>
    </row>
    <row r="822" customFormat="false" ht="15" hidden="false" customHeight="false" outlineLevel="0" collapsed="false">
      <c r="C822" s="53"/>
      <c r="D822" s="53"/>
      <c r="E822" s="53"/>
      <c r="F822" s="53"/>
      <c r="G822" s="53"/>
      <c r="H822" s="53"/>
      <c r="I822" s="36"/>
      <c r="J822" s="36"/>
      <c r="W822" s="36"/>
      <c r="X822" s="36"/>
    </row>
    <row r="823" customFormat="false" ht="15" hidden="false" customHeight="false" outlineLevel="0" collapsed="false">
      <c r="C823" s="35"/>
      <c r="D823" s="35"/>
      <c r="E823" s="35"/>
      <c r="F823" s="35"/>
      <c r="G823" s="35"/>
      <c r="H823" s="35"/>
      <c r="I823" s="51"/>
      <c r="J823" s="51"/>
      <c r="W823" s="36"/>
      <c r="X823" s="36"/>
    </row>
    <row r="824" customFormat="false" ht="15" hidden="false" customHeight="false" outlineLevel="0" collapsed="false">
      <c r="C824" s="51"/>
      <c r="D824" s="51"/>
      <c r="E824" s="51"/>
      <c r="F824" s="51"/>
      <c r="G824" s="51"/>
      <c r="H824" s="51"/>
      <c r="I824" s="51"/>
      <c r="J824" s="51"/>
      <c r="W824" s="36"/>
      <c r="X824" s="36"/>
    </row>
    <row r="825" customFormat="false" ht="15" hidden="false" customHeight="false" outlineLevel="0" collapsed="false">
      <c r="C825" s="33"/>
      <c r="D825" s="33"/>
      <c r="E825" s="33"/>
      <c r="F825" s="33"/>
      <c r="G825" s="33"/>
      <c r="H825" s="33"/>
      <c r="I825" s="51"/>
      <c r="J825" s="51"/>
      <c r="W825" s="36"/>
      <c r="X825" s="36"/>
    </row>
    <row r="826" customFormat="false" ht="15" hidden="false" customHeight="false" outlineLevel="0" collapsed="false">
      <c r="C826" s="37"/>
      <c r="D826" s="37"/>
      <c r="E826" s="37"/>
      <c r="F826" s="37"/>
      <c r="G826" s="37"/>
      <c r="H826" s="37"/>
      <c r="I826" s="51"/>
      <c r="J826" s="51"/>
      <c r="W826" s="36"/>
      <c r="X826" s="36"/>
    </row>
    <row r="827" customFormat="false" ht="15" hidden="false" customHeight="false" outlineLevel="0" collapsed="false">
      <c r="C827" s="52"/>
      <c r="D827" s="52"/>
      <c r="E827" s="52"/>
      <c r="F827" s="52"/>
      <c r="G827" s="52"/>
      <c r="H827" s="52"/>
      <c r="I827" s="51"/>
      <c r="J827" s="51"/>
      <c r="W827" s="51"/>
      <c r="X827" s="51"/>
    </row>
    <row r="828" customFormat="false" ht="15" hidden="false" customHeight="false" outlineLevel="0" collapsed="false">
      <c r="C828" s="43"/>
      <c r="D828" s="43"/>
      <c r="E828" s="43"/>
      <c r="F828" s="43"/>
      <c r="G828" s="43"/>
      <c r="H828" s="43"/>
      <c r="I828" s="51"/>
      <c r="J828" s="51"/>
      <c r="W828" s="51"/>
      <c r="X828" s="51"/>
    </row>
    <row r="829" customFormat="false" ht="15" hidden="false" customHeight="false" outlineLevel="0" collapsed="false">
      <c r="C829" s="53"/>
      <c r="D829" s="53"/>
      <c r="E829" s="53"/>
      <c r="F829" s="53"/>
      <c r="G829" s="53"/>
      <c r="H829" s="53"/>
      <c r="I829" s="51"/>
      <c r="J829" s="51"/>
      <c r="W829" s="51"/>
      <c r="X829" s="51"/>
    </row>
    <row r="830" customFormat="false" ht="15" hidden="false" customHeight="false" outlineLevel="0" collapsed="false">
      <c r="C830" s="55"/>
      <c r="D830" s="55"/>
      <c r="E830" s="55"/>
      <c r="F830" s="55"/>
      <c r="G830" s="55"/>
      <c r="H830" s="55"/>
      <c r="I830" s="51"/>
      <c r="J830" s="51"/>
      <c r="W830" s="51"/>
      <c r="X830" s="51"/>
    </row>
    <row r="831" customFormat="false" ht="15" hidden="false" customHeight="false" outlineLevel="0" collapsed="false">
      <c r="C831" s="36"/>
      <c r="D831" s="36"/>
      <c r="E831" s="36"/>
      <c r="F831" s="36"/>
      <c r="G831" s="36"/>
      <c r="H831" s="36"/>
      <c r="I831" s="51"/>
      <c r="J831" s="51"/>
      <c r="W831" s="51"/>
      <c r="X831" s="51"/>
    </row>
    <row r="832" customFormat="false" ht="15" hidden="false" customHeight="false" outlineLevel="0" collapsed="false">
      <c r="C832" s="40"/>
      <c r="D832" s="40"/>
      <c r="E832" s="40"/>
      <c r="F832" s="40"/>
      <c r="G832" s="40"/>
      <c r="H832" s="40"/>
      <c r="I832" s="51"/>
      <c r="J832" s="51"/>
      <c r="W832" s="51"/>
      <c r="X832" s="51"/>
    </row>
    <row r="833" customFormat="false" ht="15" hidden="false" customHeight="false" outlineLevel="0" collapsed="false">
      <c r="C833" s="49"/>
      <c r="D833" s="49"/>
      <c r="E833" s="49"/>
      <c r="F833" s="49"/>
      <c r="G833" s="49"/>
      <c r="H833" s="49"/>
      <c r="I833" s="51"/>
      <c r="J833" s="51"/>
      <c r="W833" s="51"/>
      <c r="X833" s="51"/>
    </row>
    <row r="834" customFormat="false" ht="15" hidden="false" customHeight="false" outlineLevel="0" collapsed="false">
      <c r="C834" s="41"/>
      <c r="D834" s="41"/>
      <c r="E834" s="41"/>
      <c r="F834" s="41"/>
      <c r="G834" s="41"/>
      <c r="H834" s="41"/>
      <c r="I834" s="51"/>
      <c r="J834" s="51"/>
      <c r="W834" s="51"/>
      <c r="X834" s="51"/>
    </row>
    <row r="835" customFormat="false" ht="15" hidden="false" customHeight="false" outlineLevel="0" collapsed="false">
      <c r="C835" s="37"/>
      <c r="D835" s="37"/>
      <c r="E835" s="37"/>
      <c r="F835" s="37"/>
      <c r="G835" s="37"/>
      <c r="H835" s="37"/>
      <c r="I835" s="51"/>
      <c r="J835" s="51"/>
      <c r="W835" s="51"/>
      <c r="X835" s="51"/>
    </row>
    <row r="836" customFormat="false" ht="15" hidden="false" customHeight="false" outlineLevel="0" collapsed="false">
      <c r="C836" s="54"/>
      <c r="D836" s="54"/>
      <c r="E836" s="54"/>
      <c r="F836" s="54"/>
      <c r="G836" s="54"/>
      <c r="H836" s="54"/>
      <c r="I836" s="51"/>
      <c r="J836" s="51"/>
      <c r="W836" s="51"/>
      <c r="X836" s="51"/>
    </row>
    <row r="837" customFormat="false" ht="15" hidden="false" customHeight="false" outlineLevel="0" collapsed="false">
      <c r="C837" s="48"/>
      <c r="D837" s="48"/>
      <c r="E837" s="48"/>
      <c r="F837" s="48"/>
      <c r="G837" s="48"/>
      <c r="H837" s="48"/>
      <c r="I837" s="51"/>
      <c r="J837" s="51"/>
      <c r="W837" s="51"/>
      <c r="X837" s="51"/>
    </row>
    <row r="838" customFormat="false" ht="15" hidden="false" customHeight="false" outlineLevel="0" collapsed="false">
      <c r="C838" s="55"/>
      <c r="D838" s="55"/>
      <c r="E838" s="55"/>
      <c r="F838" s="55"/>
      <c r="G838" s="55"/>
      <c r="H838" s="55"/>
      <c r="I838" s="51"/>
      <c r="J838" s="51"/>
      <c r="W838" s="51"/>
      <c r="X838" s="51"/>
    </row>
    <row r="839" customFormat="false" ht="15" hidden="false" customHeight="false" outlineLevel="0" collapsed="false">
      <c r="C839" s="49"/>
      <c r="D839" s="49"/>
      <c r="E839" s="49"/>
      <c r="F839" s="49"/>
      <c r="G839" s="49"/>
      <c r="H839" s="49"/>
      <c r="I839" s="51"/>
      <c r="J839" s="51"/>
      <c r="W839" s="51"/>
      <c r="X839" s="51"/>
    </row>
    <row r="840" customFormat="false" ht="15" hidden="false" customHeight="false" outlineLevel="0" collapsed="false">
      <c r="C840" s="55"/>
      <c r="D840" s="55"/>
      <c r="E840" s="55"/>
      <c r="F840" s="55"/>
      <c r="G840" s="55"/>
      <c r="H840" s="55"/>
      <c r="I840" s="51"/>
      <c r="J840" s="51"/>
      <c r="W840" s="51"/>
      <c r="X840" s="51"/>
    </row>
    <row r="841" customFormat="false" ht="15" hidden="false" customHeight="false" outlineLevel="0" collapsed="false">
      <c r="C841" s="38"/>
      <c r="D841" s="38"/>
      <c r="E841" s="38"/>
      <c r="F841" s="38"/>
      <c r="G841" s="38"/>
      <c r="H841" s="38"/>
      <c r="I841" s="51"/>
      <c r="J841" s="51"/>
      <c r="W841" s="51"/>
      <c r="X841" s="51"/>
    </row>
    <row r="842" customFormat="false" ht="15" hidden="false" customHeight="false" outlineLevel="0" collapsed="false">
      <c r="C842" s="54"/>
      <c r="D842" s="54"/>
      <c r="E842" s="54"/>
      <c r="F842" s="54"/>
      <c r="G842" s="54"/>
      <c r="H842" s="54"/>
      <c r="I842" s="51"/>
      <c r="J842" s="51"/>
      <c r="W842" s="51"/>
      <c r="X842" s="51"/>
    </row>
    <row r="843" customFormat="false" ht="15" hidden="false" customHeight="false" outlineLevel="0" collapsed="false">
      <c r="C843" s="43"/>
      <c r="D843" s="43"/>
      <c r="E843" s="43"/>
      <c r="F843" s="43"/>
      <c r="G843" s="43"/>
      <c r="H843" s="43"/>
      <c r="I843" s="51"/>
      <c r="J843" s="51"/>
      <c r="W843" s="51"/>
      <c r="X843" s="51"/>
    </row>
    <row r="844" customFormat="false" ht="15" hidden="false" customHeight="false" outlineLevel="0" collapsed="false">
      <c r="C844" s="39"/>
      <c r="D844" s="39"/>
      <c r="E844" s="39"/>
      <c r="F844" s="39"/>
      <c r="G844" s="39"/>
      <c r="H844" s="39"/>
      <c r="I844" s="51"/>
      <c r="J844" s="51"/>
      <c r="W844" s="51"/>
      <c r="X844" s="51"/>
    </row>
    <row r="845" customFormat="false" ht="15" hidden="false" customHeight="false" outlineLevel="0" collapsed="false">
      <c r="C845" s="49"/>
      <c r="D845" s="49"/>
      <c r="E845" s="49"/>
      <c r="F845" s="49"/>
      <c r="G845" s="49"/>
      <c r="H845" s="49"/>
      <c r="I845" s="51"/>
      <c r="J845" s="51"/>
      <c r="W845" s="51"/>
      <c r="X845" s="51"/>
    </row>
    <row r="846" customFormat="false" ht="15" hidden="false" customHeight="false" outlineLevel="0" collapsed="false">
      <c r="C846" s="55"/>
      <c r="D846" s="55"/>
      <c r="E846" s="55"/>
      <c r="F846" s="55"/>
      <c r="G846" s="55"/>
      <c r="H846" s="55"/>
      <c r="I846" s="51"/>
      <c r="J846" s="51"/>
      <c r="W846" s="51"/>
      <c r="X846" s="51"/>
    </row>
    <row r="847" customFormat="false" ht="15" hidden="false" customHeight="false" outlineLevel="0" collapsed="false">
      <c r="C847" s="41"/>
      <c r="D847" s="41"/>
      <c r="E847" s="41"/>
      <c r="F847" s="41"/>
      <c r="G847" s="41"/>
      <c r="H847" s="41"/>
      <c r="I847" s="51"/>
      <c r="J847" s="51"/>
      <c r="W847" s="51"/>
      <c r="X847" s="51"/>
    </row>
    <row r="848" customFormat="false" ht="15" hidden="false" customHeight="false" outlineLevel="0" collapsed="false">
      <c r="C848" s="47"/>
      <c r="D848" s="47"/>
      <c r="E848" s="47"/>
      <c r="F848" s="47"/>
      <c r="G848" s="47"/>
      <c r="H848" s="47"/>
      <c r="I848" s="51"/>
      <c r="J848" s="51"/>
      <c r="W848" s="51"/>
      <c r="X848" s="51"/>
    </row>
    <row r="849" customFormat="false" ht="15" hidden="false" customHeight="false" outlineLevel="0" collapsed="false">
      <c r="C849" s="39"/>
      <c r="D849" s="39"/>
      <c r="E849" s="39"/>
      <c r="F849" s="39"/>
      <c r="G849" s="39"/>
      <c r="H849" s="39"/>
      <c r="I849" s="51"/>
      <c r="J849" s="51"/>
      <c r="W849" s="51"/>
      <c r="X849" s="51"/>
    </row>
    <row r="850" customFormat="false" ht="15" hidden="false" customHeight="false" outlineLevel="0" collapsed="false">
      <c r="C850" s="37"/>
      <c r="D850" s="37"/>
      <c r="E850" s="37"/>
      <c r="F850" s="37"/>
      <c r="G850" s="37"/>
      <c r="H850" s="37"/>
      <c r="I850" s="51"/>
      <c r="J850" s="51"/>
      <c r="W850" s="51"/>
      <c r="X850" s="51"/>
    </row>
    <row r="851" customFormat="false" ht="15" hidden="false" customHeight="false" outlineLevel="0" collapsed="false">
      <c r="C851" s="53"/>
      <c r="D851" s="53"/>
      <c r="E851" s="53"/>
      <c r="F851" s="53"/>
      <c r="G851" s="53"/>
      <c r="H851" s="53"/>
      <c r="I851" s="51"/>
      <c r="J851" s="51"/>
      <c r="W851" s="51"/>
      <c r="X851" s="51"/>
    </row>
    <row r="852" customFormat="false" ht="15" hidden="false" customHeight="false" outlineLevel="0" collapsed="false">
      <c r="C852" s="55"/>
      <c r="D852" s="55"/>
      <c r="E852" s="55"/>
      <c r="F852" s="55"/>
      <c r="G852" s="55"/>
      <c r="H852" s="55"/>
      <c r="I852" s="51"/>
      <c r="J852" s="51"/>
      <c r="W852" s="51"/>
      <c r="X852" s="51"/>
    </row>
    <row r="853" customFormat="false" ht="15" hidden="false" customHeight="false" outlineLevel="0" collapsed="false">
      <c r="C853" s="41"/>
      <c r="D853" s="41"/>
      <c r="E853" s="41"/>
      <c r="F853" s="41"/>
      <c r="G853" s="41"/>
      <c r="H853" s="41"/>
      <c r="I853" s="51"/>
      <c r="J853" s="51"/>
      <c r="W853" s="51"/>
      <c r="X853" s="51"/>
    </row>
    <row r="854" customFormat="false" ht="15" hidden="false" customHeight="false" outlineLevel="0" collapsed="false">
      <c r="C854" s="41"/>
      <c r="D854" s="41"/>
      <c r="E854" s="41"/>
      <c r="F854" s="41"/>
      <c r="G854" s="41"/>
      <c r="H854" s="41"/>
      <c r="I854" s="51"/>
      <c r="J854" s="51"/>
      <c r="W854" s="51"/>
      <c r="X854" s="51"/>
    </row>
    <row r="855" customFormat="false" ht="15" hidden="false" customHeight="false" outlineLevel="0" collapsed="false">
      <c r="C855" s="39"/>
      <c r="D855" s="39"/>
      <c r="E855" s="39"/>
      <c r="F855" s="39"/>
      <c r="G855" s="39"/>
      <c r="H855" s="39"/>
      <c r="I855" s="51"/>
      <c r="J855" s="51"/>
      <c r="W855" s="51"/>
      <c r="X855" s="51"/>
    </row>
    <row r="856" customFormat="false" ht="15" hidden="false" customHeight="false" outlineLevel="0" collapsed="false">
      <c r="C856" s="44"/>
      <c r="D856" s="44"/>
      <c r="E856" s="44"/>
      <c r="F856" s="44"/>
      <c r="G856" s="44"/>
      <c r="H856" s="44"/>
      <c r="I856" s="51"/>
      <c r="J856" s="51"/>
      <c r="W856" s="51"/>
      <c r="X856" s="51"/>
    </row>
    <row r="857" customFormat="false" ht="15" hidden="false" customHeight="false" outlineLevel="0" collapsed="false">
      <c r="C857" s="49"/>
      <c r="D857" s="49"/>
      <c r="E857" s="49"/>
      <c r="F857" s="49"/>
      <c r="G857" s="49"/>
      <c r="H857" s="49"/>
      <c r="I857" s="51"/>
      <c r="J857" s="51"/>
      <c r="W857" s="51"/>
      <c r="X857" s="51"/>
    </row>
    <row r="858" customFormat="false" ht="15" hidden="false" customHeight="false" outlineLevel="0" collapsed="false">
      <c r="C858" s="51"/>
      <c r="D858" s="51"/>
      <c r="E858" s="51"/>
      <c r="F858" s="51"/>
      <c r="G858" s="51"/>
      <c r="H858" s="51"/>
      <c r="I858" s="51"/>
      <c r="J858" s="51"/>
      <c r="W858" s="51"/>
      <c r="X858" s="51"/>
    </row>
    <row r="859" customFormat="false" ht="15" hidden="false" customHeight="false" outlineLevel="0" collapsed="false">
      <c r="C859" s="48"/>
      <c r="D859" s="48"/>
      <c r="E859" s="48"/>
      <c r="F859" s="48"/>
      <c r="G859" s="48"/>
      <c r="H859" s="48"/>
      <c r="I859" s="51"/>
      <c r="J859" s="51"/>
      <c r="W859" s="51"/>
      <c r="X859" s="51"/>
    </row>
    <row r="860" customFormat="false" ht="15" hidden="false" customHeight="false" outlineLevel="0" collapsed="false">
      <c r="C860" s="49"/>
      <c r="D860" s="49"/>
      <c r="E860" s="49"/>
      <c r="F860" s="49"/>
      <c r="G860" s="49"/>
      <c r="H860" s="49"/>
      <c r="I860" s="51"/>
      <c r="J860" s="51"/>
      <c r="W860" s="51"/>
      <c r="X860" s="51"/>
    </row>
    <row r="861" customFormat="false" ht="15" hidden="false" customHeight="false" outlineLevel="0" collapsed="false">
      <c r="C861" s="47"/>
      <c r="D861" s="47"/>
      <c r="E861" s="47"/>
      <c r="F861" s="47"/>
      <c r="G861" s="47"/>
      <c r="H861" s="47"/>
      <c r="I861" s="51"/>
      <c r="J861" s="51"/>
      <c r="W861" s="51"/>
      <c r="X861" s="51"/>
    </row>
    <row r="862" customFormat="false" ht="15" hidden="false" customHeight="false" outlineLevel="0" collapsed="false">
      <c r="C862" s="42"/>
      <c r="D862" s="42"/>
      <c r="E862" s="42"/>
      <c r="F862" s="42"/>
      <c r="G862" s="42"/>
      <c r="H862" s="42"/>
      <c r="I862" s="51"/>
      <c r="J862" s="51"/>
      <c r="W862" s="51"/>
      <c r="X862" s="51"/>
    </row>
    <row r="863" customFormat="false" ht="15" hidden="false" customHeight="false" outlineLevel="0" collapsed="false">
      <c r="C863" s="44"/>
      <c r="D863" s="44"/>
      <c r="E863" s="44"/>
      <c r="F863" s="44"/>
      <c r="G863" s="44"/>
      <c r="H863" s="44"/>
      <c r="I863" s="51"/>
      <c r="J863" s="51"/>
      <c r="W863" s="51"/>
      <c r="X863" s="51"/>
    </row>
    <row r="864" customFormat="false" ht="15" hidden="false" customHeight="false" outlineLevel="0" collapsed="false">
      <c r="C864" s="44"/>
      <c r="D864" s="44"/>
      <c r="E864" s="44"/>
      <c r="F864" s="44"/>
      <c r="G864" s="44"/>
      <c r="H864" s="44"/>
      <c r="I864" s="51"/>
      <c r="J864" s="51"/>
      <c r="W864" s="51"/>
      <c r="X864" s="51"/>
    </row>
    <row r="865" customFormat="false" ht="15" hidden="false" customHeight="false" outlineLevel="0" collapsed="false">
      <c r="C865" s="53"/>
      <c r="D865" s="53"/>
      <c r="E865" s="53"/>
      <c r="F865" s="53"/>
      <c r="G865" s="53"/>
      <c r="H865" s="53"/>
      <c r="I865" s="51"/>
      <c r="J865" s="51"/>
      <c r="W865" s="51"/>
      <c r="X865" s="51"/>
    </row>
    <row r="866" customFormat="false" ht="15" hidden="false" customHeight="false" outlineLevel="0" collapsed="false">
      <c r="C866" s="53"/>
      <c r="D866" s="53"/>
      <c r="E866" s="53"/>
      <c r="F866" s="53"/>
      <c r="G866" s="53"/>
      <c r="H866" s="53"/>
      <c r="I866" s="51"/>
      <c r="J866" s="51"/>
      <c r="W866" s="51"/>
      <c r="X866" s="51"/>
    </row>
    <row r="867" customFormat="false" ht="15" hidden="false" customHeight="false" outlineLevel="0" collapsed="false">
      <c r="C867" s="53"/>
      <c r="D867" s="53"/>
      <c r="E867" s="53"/>
      <c r="F867" s="53"/>
      <c r="G867" s="53"/>
      <c r="H867" s="53"/>
      <c r="I867" s="4"/>
      <c r="J867" s="4"/>
      <c r="W867" s="51"/>
      <c r="X867" s="51"/>
    </row>
    <row r="868" customFormat="false" ht="15" hidden="false" customHeight="false" outlineLevel="0" collapsed="false">
      <c r="C868" s="41"/>
      <c r="D868" s="41"/>
      <c r="E868" s="41"/>
      <c r="F868" s="41"/>
      <c r="G868" s="41"/>
      <c r="H868" s="41"/>
      <c r="I868" s="4"/>
      <c r="J868" s="4"/>
      <c r="W868" s="51"/>
      <c r="X868" s="51"/>
    </row>
    <row r="869" customFormat="false" ht="15" hidden="false" customHeight="false" outlineLevel="0" collapsed="false">
      <c r="C869" s="35"/>
      <c r="D869" s="35"/>
      <c r="E869" s="35"/>
      <c r="F869" s="35"/>
      <c r="G869" s="35"/>
      <c r="H869" s="35"/>
      <c r="I869" s="51"/>
      <c r="J869" s="51"/>
      <c r="W869" s="51"/>
      <c r="X869" s="51"/>
    </row>
    <row r="870" customFormat="false" ht="15" hidden="false" customHeight="false" outlineLevel="0" collapsed="false">
      <c r="C870" s="46"/>
      <c r="D870" s="46"/>
      <c r="E870" s="46"/>
      <c r="F870" s="46"/>
      <c r="G870" s="46"/>
      <c r="H870" s="46"/>
      <c r="I870" s="51"/>
      <c r="J870" s="51"/>
      <c r="W870" s="51"/>
      <c r="X870" s="51"/>
    </row>
    <row r="871" customFormat="false" ht="15" hidden="false" customHeight="false" outlineLevel="0" collapsed="false">
      <c r="C871" s="49"/>
      <c r="D871" s="49"/>
      <c r="E871" s="49"/>
      <c r="F871" s="49"/>
      <c r="G871" s="49"/>
      <c r="H871" s="49"/>
      <c r="I871" s="51"/>
      <c r="J871" s="51"/>
      <c r="W871" s="4"/>
      <c r="X871" s="4"/>
    </row>
    <row r="872" customFormat="false" ht="15" hidden="false" customHeight="false" outlineLevel="0" collapsed="false">
      <c r="C872" s="50"/>
      <c r="D872" s="50"/>
      <c r="E872" s="50"/>
      <c r="F872" s="50"/>
      <c r="G872" s="50"/>
      <c r="H872" s="50"/>
      <c r="I872" s="51"/>
      <c r="J872" s="51"/>
      <c r="W872" s="4"/>
      <c r="X872" s="4"/>
    </row>
    <row r="873" customFormat="false" ht="15" hidden="false" customHeight="false" outlineLevel="0" collapsed="false">
      <c r="C873" s="41"/>
      <c r="D873" s="41"/>
      <c r="E873" s="41"/>
      <c r="F873" s="41"/>
      <c r="G873" s="41"/>
      <c r="H873" s="41"/>
      <c r="I873" s="51"/>
      <c r="J873" s="51"/>
      <c r="W873" s="51"/>
      <c r="X873" s="51"/>
    </row>
    <row r="874" customFormat="false" ht="15" hidden="false" customHeight="false" outlineLevel="0" collapsed="false">
      <c r="C874" s="51"/>
      <c r="D874" s="51"/>
      <c r="E874" s="51"/>
      <c r="F874" s="51"/>
      <c r="G874" s="51"/>
      <c r="H874" s="51"/>
      <c r="I874" s="51"/>
      <c r="J874" s="51"/>
      <c r="W874" s="51"/>
      <c r="X874" s="51"/>
    </row>
    <row r="875" customFormat="false" ht="15" hidden="false" customHeight="false" outlineLevel="0" collapsed="false">
      <c r="C875" s="38"/>
      <c r="D875" s="38"/>
      <c r="E875" s="38"/>
      <c r="F875" s="38"/>
      <c r="G875" s="38"/>
      <c r="H875" s="38"/>
      <c r="I875" s="51"/>
      <c r="J875" s="51"/>
      <c r="W875" s="51"/>
      <c r="X875" s="51"/>
    </row>
    <row r="876" customFormat="false" ht="15" hidden="false" customHeight="false" outlineLevel="0" collapsed="false">
      <c r="C876" s="46"/>
      <c r="D876" s="46"/>
      <c r="E876" s="46"/>
      <c r="F876" s="46"/>
      <c r="G876" s="46"/>
      <c r="H876" s="46"/>
      <c r="I876" s="51"/>
      <c r="J876" s="51"/>
      <c r="W876" s="51"/>
      <c r="X876" s="51"/>
    </row>
    <row r="877" customFormat="false" ht="15" hidden="false" customHeight="false" outlineLevel="0" collapsed="false">
      <c r="C877" s="53"/>
      <c r="D877" s="53"/>
      <c r="E877" s="53"/>
      <c r="F877" s="53"/>
      <c r="G877" s="53"/>
      <c r="H877" s="53"/>
      <c r="I877" s="51"/>
      <c r="J877" s="51"/>
      <c r="W877" s="51"/>
      <c r="X877" s="51"/>
    </row>
    <row r="878" customFormat="false" ht="15" hidden="false" customHeight="false" outlineLevel="0" collapsed="false">
      <c r="C878" s="54"/>
      <c r="D878" s="54"/>
      <c r="E878" s="54"/>
      <c r="F878" s="54"/>
      <c r="G878" s="54"/>
      <c r="H878" s="54"/>
      <c r="I878" s="51"/>
      <c r="J878" s="51"/>
      <c r="W878" s="51"/>
      <c r="X878" s="51"/>
    </row>
    <row r="879" customFormat="false" ht="15" hidden="false" customHeight="false" outlineLevel="0" collapsed="false">
      <c r="C879" s="37"/>
      <c r="D879" s="37"/>
      <c r="E879" s="37"/>
      <c r="F879" s="37"/>
      <c r="G879" s="37"/>
      <c r="H879" s="37"/>
      <c r="I879" s="51"/>
      <c r="J879" s="51"/>
      <c r="W879" s="51"/>
      <c r="X879" s="51"/>
    </row>
    <row r="880" customFormat="false" ht="15" hidden="false" customHeight="false" outlineLevel="0" collapsed="false">
      <c r="C880" s="49"/>
      <c r="D880" s="49"/>
      <c r="E880" s="49"/>
      <c r="F880" s="49"/>
      <c r="G880" s="49"/>
      <c r="H880" s="49"/>
      <c r="I880" s="51"/>
      <c r="J880" s="51"/>
      <c r="W880" s="51"/>
      <c r="X880" s="51"/>
    </row>
    <row r="881" customFormat="false" ht="15" hidden="false" customHeight="false" outlineLevel="0" collapsed="false">
      <c r="C881" s="41"/>
      <c r="D881" s="41"/>
      <c r="E881" s="41"/>
      <c r="F881" s="41"/>
      <c r="G881" s="41"/>
      <c r="H881" s="41"/>
      <c r="I881" s="51"/>
      <c r="J881" s="51"/>
      <c r="W881" s="51"/>
      <c r="X881" s="51"/>
    </row>
    <row r="882" customFormat="false" ht="15" hidden="false" customHeight="false" outlineLevel="0" collapsed="false">
      <c r="C882" s="54"/>
      <c r="D882" s="54"/>
      <c r="E882" s="54"/>
      <c r="F882" s="54"/>
      <c r="G882" s="54"/>
      <c r="H882" s="54"/>
      <c r="I882" s="51"/>
      <c r="J882" s="51"/>
      <c r="W882" s="51"/>
      <c r="X882" s="51"/>
    </row>
    <row r="883" customFormat="false" ht="15" hidden="false" customHeight="false" outlineLevel="0" collapsed="false">
      <c r="C883" s="46"/>
      <c r="D883" s="46"/>
      <c r="E883" s="46"/>
      <c r="F883" s="46"/>
      <c r="G883" s="46"/>
      <c r="H883" s="46"/>
      <c r="I883" s="51"/>
      <c r="J883" s="51"/>
      <c r="W883" s="51"/>
      <c r="X883" s="51"/>
    </row>
    <row r="884" customFormat="false" ht="15" hidden="false" customHeight="false" outlineLevel="0" collapsed="false">
      <c r="C884" s="35"/>
      <c r="D884" s="35"/>
      <c r="E884" s="35"/>
      <c r="F884" s="35"/>
      <c r="G884" s="35"/>
      <c r="H884" s="35"/>
      <c r="I884" s="51"/>
      <c r="J884" s="51"/>
      <c r="W884" s="51"/>
      <c r="X884" s="51"/>
    </row>
    <row r="885" customFormat="false" ht="15" hidden="false" customHeight="false" outlineLevel="0" collapsed="false">
      <c r="C885" s="51"/>
      <c r="D885" s="51"/>
      <c r="E885" s="51"/>
      <c r="F885" s="51"/>
      <c r="G885" s="51"/>
      <c r="H885" s="51"/>
      <c r="I885" s="51"/>
      <c r="J885" s="51"/>
      <c r="W885" s="51"/>
      <c r="X885" s="51"/>
    </row>
    <row r="886" customFormat="false" ht="15" hidden="false" customHeight="false" outlineLevel="0" collapsed="false">
      <c r="C886" s="48"/>
      <c r="D886" s="48"/>
      <c r="E886" s="48"/>
      <c r="F886" s="48"/>
      <c r="G886" s="48"/>
      <c r="H886" s="48"/>
      <c r="I886" s="51"/>
      <c r="J886" s="51"/>
      <c r="W886" s="51"/>
      <c r="X886" s="51"/>
    </row>
    <row r="887" customFormat="false" ht="15" hidden="false" customHeight="false" outlineLevel="0" collapsed="false">
      <c r="C887" s="53"/>
      <c r="D887" s="53"/>
      <c r="E887" s="53"/>
      <c r="F887" s="53"/>
      <c r="G887" s="53"/>
      <c r="H887" s="53"/>
      <c r="I887" s="51"/>
      <c r="J887" s="51"/>
      <c r="W887" s="51"/>
      <c r="X887" s="51"/>
    </row>
    <row r="888" customFormat="false" ht="15" hidden="false" customHeight="false" outlineLevel="0" collapsed="false">
      <c r="C888" s="46"/>
      <c r="D888" s="46"/>
      <c r="E888" s="46"/>
      <c r="F888" s="46"/>
      <c r="G888" s="46"/>
      <c r="H888" s="46"/>
      <c r="I888" s="51"/>
      <c r="J888" s="51"/>
      <c r="W888" s="51"/>
      <c r="X888" s="51"/>
    </row>
    <row r="889" customFormat="false" ht="15" hidden="false" customHeight="false" outlineLevel="0" collapsed="false">
      <c r="C889" s="37"/>
      <c r="D889" s="37"/>
      <c r="E889" s="37"/>
      <c r="F889" s="37"/>
      <c r="G889" s="37"/>
      <c r="H889" s="37"/>
      <c r="I889" s="51"/>
      <c r="J889" s="51"/>
      <c r="W889" s="51"/>
      <c r="X889" s="51"/>
    </row>
    <row r="890" customFormat="false" ht="15" hidden="false" customHeight="false" outlineLevel="0" collapsed="false">
      <c r="C890" s="49"/>
      <c r="D890" s="49"/>
      <c r="E890" s="49"/>
      <c r="F890" s="49"/>
      <c r="G890" s="49"/>
      <c r="H890" s="49"/>
      <c r="I890" s="51"/>
      <c r="J890" s="51"/>
      <c r="W890" s="51"/>
      <c r="X890" s="51"/>
    </row>
    <row r="891" customFormat="false" ht="15" hidden="false" customHeight="false" outlineLevel="0" collapsed="false">
      <c r="C891" s="37"/>
      <c r="D891" s="37"/>
      <c r="E891" s="37"/>
      <c r="F891" s="37"/>
      <c r="G891" s="37"/>
      <c r="H891" s="37"/>
      <c r="I891" s="51"/>
      <c r="J891" s="51"/>
      <c r="W891" s="51"/>
      <c r="X891" s="51"/>
    </row>
    <row r="892" customFormat="false" ht="15" hidden="false" customHeight="false" outlineLevel="0" collapsed="false">
      <c r="C892" s="54"/>
      <c r="D892" s="54"/>
      <c r="E892" s="54"/>
      <c r="F892" s="54"/>
      <c r="G892" s="54"/>
      <c r="H892" s="54"/>
      <c r="I892" s="51"/>
      <c r="J892" s="51"/>
      <c r="W892" s="51"/>
      <c r="X892" s="51"/>
    </row>
    <row r="893" customFormat="false" ht="15" hidden="false" customHeight="false" outlineLevel="0" collapsed="false">
      <c r="C893" s="36"/>
      <c r="D893" s="36"/>
      <c r="E893" s="36"/>
      <c r="F893" s="36"/>
      <c r="G893" s="36"/>
      <c r="H893" s="36"/>
      <c r="I893" s="51"/>
      <c r="J893" s="51"/>
      <c r="W893" s="51"/>
      <c r="X893" s="51"/>
    </row>
    <row r="894" customFormat="false" ht="15" hidden="false" customHeight="false" outlineLevel="0" collapsed="false">
      <c r="C894" s="55"/>
      <c r="D894" s="55"/>
      <c r="E894" s="55"/>
      <c r="F894" s="55"/>
      <c r="G894" s="55"/>
      <c r="H894" s="55"/>
      <c r="I894" s="51"/>
      <c r="J894" s="51"/>
      <c r="W894" s="51"/>
      <c r="X894" s="51"/>
    </row>
    <row r="895" customFormat="false" ht="15" hidden="false" customHeight="false" outlineLevel="0" collapsed="false">
      <c r="C895" s="38"/>
      <c r="D895" s="38"/>
      <c r="E895" s="38"/>
      <c r="F895" s="38"/>
      <c r="G895" s="38"/>
      <c r="H895" s="38"/>
      <c r="I895" s="51"/>
      <c r="J895" s="51"/>
      <c r="W895" s="51"/>
      <c r="X895" s="51"/>
    </row>
    <row r="896" customFormat="false" ht="15" hidden="false" customHeight="false" outlineLevel="0" collapsed="false">
      <c r="C896" s="44"/>
      <c r="D896" s="44"/>
      <c r="E896" s="44"/>
      <c r="F896" s="44"/>
      <c r="G896" s="44"/>
      <c r="H896" s="44"/>
      <c r="I896" s="47"/>
      <c r="J896" s="47"/>
      <c r="W896" s="51"/>
      <c r="X896" s="51"/>
    </row>
    <row r="897" customFormat="false" ht="15" hidden="false" customHeight="false" outlineLevel="0" collapsed="false">
      <c r="C897" s="49"/>
      <c r="D897" s="49"/>
      <c r="E897" s="49"/>
      <c r="F897" s="49"/>
      <c r="G897" s="49"/>
      <c r="H897" s="49"/>
      <c r="I897" s="47"/>
      <c r="J897" s="47"/>
      <c r="W897" s="51"/>
      <c r="X897" s="51"/>
    </row>
    <row r="898" customFormat="false" ht="15" hidden="false" customHeight="false" outlineLevel="0" collapsed="false">
      <c r="C898" s="41"/>
      <c r="D898" s="41"/>
      <c r="E898" s="41"/>
      <c r="F898" s="41"/>
      <c r="G898" s="41"/>
      <c r="H898" s="41"/>
      <c r="I898" s="47"/>
      <c r="J898" s="47"/>
      <c r="W898" s="51"/>
      <c r="X898" s="51"/>
    </row>
    <row r="899" customFormat="false" ht="15" hidden="false" customHeight="false" outlineLevel="0" collapsed="false">
      <c r="C899" s="43"/>
      <c r="D899" s="43"/>
      <c r="E899" s="43"/>
      <c r="F899" s="43"/>
      <c r="G899" s="43"/>
      <c r="H899" s="43"/>
      <c r="I899" s="47"/>
      <c r="J899" s="47"/>
      <c r="W899" s="51"/>
      <c r="X899" s="51"/>
    </row>
    <row r="900" customFormat="false" ht="15" hidden="false" customHeight="false" outlineLevel="0" collapsed="false">
      <c r="C900" s="51"/>
      <c r="D900" s="51"/>
      <c r="E900" s="51"/>
      <c r="F900" s="51"/>
      <c r="G900" s="51"/>
      <c r="H900" s="51"/>
      <c r="I900" s="47"/>
      <c r="J900" s="47"/>
      <c r="W900" s="47"/>
      <c r="X900" s="47"/>
    </row>
    <row r="901" customFormat="false" ht="15" hidden="false" customHeight="false" outlineLevel="0" collapsed="false">
      <c r="C901" s="38"/>
      <c r="D901" s="38"/>
      <c r="E901" s="38"/>
      <c r="F901" s="38"/>
      <c r="G901" s="38"/>
      <c r="H901" s="38"/>
      <c r="I901" s="47"/>
      <c r="J901" s="47"/>
      <c r="W901" s="47"/>
      <c r="X901" s="47"/>
    </row>
    <row r="902" customFormat="false" ht="15" hidden="false" customHeight="false" outlineLevel="0" collapsed="false">
      <c r="C902" s="47"/>
      <c r="D902" s="47"/>
      <c r="E902" s="47"/>
      <c r="F902" s="47"/>
      <c r="G902" s="47"/>
      <c r="H902" s="47"/>
      <c r="I902" s="47"/>
      <c r="J902" s="47"/>
      <c r="W902" s="47"/>
      <c r="X902" s="47"/>
    </row>
    <row r="903" customFormat="false" ht="15" hidden="false" customHeight="false" outlineLevel="0" collapsed="false">
      <c r="C903" s="37"/>
      <c r="D903" s="37"/>
      <c r="E903" s="37"/>
      <c r="F903" s="37"/>
      <c r="G903" s="37"/>
      <c r="H903" s="37"/>
      <c r="I903" s="47"/>
      <c r="J903" s="47"/>
      <c r="W903" s="47"/>
      <c r="X903" s="47"/>
    </row>
    <row r="904" customFormat="false" ht="15" hidden="false" customHeight="false" outlineLevel="0" collapsed="false">
      <c r="C904" s="51"/>
      <c r="D904" s="51"/>
      <c r="E904" s="51"/>
      <c r="F904" s="51"/>
      <c r="G904" s="51"/>
      <c r="H904" s="51"/>
      <c r="I904" s="47"/>
      <c r="J904" s="47"/>
      <c r="W904" s="47"/>
      <c r="X904" s="47"/>
    </row>
    <row r="905" customFormat="false" ht="15" hidden="false" customHeight="false" outlineLevel="0" collapsed="false">
      <c r="C905" s="38"/>
      <c r="D905" s="38"/>
      <c r="E905" s="38"/>
      <c r="F905" s="38"/>
      <c r="G905" s="38"/>
      <c r="H905" s="38"/>
      <c r="I905" s="47"/>
      <c r="J905" s="47"/>
      <c r="W905" s="47"/>
      <c r="X905" s="47"/>
    </row>
    <row r="906" customFormat="false" ht="15" hidden="false" customHeight="false" outlineLevel="0" collapsed="false">
      <c r="C906" s="35"/>
      <c r="D906" s="35"/>
      <c r="E906" s="35"/>
      <c r="F906" s="35"/>
      <c r="G906" s="35"/>
      <c r="H906" s="35"/>
      <c r="I906" s="47"/>
      <c r="J906" s="47"/>
      <c r="W906" s="47"/>
      <c r="X906" s="47"/>
    </row>
    <row r="907" customFormat="false" ht="15" hidden="false" customHeight="false" outlineLevel="0" collapsed="false">
      <c r="C907" s="54"/>
      <c r="D907" s="54"/>
      <c r="E907" s="54"/>
      <c r="F907" s="54"/>
      <c r="G907" s="54"/>
      <c r="H907" s="54"/>
      <c r="I907" s="47"/>
      <c r="J907" s="47"/>
      <c r="W907" s="47"/>
      <c r="X907" s="47"/>
    </row>
    <row r="908" customFormat="false" ht="15" hidden="false" customHeight="false" outlineLevel="0" collapsed="false">
      <c r="C908" s="51"/>
      <c r="D908" s="51"/>
      <c r="E908" s="51"/>
      <c r="F908" s="51"/>
      <c r="G908" s="51"/>
      <c r="H908" s="51"/>
      <c r="I908" s="47"/>
      <c r="J908" s="47"/>
      <c r="W908" s="47"/>
      <c r="X908" s="47"/>
    </row>
    <row r="909" customFormat="false" ht="15" hidden="false" customHeight="false" outlineLevel="0" collapsed="false">
      <c r="C909" s="49"/>
      <c r="D909" s="49"/>
      <c r="E909" s="49"/>
      <c r="F909" s="49"/>
      <c r="G909" s="49"/>
      <c r="H909" s="49"/>
      <c r="I909" s="47"/>
      <c r="J909" s="47"/>
      <c r="W909" s="47"/>
      <c r="X909" s="47"/>
    </row>
    <row r="910" customFormat="false" ht="15" hidden="false" customHeight="false" outlineLevel="0" collapsed="false">
      <c r="C910" s="43"/>
      <c r="D910" s="43"/>
      <c r="E910" s="43"/>
      <c r="F910" s="43"/>
      <c r="G910" s="43"/>
      <c r="H910" s="43"/>
      <c r="I910" s="47"/>
      <c r="J910" s="47"/>
      <c r="W910" s="47"/>
      <c r="X910" s="47"/>
    </row>
    <row r="911" customFormat="false" ht="15" hidden="false" customHeight="false" outlineLevel="0" collapsed="false">
      <c r="C911" s="35"/>
      <c r="D911" s="35"/>
      <c r="E911" s="35"/>
      <c r="F911" s="35"/>
      <c r="G911" s="35"/>
      <c r="H911" s="35"/>
      <c r="I911" s="47"/>
      <c r="J911" s="47"/>
      <c r="W911" s="47"/>
      <c r="X911" s="47"/>
    </row>
    <row r="912" customFormat="false" ht="15" hidden="false" customHeight="false" outlineLevel="0" collapsed="false">
      <c r="C912" s="37"/>
      <c r="D912" s="37"/>
      <c r="E912" s="37"/>
      <c r="F912" s="37"/>
      <c r="G912" s="37"/>
      <c r="H912" s="37"/>
      <c r="I912" s="47"/>
      <c r="J912" s="47"/>
      <c r="W912" s="47"/>
      <c r="X912" s="47"/>
    </row>
    <row r="913" customFormat="false" ht="15" hidden="false" customHeight="false" outlineLevel="0" collapsed="false">
      <c r="C913" s="52"/>
      <c r="D913" s="52"/>
      <c r="E913" s="52"/>
      <c r="F913" s="52"/>
      <c r="G913" s="52"/>
      <c r="H913" s="52"/>
      <c r="I913" s="47"/>
      <c r="J913" s="47"/>
      <c r="W913" s="47"/>
      <c r="X913" s="47"/>
    </row>
    <row r="914" customFormat="false" ht="15" hidden="false" customHeight="false" outlineLevel="0" collapsed="false">
      <c r="C914" s="36"/>
      <c r="D914" s="36"/>
      <c r="E914" s="36"/>
      <c r="F914" s="36"/>
      <c r="G914" s="36"/>
      <c r="H914" s="36"/>
      <c r="I914" s="47"/>
      <c r="J914" s="47"/>
      <c r="W914" s="47"/>
      <c r="X914" s="47"/>
    </row>
    <row r="915" customFormat="false" ht="15" hidden="false" customHeight="false" outlineLevel="0" collapsed="false">
      <c r="C915" s="52"/>
      <c r="D915" s="52"/>
      <c r="E915" s="52"/>
      <c r="F915" s="52"/>
      <c r="G915" s="52"/>
      <c r="H915" s="52"/>
      <c r="I915" s="47"/>
      <c r="J915" s="47"/>
      <c r="W915" s="47"/>
      <c r="X915" s="47"/>
    </row>
    <row r="916" customFormat="false" ht="15" hidden="false" customHeight="false" outlineLevel="0" collapsed="false">
      <c r="C916" s="50"/>
      <c r="D916" s="50"/>
      <c r="E916" s="50"/>
      <c r="F916" s="50"/>
      <c r="G916" s="50"/>
      <c r="H916" s="50"/>
      <c r="I916" s="47"/>
      <c r="J916" s="47"/>
      <c r="W916" s="47"/>
      <c r="X916" s="47"/>
    </row>
    <row r="917" customFormat="false" ht="15" hidden="false" customHeight="false" outlineLevel="0" collapsed="false">
      <c r="C917" s="52"/>
      <c r="D917" s="52"/>
      <c r="E917" s="52"/>
      <c r="F917" s="52"/>
      <c r="G917" s="52"/>
      <c r="H917" s="52"/>
      <c r="I917" s="47"/>
      <c r="J917" s="47"/>
      <c r="W917" s="47"/>
      <c r="X917" s="47"/>
    </row>
    <row r="918" customFormat="false" ht="15" hidden="false" customHeight="false" outlineLevel="0" collapsed="false">
      <c r="C918" s="44"/>
      <c r="D918" s="44"/>
      <c r="E918" s="44"/>
      <c r="F918" s="44"/>
      <c r="G918" s="44"/>
      <c r="H918" s="44"/>
      <c r="I918" s="47"/>
      <c r="J918" s="47"/>
      <c r="W918" s="47"/>
      <c r="X918" s="47"/>
    </row>
    <row r="919" customFormat="false" ht="15" hidden="false" customHeight="false" outlineLevel="0" collapsed="false">
      <c r="C919" s="50"/>
      <c r="D919" s="50"/>
      <c r="E919" s="50"/>
      <c r="F919" s="50"/>
      <c r="G919" s="50"/>
      <c r="H919" s="50"/>
      <c r="I919" s="47"/>
      <c r="J919" s="47"/>
      <c r="W919" s="47"/>
      <c r="X919" s="47"/>
    </row>
    <row r="920" customFormat="false" ht="15" hidden="false" customHeight="false" outlineLevel="0" collapsed="false">
      <c r="C920" s="47"/>
      <c r="D920" s="47"/>
      <c r="E920" s="47"/>
      <c r="F920" s="47"/>
      <c r="G920" s="47"/>
      <c r="H920" s="47"/>
      <c r="I920" s="47"/>
      <c r="J920" s="47"/>
      <c r="W920" s="47"/>
      <c r="X920" s="47"/>
    </row>
    <row r="921" customFormat="false" ht="15" hidden="false" customHeight="false" outlineLevel="0" collapsed="false">
      <c r="C921" s="33"/>
      <c r="D921" s="33"/>
      <c r="E921" s="33"/>
      <c r="F921" s="33"/>
      <c r="G921" s="33"/>
      <c r="H921" s="33"/>
      <c r="I921" s="47"/>
      <c r="J921" s="47"/>
      <c r="W921" s="47"/>
      <c r="X921" s="47"/>
    </row>
    <row r="922" customFormat="false" ht="15" hidden="false" customHeight="false" outlineLevel="0" collapsed="false">
      <c r="C922" s="48"/>
      <c r="D922" s="48"/>
      <c r="E922" s="48"/>
      <c r="F922" s="48"/>
      <c r="G922" s="48"/>
      <c r="H922" s="48"/>
      <c r="I922" s="47"/>
      <c r="J922" s="47"/>
      <c r="W922" s="47"/>
      <c r="X922" s="47"/>
    </row>
    <row r="923" customFormat="false" ht="15" hidden="false" customHeight="false" outlineLevel="0" collapsed="false">
      <c r="C923" s="40"/>
      <c r="D923" s="40"/>
      <c r="E923" s="40"/>
      <c r="F923" s="40"/>
      <c r="G923" s="40"/>
      <c r="H923" s="40"/>
      <c r="I923" s="47"/>
      <c r="J923" s="47"/>
      <c r="W923" s="47"/>
      <c r="X923" s="47"/>
    </row>
    <row r="924" customFormat="false" ht="15" hidden="false" customHeight="false" outlineLevel="0" collapsed="false">
      <c r="C924" s="47"/>
      <c r="D924" s="47"/>
      <c r="E924" s="47"/>
      <c r="F924" s="47"/>
      <c r="G924" s="47"/>
      <c r="H924" s="47"/>
      <c r="I924" s="47"/>
      <c r="J924" s="47"/>
      <c r="W924" s="47"/>
      <c r="X924" s="47"/>
    </row>
    <row r="925" customFormat="false" ht="15" hidden="false" customHeight="false" outlineLevel="0" collapsed="false">
      <c r="C925" s="41"/>
      <c r="D925" s="41"/>
      <c r="E925" s="41"/>
      <c r="F925" s="41"/>
      <c r="G925" s="41"/>
      <c r="H925" s="41"/>
      <c r="I925" s="47"/>
      <c r="J925" s="47"/>
      <c r="W925" s="47"/>
      <c r="X925" s="47"/>
    </row>
    <row r="926" customFormat="false" ht="15" hidden="false" customHeight="false" outlineLevel="0" collapsed="false">
      <c r="C926" s="55"/>
      <c r="D926" s="55"/>
      <c r="E926" s="55"/>
      <c r="F926" s="55"/>
      <c r="G926" s="55"/>
      <c r="H926" s="55"/>
      <c r="I926" s="47"/>
      <c r="J926" s="47"/>
      <c r="W926" s="47"/>
      <c r="X926" s="47"/>
    </row>
    <row r="927" customFormat="false" ht="15" hidden="false" customHeight="false" outlineLevel="0" collapsed="false">
      <c r="C927" s="44"/>
      <c r="D927" s="44"/>
      <c r="E927" s="44"/>
      <c r="F927" s="44"/>
      <c r="G927" s="44"/>
      <c r="H927" s="44"/>
      <c r="I927" s="47"/>
      <c r="J927" s="47"/>
      <c r="W927" s="47"/>
      <c r="X927" s="47"/>
    </row>
    <row r="928" customFormat="false" ht="15" hidden="false" customHeight="false" outlineLevel="0" collapsed="false">
      <c r="C928" s="50"/>
      <c r="D928" s="50"/>
      <c r="E928" s="50"/>
      <c r="F928" s="50"/>
      <c r="G928" s="50"/>
      <c r="H928" s="50"/>
      <c r="I928" s="47"/>
      <c r="J928" s="47"/>
      <c r="W928" s="47"/>
      <c r="X928" s="47"/>
    </row>
    <row r="929" customFormat="false" ht="15" hidden="false" customHeight="false" outlineLevel="0" collapsed="false">
      <c r="C929" s="35"/>
      <c r="D929" s="35"/>
      <c r="E929" s="35"/>
      <c r="F929" s="35"/>
      <c r="G929" s="35"/>
      <c r="H929" s="35"/>
      <c r="I929" s="47"/>
      <c r="J929" s="47"/>
      <c r="W929" s="47"/>
      <c r="X929" s="47"/>
    </row>
    <row r="930" customFormat="false" ht="15" hidden="false" customHeight="false" outlineLevel="0" collapsed="false">
      <c r="C930" s="49"/>
      <c r="D930" s="49"/>
      <c r="E930" s="49"/>
      <c r="F930" s="49"/>
      <c r="G930" s="49"/>
      <c r="H930" s="49"/>
      <c r="I930" s="47"/>
      <c r="J930" s="47"/>
      <c r="W930" s="47"/>
      <c r="X930" s="47"/>
    </row>
    <row r="931" customFormat="false" ht="15" hidden="false" customHeight="false" outlineLevel="0" collapsed="false">
      <c r="C931" s="49"/>
      <c r="D931" s="49"/>
      <c r="E931" s="49"/>
      <c r="F931" s="49"/>
      <c r="G931" s="49"/>
      <c r="H931" s="49"/>
      <c r="I931" s="47"/>
      <c r="J931" s="47"/>
      <c r="W931" s="47"/>
      <c r="X931" s="47"/>
    </row>
    <row r="932" customFormat="false" ht="15" hidden="false" customHeight="false" outlineLevel="0" collapsed="false">
      <c r="C932" s="35"/>
      <c r="D932" s="35"/>
      <c r="E932" s="35"/>
      <c r="F932" s="35"/>
      <c r="G932" s="35"/>
      <c r="H932" s="35"/>
      <c r="I932" s="47"/>
      <c r="J932" s="47"/>
      <c r="W932" s="47"/>
      <c r="X932" s="47"/>
    </row>
    <row r="933" customFormat="false" ht="15" hidden="false" customHeight="false" outlineLevel="0" collapsed="false">
      <c r="C933" s="53"/>
      <c r="D933" s="53"/>
      <c r="E933" s="53"/>
      <c r="F933" s="53"/>
      <c r="G933" s="53"/>
      <c r="H933" s="53"/>
      <c r="I933" s="47"/>
      <c r="J933" s="47"/>
      <c r="W933" s="47"/>
      <c r="X933" s="47"/>
    </row>
    <row r="934" customFormat="false" ht="15" hidden="false" customHeight="false" outlineLevel="0" collapsed="false">
      <c r="C934" s="39"/>
      <c r="D934" s="39"/>
      <c r="E934" s="39"/>
      <c r="F934" s="39"/>
      <c r="G934" s="39"/>
      <c r="H934" s="39"/>
      <c r="I934" s="47"/>
      <c r="J934" s="47"/>
      <c r="W934" s="47"/>
      <c r="X934" s="47"/>
    </row>
    <row r="935" customFormat="false" ht="15" hidden="false" customHeight="false" outlineLevel="0" collapsed="false">
      <c r="C935" s="48"/>
      <c r="D935" s="48"/>
      <c r="E935" s="48"/>
      <c r="F935" s="48"/>
      <c r="G935" s="48"/>
      <c r="H935" s="48"/>
      <c r="I935" s="47"/>
      <c r="J935" s="47"/>
      <c r="W935" s="47"/>
      <c r="X935" s="47"/>
    </row>
    <row r="936" customFormat="false" ht="15" hidden="false" customHeight="false" outlineLevel="0" collapsed="false">
      <c r="C936" s="44"/>
      <c r="D936" s="44"/>
      <c r="E936" s="44"/>
      <c r="F936" s="44"/>
      <c r="G936" s="44"/>
      <c r="H936" s="44"/>
      <c r="I936" s="47"/>
      <c r="J936" s="47"/>
      <c r="W936" s="47"/>
      <c r="X936" s="47"/>
    </row>
    <row r="937" customFormat="false" ht="15" hidden="false" customHeight="false" outlineLevel="0" collapsed="false">
      <c r="C937" s="50"/>
      <c r="D937" s="50"/>
      <c r="E937" s="50"/>
      <c r="F937" s="50"/>
      <c r="G937" s="50"/>
      <c r="H937" s="50"/>
      <c r="I937" s="47"/>
      <c r="J937" s="47"/>
      <c r="W937" s="47"/>
      <c r="X937" s="47"/>
    </row>
    <row r="938" customFormat="false" ht="15" hidden="false" customHeight="false" outlineLevel="0" collapsed="false">
      <c r="C938" s="51"/>
      <c r="D938" s="51"/>
      <c r="E938" s="51"/>
      <c r="F938" s="51"/>
      <c r="G938" s="51"/>
      <c r="H938" s="51"/>
      <c r="I938" s="47"/>
      <c r="J938" s="47"/>
      <c r="W938" s="47"/>
      <c r="X938" s="47"/>
    </row>
    <row r="939" customFormat="false" ht="15" hidden="false" customHeight="false" outlineLevel="0" collapsed="false">
      <c r="C939" s="51"/>
      <c r="D939" s="51"/>
      <c r="E939" s="51"/>
      <c r="F939" s="51"/>
      <c r="G939" s="51"/>
      <c r="H939" s="51"/>
      <c r="I939" s="47"/>
      <c r="J939" s="47"/>
      <c r="W939" s="47"/>
      <c r="X939" s="47"/>
    </row>
    <row r="940" customFormat="false" ht="15" hidden="false" customHeight="false" outlineLevel="0" collapsed="false">
      <c r="C940" s="55"/>
      <c r="D940" s="55"/>
      <c r="E940" s="55"/>
      <c r="F940" s="55"/>
      <c r="G940" s="55"/>
      <c r="H940" s="55"/>
      <c r="I940" s="47"/>
      <c r="J940" s="47"/>
      <c r="W940" s="47"/>
      <c r="X940" s="47"/>
    </row>
    <row r="941" customFormat="false" ht="15" hidden="false" customHeight="false" outlineLevel="0" collapsed="false">
      <c r="C941" s="35"/>
      <c r="D941" s="35"/>
      <c r="E941" s="35"/>
      <c r="F941" s="35"/>
      <c r="G941" s="35"/>
      <c r="H941" s="35"/>
      <c r="I941" s="47"/>
      <c r="J941" s="47"/>
      <c r="W941" s="47"/>
      <c r="X941" s="47"/>
    </row>
    <row r="942" customFormat="false" ht="15" hidden="false" customHeight="false" outlineLevel="0" collapsed="false">
      <c r="C942" s="33"/>
      <c r="D942" s="33"/>
      <c r="E942" s="33"/>
      <c r="F942" s="33"/>
      <c r="G942" s="33"/>
      <c r="H942" s="33"/>
      <c r="I942" s="47"/>
      <c r="J942" s="47"/>
      <c r="W942" s="47"/>
      <c r="X942" s="47"/>
    </row>
    <row r="943" customFormat="false" ht="15" hidden="false" customHeight="false" outlineLevel="0" collapsed="false">
      <c r="C943" s="35"/>
      <c r="D943" s="35"/>
      <c r="E943" s="35"/>
      <c r="F943" s="35"/>
      <c r="G943" s="35"/>
      <c r="H943" s="35"/>
      <c r="I943" s="47"/>
      <c r="J943" s="47"/>
      <c r="W943" s="47"/>
      <c r="X943" s="47"/>
    </row>
    <row r="944" customFormat="false" ht="15" hidden="false" customHeight="false" outlineLevel="0" collapsed="false">
      <c r="C944" s="46"/>
      <c r="D944" s="46"/>
      <c r="E944" s="46"/>
      <c r="F944" s="46"/>
      <c r="G944" s="46"/>
      <c r="H944" s="46"/>
      <c r="I944" s="47"/>
      <c r="J944" s="47"/>
      <c r="W944" s="47"/>
      <c r="X944" s="47"/>
    </row>
    <row r="945" customFormat="false" ht="15" hidden="false" customHeight="false" outlineLevel="0" collapsed="false">
      <c r="C945" s="40"/>
      <c r="D945" s="40"/>
      <c r="E945" s="40"/>
      <c r="F945" s="40"/>
      <c r="G945" s="40"/>
      <c r="H945" s="40"/>
      <c r="I945" s="47"/>
      <c r="J945" s="47"/>
      <c r="W945" s="47"/>
      <c r="X945" s="47"/>
    </row>
    <row r="946" customFormat="false" ht="15" hidden="false" customHeight="false" outlineLevel="0" collapsed="false">
      <c r="C946" s="46"/>
      <c r="D946" s="46"/>
      <c r="E946" s="46"/>
      <c r="F946" s="46"/>
      <c r="G946" s="46"/>
      <c r="H946" s="46"/>
      <c r="I946" s="47"/>
      <c r="J946" s="47"/>
      <c r="W946" s="47"/>
      <c r="X946" s="47"/>
    </row>
    <row r="947" customFormat="false" ht="15" hidden="false" customHeight="false" outlineLevel="0" collapsed="false">
      <c r="C947" s="52"/>
      <c r="D947" s="52"/>
      <c r="E947" s="52"/>
      <c r="F947" s="52"/>
      <c r="G947" s="52"/>
      <c r="H947" s="52"/>
      <c r="I947" s="47"/>
      <c r="J947" s="47"/>
      <c r="W947" s="47"/>
      <c r="X947" s="47"/>
    </row>
    <row r="948" customFormat="false" ht="15" hidden="false" customHeight="false" outlineLevel="0" collapsed="false">
      <c r="C948" s="50"/>
      <c r="D948" s="50"/>
      <c r="E948" s="50"/>
      <c r="F948" s="50"/>
      <c r="G948" s="50"/>
      <c r="H948" s="50"/>
      <c r="I948" s="47"/>
      <c r="J948" s="47"/>
      <c r="W948" s="47"/>
      <c r="X948" s="47"/>
    </row>
    <row r="949" customFormat="false" ht="15" hidden="false" customHeight="false" outlineLevel="0" collapsed="false">
      <c r="C949" s="44"/>
      <c r="D949" s="44"/>
      <c r="E949" s="44"/>
      <c r="F949" s="44"/>
      <c r="G949" s="44"/>
      <c r="H949" s="44"/>
      <c r="I949" s="47"/>
      <c r="J949" s="47"/>
      <c r="W949" s="47"/>
      <c r="X949" s="47"/>
    </row>
    <row r="950" customFormat="false" ht="15" hidden="false" customHeight="false" outlineLevel="0" collapsed="false">
      <c r="C950" s="43"/>
      <c r="D950" s="43"/>
      <c r="E950" s="43"/>
      <c r="F950" s="43"/>
      <c r="G950" s="43"/>
      <c r="H950" s="43"/>
      <c r="I950" s="47"/>
      <c r="J950" s="47"/>
      <c r="W950" s="47"/>
      <c r="X950" s="47"/>
    </row>
    <row r="951" customFormat="false" ht="15" hidden="false" customHeight="false" outlineLevel="0" collapsed="false">
      <c r="C951" s="54"/>
      <c r="D951" s="54"/>
      <c r="E951" s="54"/>
      <c r="F951" s="54"/>
      <c r="G951" s="54"/>
      <c r="H951" s="54"/>
      <c r="I951" s="47"/>
      <c r="J951" s="47"/>
      <c r="W951" s="47"/>
      <c r="X951" s="47"/>
    </row>
    <row r="952" customFormat="false" ht="15" hidden="false" customHeight="false" outlineLevel="0" collapsed="false">
      <c r="C952" s="35"/>
      <c r="D952" s="35"/>
      <c r="E952" s="35"/>
      <c r="F952" s="35"/>
      <c r="G952" s="35"/>
      <c r="H952" s="35"/>
      <c r="I952" s="47"/>
      <c r="J952" s="47"/>
      <c r="W952" s="47"/>
      <c r="X952" s="47"/>
    </row>
    <row r="953" customFormat="false" ht="15" hidden="false" customHeight="false" outlineLevel="0" collapsed="false">
      <c r="C953" s="43"/>
      <c r="D953" s="43"/>
      <c r="E953" s="43"/>
      <c r="F953" s="43"/>
      <c r="G953" s="43"/>
      <c r="H953" s="43"/>
      <c r="I953" s="47"/>
      <c r="J953" s="47"/>
      <c r="W953" s="47"/>
      <c r="X953" s="47"/>
    </row>
    <row r="954" customFormat="false" ht="15" hidden="false" customHeight="false" outlineLevel="0" collapsed="false">
      <c r="C954" s="49"/>
      <c r="D954" s="49"/>
      <c r="E954" s="49"/>
      <c r="F954" s="49"/>
      <c r="G954" s="49"/>
      <c r="H954" s="49"/>
      <c r="I954" s="47"/>
      <c r="J954" s="47"/>
      <c r="W954" s="47"/>
      <c r="X954" s="47"/>
    </row>
    <row r="955" customFormat="false" ht="15" hidden="false" customHeight="false" outlineLevel="0" collapsed="false">
      <c r="C955" s="51"/>
      <c r="D955" s="51"/>
      <c r="E955" s="51"/>
      <c r="F955" s="51"/>
      <c r="G955" s="51"/>
      <c r="H955" s="51"/>
      <c r="I955" s="47"/>
      <c r="J955" s="47"/>
      <c r="W955" s="47"/>
      <c r="X955" s="47"/>
    </row>
    <row r="956" customFormat="false" ht="15" hidden="false" customHeight="false" outlineLevel="0" collapsed="false">
      <c r="C956" s="55"/>
      <c r="D956" s="55"/>
      <c r="E956" s="55"/>
      <c r="F956" s="55"/>
      <c r="G956" s="55"/>
      <c r="H956" s="55"/>
      <c r="I956" s="47"/>
      <c r="J956" s="47"/>
      <c r="W956" s="47"/>
      <c r="X956" s="47"/>
    </row>
    <row r="957" customFormat="false" ht="15" hidden="false" customHeight="false" outlineLevel="0" collapsed="false">
      <c r="C957" s="41"/>
      <c r="D957" s="41"/>
      <c r="E957" s="41"/>
      <c r="F957" s="41"/>
      <c r="G957" s="41"/>
      <c r="H957" s="41"/>
      <c r="I957" s="47"/>
      <c r="J957" s="47"/>
      <c r="W957" s="47"/>
      <c r="X957" s="47"/>
    </row>
    <row r="958" customFormat="false" ht="15" hidden="false" customHeight="false" outlineLevel="0" collapsed="false">
      <c r="C958" s="41"/>
      <c r="D958" s="41"/>
      <c r="E958" s="41"/>
      <c r="F958" s="41"/>
      <c r="G958" s="41"/>
      <c r="H958" s="41"/>
      <c r="I958" s="47"/>
      <c r="J958" s="47"/>
      <c r="W958" s="47"/>
      <c r="X958" s="47"/>
    </row>
    <row r="959" customFormat="false" ht="15" hidden="false" customHeight="false" outlineLevel="0" collapsed="false">
      <c r="C959" s="49"/>
      <c r="D959" s="49"/>
      <c r="E959" s="49"/>
      <c r="F959" s="49"/>
      <c r="G959" s="49"/>
      <c r="H959" s="49"/>
      <c r="I959" s="41"/>
      <c r="J959" s="41"/>
      <c r="W959" s="47"/>
      <c r="X959" s="47"/>
    </row>
    <row r="960" customFormat="false" ht="15" hidden="false" customHeight="false" outlineLevel="0" collapsed="false">
      <c r="C960" s="37"/>
      <c r="D960" s="37"/>
      <c r="E960" s="37"/>
      <c r="F960" s="37"/>
      <c r="G960" s="37"/>
      <c r="H960" s="37"/>
      <c r="I960" s="41"/>
      <c r="J960" s="41"/>
      <c r="W960" s="47"/>
      <c r="X960" s="47"/>
    </row>
    <row r="961" customFormat="false" ht="15" hidden="false" customHeight="false" outlineLevel="0" collapsed="false">
      <c r="C961" s="53"/>
      <c r="D961" s="53"/>
      <c r="E961" s="53"/>
      <c r="F961" s="53"/>
      <c r="G961" s="53"/>
      <c r="H961" s="53"/>
      <c r="I961" s="41"/>
      <c r="J961" s="41"/>
      <c r="W961" s="47"/>
      <c r="X961" s="47"/>
    </row>
    <row r="962" customFormat="false" ht="15" hidden="false" customHeight="false" outlineLevel="0" collapsed="false">
      <c r="C962" s="44"/>
      <c r="D962" s="44"/>
      <c r="E962" s="44"/>
      <c r="F962" s="44"/>
      <c r="G962" s="44"/>
      <c r="H962" s="44"/>
      <c r="I962" s="41"/>
      <c r="J962" s="41"/>
      <c r="W962" s="47"/>
      <c r="X962" s="47"/>
    </row>
    <row r="963" customFormat="false" ht="15" hidden="false" customHeight="false" outlineLevel="0" collapsed="false">
      <c r="C963" s="50"/>
      <c r="D963" s="50"/>
      <c r="E963" s="50"/>
      <c r="F963" s="50"/>
      <c r="G963" s="50"/>
      <c r="H963" s="50"/>
      <c r="I963" s="41"/>
      <c r="J963" s="41"/>
      <c r="W963" s="41"/>
      <c r="X963" s="41"/>
    </row>
    <row r="964" customFormat="false" ht="15" hidden="false" customHeight="false" outlineLevel="0" collapsed="false">
      <c r="C964" s="36"/>
      <c r="D964" s="36"/>
      <c r="E964" s="36"/>
      <c r="F964" s="36"/>
      <c r="G964" s="36"/>
      <c r="H964" s="36"/>
      <c r="I964" s="41"/>
      <c r="J964" s="41"/>
      <c r="W964" s="41"/>
      <c r="X964" s="41"/>
    </row>
    <row r="965" customFormat="false" ht="15" hidden="false" customHeight="false" outlineLevel="0" collapsed="false">
      <c r="C965" s="35"/>
      <c r="D965" s="35"/>
      <c r="E965" s="35"/>
      <c r="F965" s="35"/>
      <c r="G965" s="35"/>
      <c r="H965" s="35"/>
      <c r="I965" s="41"/>
      <c r="J965" s="41"/>
      <c r="W965" s="41"/>
      <c r="X965" s="41"/>
    </row>
    <row r="966" customFormat="false" ht="15" hidden="false" customHeight="false" outlineLevel="0" collapsed="false">
      <c r="C966" s="44"/>
      <c r="D966" s="44"/>
      <c r="E966" s="44"/>
      <c r="F966" s="44"/>
      <c r="G966" s="44"/>
      <c r="H966" s="44"/>
      <c r="I966" s="41"/>
      <c r="J966" s="41"/>
      <c r="W966" s="41"/>
      <c r="X966" s="41"/>
    </row>
    <row r="967" customFormat="false" ht="15" hidden="false" customHeight="false" outlineLevel="0" collapsed="false">
      <c r="C967" s="49"/>
      <c r="D967" s="49"/>
      <c r="E967" s="49"/>
      <c r="F967" s="49"/>
      <c r="G967" s="49"/>
      <c r="H967" s="49"/>
      <c r="I967" s="41"/>
      <c r="J967" s="41"/>
      <c r="W967" s="41"/>
      <c r="X967" s="41"/>
    </row>
    <row r="968" customFormat="false" ht="15" hidden="false" customHeight="false" outlineLevel="0" collapsed="false">
      <c r="C968" s="38"/>
      <c r="D968" s="38"/>
      <c r="E968" s="38"/>
      <c r="F968" s="38"/>
      <c r="G968" s="38"/>
      <c r="H968" s="38"/>
      <c r="I968" s="41"/>
      <c r="J968" s="41"/>
      <c r="W968" s="41"/>
      <c r="X968" s="41"/>
    </row>
    <row r="969" customFormat="false" ht="15" hidden="false" customHeight="false" outlineLevel="0" collapsed="false">
      <c r="C969" s="49"/>
      <c r="D969" s="49"/>
      <c r="E969" s="49"/>
      <c r="F969" s="49"/>
      <c r="G969" s="49"/>
      <c r="H969" s="49"/>
      <c r="I969" s="41"/>
      <c r="J969" s="41"/>
      <c r="W969" s="41"/>
      <c r="X969" s="41"/>
    </row>
    <row r="970" customFormat="false" ht="15" hidden="false" customHeight="false" outlineLevel="0" collapsed="false">
      <c r="C970" s="48"/>
      <c r="D970" s="48"/>
      <c r="E970" s="48"/>
      <c r="F970" s="48"/>
      <c r="G970" s="48"/>
      <c r="H970" s="48"/>
      <c r="I970" s="41"/>
      <c r="J970" s="41"/>
      <c r="W970" s="41"/>
      <c r="X970" s="41"/>
    </row>
    <row r="971" customFormat="false" ht="15" hidden="false" customHeight="false" outlineLevel="0" collapsed="false">
      <c r="C971" s="47"/>
      <c r="D971" s="47"/>
      <c r="E971" s="47"/>
      <c r="F971" s="47"/>
      <c r="G971" s="47"/>
      <c r="H971" s="47"/>
      <c r="I971" s="41"/>
      <c r="J971" s="41"/>
      <c r="W971" s="41"/>
      <c r="X971" s="41"/>
    </row>
    <row r="972" customFormat="false" ht="15" hidden="false" customHeight="false" outlineLevel="0" collapsed="false">
      <c r="C972" s="41"/>
      <c r="D972" s="41"/>
      <c r="E972" s="41"/>
      <c r="F972" s="41"/>
      <c r="G972" s="41"/>
      <c r="H972" s="41"/>
      <c r="I972" s="41"/>
      <c r="J972" s="41"/>
      <c r="W972" s="41"/>
      <c r="X972" s="41"/>
    </row>
    <row r="973" customFormat="false" ht="15" hidden="false" customHeight="false" outlineLevel="0" collapsed="false">
      <c r="C973" s="48"/>
      <c r="D973" s="48"/>
      <c r="E973" s="48"/>
      <c r="F973" s="48"/>
      <c r="G973" s="48"/>
      <c r="H973" s="48"/>
      <c r="I973" s="41"/>
      <c r="J973" s="41"/>
      <c r="W973" s="41"/>
      <c r="X973" s="41"/>
    </row>
    <row r="974" customFormat="false" ht="15" hidden="false" customHeight="false" outlineLevel="0" collapsed="false">
      <c r="C974" s="46"/>
      <c r="D974" s="46"/>
      <c r="E974" s="46"/>
      <c r="F974" s="46"/>
      <c r="G974" s="46"/>
      <c r="H974" s="46"/>
      <c r="I974" s="41"/>
      <c r="J974" s="41"/>
      <c r="W974" s="41"/>
      <c r="X974" s="41"/>
    </row>
    <row r="975" customFormat="false" ht="15" hidden="false" customHeight="false" outlineLevel="0" collapsed="false">
      <c r="C975" s="47"/>
      <c r="D975" s="47"/>
      <c r="E975" s="47"/>
      <c r="F975" s="47"/>
      <c r="G975" s="47"/>
      <c r="H975" s="47"/>
      <c r="I975" s="41"/>
      <c r="J975" s="41"/>
      <c r="W975" s="41"/>
      <c r="X975" s="41"/>
    </row>
    <row r="976" customFormat="false" ht="15" hidden="false" customHeight="false" outlineLevel="0" collapsed="false">
      <c r="C976" s="46"/>
      <c r="D976" s="46"/>
      <c r="E976" s="46"/>
      <c r="F976" s="46"/>
      <c r="G976" s="46"/>
      <c r="H976" s="46"/>
      <c r="I976" s="41"/>
      <c r="J976" s="41"/>
      <c r="W976" s="41"/>
      <c r="X976" s="41"/>
    </row>
    <row r="977" customFormat="false" ht="15" hidden="false" customHeight="false" outlineLevel="0" collapsed="false">
      <c r="C977" s="47"/>
      <c r="D977" s="47"/>
      <c r="E977" s="47"/>
      <c r="F977" s="47"/>
      <c r="G977" s="47"/>
      <c r="H977" s="47"/>
      <c r="I977" s="41"/>
      <c r="J977" s="41"/>
      <c r="W977" s="41"/>
      <c r="X977" s="41"/>
    </row>
    <row r="978" customFormat="false" ht="15" hidden="false" customHeight="false" outlineLevel="0" collapsed="false">
      <c r="C978" s="39"/>
      <c r="D978" s="39"/>
      <c r="E978" s="39"/>
      <c r="F978" s="39"/>
      <c r="G978" s="39"/>
      <c r="H978" s="39"/>
      <c r="I978" s="41"/>
      <c r="J978" s="41"/>
      <c r="W978" s="41"/>
      <c r="X978" s="41"/>
    </row>
    <row r="979" customFormat="false" ht="15" hidden="false" customHeight="false" outlineLevel="0" collapsed="false">
      <c r="C979" s="50"/>
      <c r="D979" s="50"/>
      <c r="E979" s="50"/>
      <c r="F979" s="50"/>
      <c r="G979" s="50"/>
      <c r="H979" s="50"/>
      <c r="I979" s="41"/>
      <c r="J979" s="41"/>
      <c r="W979" s="41"/>
      <c r="X979" s="41"/>
    </row>
    <row r="980" customFormat="false" ht="15" hidden="false" customHeight="false" outlineLevel="0" collapsed="false">
      <c r="C980" s="38"/>
      <c r="D980" s="38"/>
      <c r="E980" s="38"/>
      <c r="F980" s="38"/>
      <c r="G980" s="38"/>
      <c r="H980" s="38"/>
      <c r="I980" s="41"/>
      <c r="J980" s="41"/>
      <c r="W980" s="41"/>
      <c r="X980" s="41"/>
    </row>
    <row r="981" customFormat="false" ht="15" hidden="false" customHeight="false" outlineLevel="0" collapsed="false">
      <c r="C981" s="44"/>
      <c r="D981" s="44"/>
      <c r="E981" s="44"/>
      <c r="F981" s="44"/>
      <c r="G981" s="44"/>
      <c r="H981" s="44"/>
      <c r="I981" s="41"/>
      <c r="J981" s="41"/>
      <c r="W981" s="41"/>
      <c r="X981" s="41"/>
    </row>
    <row r="982" customFormat="false" ht="15" hidden="false" customHeight="false" outlineLevel="0" collapsed="false">
      <c r="C982" s="44"/>
      <c r="D982" s="44"/>
      <c r="E982" s="44"/>
      <c r="F982" s="44"/>
      <c r="G982" s="44"/>
      <c r="H982" s="44"/>
      <c r="I982" s="41"/>
      <c r="J982" s="41"/>
      <c r="W982" s="41"/>
      <c r="X982" s="41"/>
    </row>
    <row r="983" customFormat="false" ht="15" hidden="false" customHeight="false" outlineLevel="0" collapsed="false">
      <c r="C983" s="46"/>
      <c r="D983" s="46"/>
      <c r="E983" s="46"/>
      <c r="F983" s="46"/>
      <c r="G983" s="46"/>
      <c r="H983" s="46"/>
      <c r="I983" s="41"/>
      <c r="J983" s="41"/>
      <c r="W983" s="41"/>
      <c r="X983" s="41"/>
    </row>
    <row r="984" customFormat="false" ht="15" hidden="false" customHeight="false" outlineLevel="0" collapsed="false">
      <c r="C984" s="39"/>
      <c r="D984" s="39"/>
      <c r="E984" s="39"/>
      <c r="F984" s="39"/>
      <c r="G984" s="39"/>
      <c r="H984" s="39"/>
      <c r="I984" s="41"/>
      <c r="J984" s="41"/>
      <c r="W984" s="41"/>
      <c r="X984" s="41"/>
    </row>
    <row r="985" customFormat="false" ht="15" hidden="false" customHeight="false" outlineLevel="0" collapsed="false">
      <c r="C985" s="43"/>
      <c r="D985" s="43"/>
      <c r="E985" s="43"/>
      <c r="F985" s="43"/>
      <c r="G985" s="43"/>
      <c r="H985" s="43"/>
      <c r="I985" s="41"/>
      <c r="J985" s="41"/>
      <c r="W985" s="41"/>
      <c r="X985" s="41"/>
    </row>
    <row r="986" customFormat="false" ht="15" hidden="false" customHeight="false" outlineLevel="0" collapsed="false">
      <c r="C986" s="53"/>
      <c r="D986" s="53"/>
      <c r="E986" s="53"/>
      <c r="F986" s="53"/>
      <c r="G986" s="53"/>
      <c r="H986" s="53"/>
      <c r="I986" s="41"/>
      <c r="J986" s="41"/>
      <c r="W986" s="41"/>
      <c r="X986" s="41"/>
    </row>
    <row r="987" customFormat="false" ht="15" hidden="false" customHeight="false" outlineLevel="0" collapsed="false">
      <c r="C987" s="41"/>
      <c r="D987" s="41"/>
      <c r="E987" s="41"/>
      <c r="F987" s="41"/>
      <c r="G987" s="41"/>
      <c r="H987" s="41"/>
      <c r="I987" s="41"/>
      <c r="J987" s="41"/>
      <c r="W987" s="41"/>
      <c r="X987" s="41"/>
    </row>
    <row r="988" customFormat="false" ht="15" hidden="false" customHeight="false" outlineLevel="0" collapsed="false">
      <c r="C988" s="54"/>
      <c r="D988" s="54"/>
      <c r="E988" s="54"/>
      <c r="F988" s="54"/>
      <c r="G988" s="54"/>
      <c r="H988" s="54"/>
      <c r="I988" s="41"/>
      <c r="J988" s="41"/>
      <c r="W988" s="41"/>
      <c r="X988" s="41"/>
    </row>
    <row r="989" customFormat="false" ht="15" hidden="false" customHeight="false" outlineLevel="0" collapsed="false">
      <c r="C989" s="36"/>
      <c r="D989" s="36"/>
      <c r="E989" s="36"/>
      <c r="F989" s="36"/>
      <c r="G989" s="36"/>
      <c r="H989" s="36"/>
      <c r="I989" s="41"/>
      <c r="J989" s="41"/>
      <c r="W989" s="41"/>
      <c r="X989" s="41"/>
    </row>
    <row r="990" customFormat="false" ht="15" hidden="false" customHeight="false" outlineLevel="0" collapsed="false">
      <c r="C990" s="43"/>
      <c r="D990" s="43"/>
      <c r="E990" s="43"/>
      <c r="F990" s="43"/>
      <c r="G990" s="43"/>
      <c r="H990" s="43"/>
      <c r="I990" s="41"/>
      <c r="J990" s="41"/>
      <c r="W990" s="41"/>
      <c r="X990" s="41"/>
    </row>
    <row r="991" customFormat="false" ht="15" hidden="false" customHeight="false" outlineLevel="0" collapsed="false">
      <c r="C991" s="35"/>
      <c r="D991" s="35"/>
      <c r="E991" s="35"/>
      <c r="F991" s="35"/>
      <c r="G991" s="35"/>
      <c r="H991" s="35"/>
      <c r="I991" s="41"/>
      <c r="J991" s="41"/>
      <c r="W991" s="41"/>
      <c r="X991" s="41"/>
    </row>
    <row r="992" customFormat="false" ht="15" hidden="false" customHeight="false" outlineLevel="0" collapsed="false">
      <c r="C992" s="44"/>
      <c r="D992" s="44"/>
      <c r="E992" s="44"/>
      <c r="F992" s="44"/>
      <c r="G992" s="44"/>
      <c r="H992" s="44"/>
      <c r="I992" s="41"/>
      <c r="J992" s="41"/>
      <c r="W992" s="41"/>
      <c r="X992" s="41"/>
    </row>
    <row r="993" customFormat="false" ht="15" hidden="false" customHeight="false" outlineLevel="0" collapsed="false">
      <c r="C993" s="52"/>
      <c r="D993" s="52"/>
      <c r="E993" s="52"/>
      <c r="F993" s="52"/>
      <c r="G993" s="52"/>
      <c r="H993" s="52"/>
      <c r="I993" s="41"/>
      <c r="J993" s="41"/>
      <c r="W993" s="41"/>
      <c r="X993" s="41"/>
    </row>
    <row r="994" customFormat="false" ht="15" hidden="false" customHeight="false" outlineLevel="0" collapsed="false">
      <c r="C994" s="51"/>
      <c r="D994" s="51"/>
      <c r="E994" s="51"/>
      <c r="F994" s="51"/>
      <c r="G994" s="51"/>
      <c r="H994" s="51"/>
      <c r="I994" s="41"/>
      <c r="J994" s="41"/>
      <c r="W994" s="41"/>
      <c r="X994" s="41"/>
    </row>
    <row r="995" customFormat="false" ht="15" hidden="false" customHeight="false" outlineLevel="0" collapsed="false">
      <c r="C995" s="54"/>
      <c r="D995" s="54"/>
      <c r="E995" s="54"/>
      <c r="F995" s="54"/>
      <c r="G995" s="54"/>
      <c r="H995" s="54"/>
      <c r="I995" s="41"/>
      <c r="J995" s="41"/>
      <c r="W995" s="41"/>
      <c r="X995" s="41"/>
    </row>
    <row r="996" customFormat="false" ht="15" hidden="false" customHeight="false" outlineLevel="0" collapsed="false">
      <c r="C996" s="35"/>
      <c r="D996" s="35"/>
      <c r="E996" s="35"/>
      <c r="F996" s="35"/>
      <c r="G996" s="35"/>
      <c r="H996" s="35"/>
      <c r="I996" s="41"/>
      <c r="J996" s="41"/>
      <c r="W996" s="41"/>
      <c r="X996" s="41"/>
    </row>
    <row r="997" customFormat="false" ht="15" hidden="false" customHeight="false" outlineLevel="0" collapsed="false">
      <c r="C997" s="51"/>
      <c r="D997" s="51"/>
      <c r="E997" s="51"/>
      <c r="F997" s="51"/>
      <c r="G997" s="51"/>
      <c r="H997" s="51"/>
      <c r="I997" s="41"/>
      <c r="J997" s="41"/>
      <c r="W997" s="41"/>
      <c r="X997" s="41"/>
    </row>
    <row r="998" customFormat="false" ht="15" hidden="false" customHeight="false" outlineLevel="0" collapsed="false">
      <c r="C998" s="42"/>
      <c r="D998" s="42"/>
      <c r="E998" s="42"/>
      <c r="F998" s="42"/>
      <c r="G998" s="42"/>
      <c r="H998" s="42"/>
      <c r="I998" s="41"/>
      <c r="J998" s="41"/>
      <c r="W998" s="41"/>
      <c r="X998" s="41"/>
    </row>
    <row r="999" customFormat="false" ht="15" hidden="false" customHeight="false" outlineLevel="0" collapsed="false">
      <c r="C999" s="47"/>
      <c r="D999" s="47"/>
      <c r="E999" s="47"/>
      <c r="F999" s="47"/>
      <c r="G999" s="47"/>
      <c r="H999" s="47"/>
      <c r="I999" s="41"/>
      <c r="J999" s="41"/>
      <c r="W999" s="41"/>
      <c r="X999" s="41"/>
    </row>
    <row r="1000" customFormat="false" ht="15" hidden="false" customHeight="false" outlineLevel="0" collapsed="false">
      <c r="C1000" s="44"/>
      <c r="D1000" s="44"/>
      <c r="E1000" s="44"/>
      <c r="F1000" s="44"/>
      <c r="G1000" s="44"/>
      <c r="H1000" s="44"/>
      <c r="I1000" s="41"/>
      <c r="J1000" s="41"/>
      <c r="W1000" s="41"/>
      <c r="X1000" s="41"/>
    </row>
    <row r="1001" customFormat="false" ht="15" hidden="false" customHeight="false" outlineLevel="0" collapsed="false">
      <c r="C1001" s="52"/>
      <c r="D1001" s="52"/>
      <c r="E1001" s="52"/>
      <c r="F1001" s="52"/>
      <c r="G1001" s="52"/>
      <c r="H1001" s="52"/>
      <c r="I1001" s="41"/>
      <c r="J1001" s="41"/>
      <c r="W1001" s="41"/>
      <c r="X1001" s="41"/>
    </row>
    <row r="1002" customFormat="false" ht="15" hidden="false" customHeight="false" outlineLevel="0" collapsed="false">
      <c r="C1002" s="50"/>
      <c r="D1002" s="50"/>
      <c r="E1002" s="50"/>
      <c r="F1002" s="50"/>
      <c r="G1002" s="50"/>
      <c r="H1002" s="50"/>
      <c r="I1002" s="41"/>
      <c r="J1002" s="41"/>
      <c r="W1002" s="41"/>
      <c r="X1002" s="41"/>
    </row>
    <row r="1003" customFormat="false" ht="15" hidden="false" customHeight="false" outlineLevel="0" collapsed="false">
      <c r="C1003" s="37"/>
      <c r="D1003" s="37"/>
      <c r="E1003" s="37"/>
      <c r="F1003" s="37"/>
      <c r="G1003" s="37"/>
      <c r="H1003" s="37"/>
      <c r="I1003" s="41"/>
      <c r="J1003" s="41"/>
      <c r="W1003" s="41"/>
      <c r="X1003" s="41"/>
    </row>
    <row r="1004" customFormat="false" ht="15" hidden="false" customHeight="false" outlineLevel="0" collapsed="false">
      <c r="C1004" s="46"/>
      <c r="D1004" s="46"/>
      <c r="E1004" s="46"/>
      <c r="F1004" s="46"/>
      <c r="G1004" s="46"/>
      <c r="H1004" s="46"/>
      <c r="I1004" s="41"/>
      <c r="J1004" s="41"/>
      <c r="W1004" s="41"/>
      <c r="X1004" s="41"/>
    </row>
    <row r="1005" customFormat="false" ht="15" hidden="false" customHeight="false" outlineLevel="0" collapsed="false">
      <c r="C1005" s="47"/>
      <c r="D1005" s="47"/>
      <c r="E1005" s="47"/>
      <c r="F1005" s="47"/>
      <c r="G1005" s="47"/>
      <c r="H1005" s="47"/>
      <c r="I1005" s="41"/>
      <c r="J1005" s="41"/>
      <c r="W1005" s="41"/>
      <c r="X1005" s="41"/>
    </row>
    <row r="1006" customFormat="false" ht="15" hidden="false" customHeight="false" outlineLevel="0" collapsed="false">
      <c r="C1006" s="54"/>
      <c r="D1006" s="54"/>
      <c r="E1006" s="54"/>
      <c r="F1006" s="54"/>
      <c r="G1006" s="54"/>
      <c r="H1006" s="54"/>
      <c r="I1006" s="41"/>
      <c r="J1006" s="41"/>
      <c r="W1006" s="41"/>
      <c r="X1006" s="41"/>
    </row>
    <row r="1007" customFormat="false" ht="15" hidden="false" customHeight="false" outlineLevel="0" collapsed="false">
      <c r="C1007" s="51"/>
      <c r="D1007" s="51"/>
      <c r="E1007" s="51"/>
      <c r="F1007" s="51"/>
      <c r="G1007" s="51"/>
      <c r="H1007" s="51"/>
      <c r="I1007" s="41"/>
      <c r="J1007" s="41"/>
      <c r="W1007" s="41"/>
      <c r="X1007" s="41"/>
    </row>
    <row r="1008" customFormat="false" ht="15" hidden="false" customHeight="false" outlineLevel="0" collapsed="false">
      <c r="C1008" s="46"/>
      <c r="D1008" s="46"/>
      <c r="E1008" s="46"/>
      <c r="F1008" s="46"/>
      <c r="G1008" s="46"/>
      <c r="H1008" s="46"/>
      <c r="I1008" s="41"/>
      <c r="J1008" s="41"/>
      <c r="W1008" s="41"/>
      <c r="X1008" s="41"/>
    </row>
    <row r="1009" customFormat="false" ht="15" hidden="false" customHeight="false" outlineLevel="0" collapsed="false">
      <c r="C1009" s="55"/>
      <c r="D1009" s="55"/>
      <c r="E1009" s="55"/>
      <c r="F1009" s="55"/>
      <c r="G1009" s="55"/>
      <c r="H1009" s="55"/>
      <c r="I1009" s="41"/>
      <c r="J1009" s="41"/>
      <c r="W1009" s="41"/>
      <c r="X1009" s="41"/>
    </row>
    <row r="1010" customFormat="false" ht="15" hidden="false" customHeight="false" outlineLevel="0" collapsed="false">
      <c r="C1010" s="46"/>
      <c r="D1010" s="46"/>
      <c r="E1010" s="46"/>
      <c r="F1010" s="46"/>
      <c r="G1010" s="46"/>
      <c r="H1010" s="46"/>
      <c r="I1010" s="41"/>
      <c r="J1010" s="41"/>
      <c r="W1010" s="41"/>
      <c r="X1010" s="41"/>
    </row>
    <row r="1011" customFormat="false" ht="15" hidden="false" customHeight="false" outlineLevel="0" collapsed="false">
      <c r="C1011" s="52"/>
      <c r="D1011" s="52"/>
      <c r="E1011" s="52"/>
      <c r="F1011" s="52"/>
      <c r="G1011" s="52"/>
      <c r="H1011" s="52"/>
      <c r="I1011" s="41"/>
      <c r="J1011" s="41"/>
      <c r="W1011" s="41"/>
      <c r="X1011" s="41"/>
    </row>
    <row r="1012" customFormat="false" ht="15" hidden="false" customHeight="false" outlineLevel="0" collapsed="false">
      <c r="C1012" s="41"/>
      <c r="D1012" s="41"/>
      <c r="E1012" s="41"/>
      <c r="F1012" s="41"/>
      <c r="G1012" s="41"/>
      <c r="H1012" s="41"/>
      <c r="I1012" s="41"/>
      <c r="J1012" s="41"/>
      <c r="W1012" s="41"/>
      <c r="X1012" s="41"/>
    </row>
    <row r="1013" customFormat="false" ht="15" hidden="false" customHeight="false" outlineLevel="0" collapsed="false">
      <c r="C1013" s="50"/>
      <c r="D1013" s="50"/>
      <c r="E1013" s="50"/>
      <c r="F1013" s="50"/>
      <c r="G1013" s="50"/>
      <c r="H1013" s="50"/>
      <c r="I1013" s="41"/>
      <c r="J1013" s="41"/>
      <c r="W1013" s="41"/>
      <c r="X1013" s="41"/>
    </row>
    <row r="1014" customFormat="false" ht="15" hidden="false" customHeight="false" outlineLevel="0" collapsed="false">
      <c r="C1014" s="50"/>
      <c r="D1014" s="50"/>
      <c r="E1014" s="50"/>
      <c r="F1014" s="50"/>
      <c r="G1014" s="50"/>
      <c r="H1014" s="50"/>
      <c r="I1014" s="41"/>
      <c r="J1014" s="41"/>
      <c r="W1014" s="41"/>
      <c r="X1014" s="41"/>
    </row>
    <row r="1015" customFormat="false" ht="15" hidden="false" customHeight="false" outlineLevel="0" collapsed="false">
      <c r="C1015" s="38"/>
      <c r="D1015" s="38"/>
      <c r="E1015" s="38"/>
      <c r="F1015" s="38"/>
      <c r="G1015" s="38"/>
      <c r="H1015" s="38"/>
      <c r="I1015" s="41"/>
      <c r="J1015" s="41"/>
      <c r="W1015" s="41"/>
      <c r="X1015" s="41"/>
    </row>
    <row r="1016" customFormat="false" ht="15" hidden="false" customHeight="false" outlineLevel="0" collapsed="false">
      <c r="C1016" s="44"/>
      <c r="D1016" s="44"/>
      <c r="E1016" s="44"/>
      <c r="F1016" s="44"/>
      <c r="G1016" s="44"/>
      <c r="H1016" s="44"/>
      <c r="I1016" s="41"/>
      <c r="J1016" s="41"/>
      <c r="W1016" s="41"/>
      <c r="X1016" s="41"/>
    </row>
    <row r="1017" customFormat="false" ht="15" hidden="false" customHeight="false" outlineLevel="0" collapsed="false">
      <c r="C1017" s="44"/>
      <c r="D1017" s="44"/>
      <c r="E1017" s="44"/>
      <c r="F1017" s="44"/>
      <c r="G1017" s="44"/>
      <c r="H1017" s="44"/>
      <c r="I1017" s="53"/>
      <c r="J1017" s="53"/>
      <c r="W1017" s="41"/>
      <c r="X1017" s="41"/>
    </row>
    <row r="1018" customFormat="false" ht="15" hidden="false" customHeight="false" outlineLevel="0" collapsed="false">
      <c r="C1018" s="38"/>
      <c r="D1018" s="38"/>
      <c r="E1018" s="38"/>
      <c r="F1018" s="38"/>
      <c r="G1018" s="38"/>
      <c r="H1018" s="38"/>
      <c r="I1018" s="53"/>
      <c r="J1018" s="53"/>
      <c r="W1018" s="41"/>
      <c r="X1018" s="41"/>
    </row>
    <row r="1019" customFormat="false" ht="15" hidden="false" customHeight="false" outlineLevel="0" collapsed="false">
      <c r="C1019" s="44"/>
      <c r="D1019" s="44"/>
      <c r="E1019" s="44"/>
      <c r="F1019" s="44"/>
      <c r="G1019" s="44"/>
      <c r="H1019" s="44"/>
      <c r="I1019" s="53"/>
      <c r="J1019" s="53"/>
      <c r="W1019" s="41"/>
      <c r="X1019" s="41"/>
    </row>
    <row r="1020" customFormat="false" ht="15" hidden="false" customHeight="false" outlineLevel="0" collapsed="false">
      <c r="C1020" s="35"/>
      <c r="D1020" s="35"/>
      <c r="E1020" s="35"/>
      <c r="F1020" s="35"/>
      <c r="G1020" s="35"/>
      <c r="H1020" s="35"/>
      <c r="I1020" s="53"/>
      <c r="J1020" s="53"/>
      <c r="W1020" s="41"/>
      <c r="X1020" s="41"/>
    </row>
    <row r="1021" customFormat="false" ht="15" hidden="false" customHeight="false" outlineLevel="0" collapsed="false">
      <c r="C1021" s="53"/>
      <c r="D1021" s="53"/>
      <c r="E1021" s="53"/>
      <c r="F1021" s="53"/>
      <c r="G1021" s="53"/>
      <c r="H1021" s="53"/>
      <c r="I1021" s="53"/>
      <c r="J1021" s="53"/>
      <c r="W1021" s="53"/>
      <c r="X1021" s="53"/>
    </row>
    <row r="1022" customFormat="false" ht="15" hidden="false" customHeight="false" outlineLevel="0" collapsed="false">
      <c r="C1022" s="43"/>
      <c r="D1022" s="43"/>
      <c r="E1022" s="43"/>
      <c r="F1022" s="43"/>
      <c r="G1022" s="43"/>
      <c r="H1022" s="43"/>
      <c r="I1022" s="53"/>
      <c r="J1022" s="53"/>
      <c r="W1022" s="53"/>
      <c r="X1022" s="53"/>
    </row>
    <row r="1023" customFormat="false" ht="15" hidden="false" customHeight="false" outlineLevel="0" collapsed="false">
      <c r="C1023" s="36"/>
      <c r="D1023" s="36"/>
      <c r="E1023" s="36"/>
      <c r="F1023" s="36"/>
      <c r="G1023" s="36"/>
      <c r="H1023" s="36"/>
      <c r="I1023" s="53"/>
      <c r="J1023" s="53"/>
      <c r="W1023" s="53"/>
      <c r="X1023" s="53"/>
    </row>
    <row r="1024" customFormat="false" ht="15" hidden="false" customHeight="false" outlineLevel="0" collapsed="false">
      <c r="C1024" s="49"/>
      <c r="D1024" s="49"/>
      <c r="E1024" s="49"/>
      <c r="F1024" s="49"/>
      <c r="G1024" s="49"/>
      <c r="H1024" s="49"/>
      <c r="I1024" s="53"/>
      <c r="J1024" s="53"/>
      <c r="W1024" s="53"/>
      <c r="X1024" s="53"/>
    </row>
    <row r="1025" customFormat="false" ht="15" hidden="false" customHeight="false" outlineLevel="0" collapsed="false">
      <c r="C1025" s="37"/>
      <c r="D1025" s="37"/>
      <c r="E1025" s="37"/>
      <c r="F1025" s="37"/>
      <c r="G1025" s="37"/>
      <c r="H1025" s="37"/>
      <c r="I1025" s="53"/>
      <c r="J1025" s="53"/>
      <c r="W1025" s="53"/>
      <c r="X1025" s="53"/>
    </row>
    <row r="1026" customFormat="false" ht="15" hidden="false" customHeight="false" outlineLevel="0" collapsed="false">
      <c r="C1026" s="47"/>
      <c r="D1026" s="47"/>
      <c r="E1026" s="47"/>
      <c r="F1026" s="47"/>
      <c r="G1026" s="47"/>
      <c r="H1026" s="47"/>
      <c r="I1026" s="53"/>
      <c r="J1026" s="53"/>
      <c r="W1026" s="53"/>
      <c r="X1026" s="53"/>
    </row>
    <row r="1027" customFormat="false" ht="15" hidden="false" customHeight="false" outlineLevel="0" collapsed="false">
      <c r="C1027" s="49"/>
      <c r="D1027" s="49"/>
      <c r="E1027" s="49"/>
      <c r="F1027" s="49"/>
      <c r="G1027" s="49"/>
      <c r="H1027" s="49"/>
      <c r="I1027" s="53"/>
      <c r="J1027" s="53"/>
      <c r="W1027" s="53"/>
      <c r="X1027" s="53"/>
    </row>
    <row r="1028" customFormat="false" ht="15" hidden="false" customHeight="false" outlineLevel="0" collapsed="false">
      <c r="C1028" s="41"/>
      <c r="D1028" s="41"/>
      <c r="E1028" s="41"/>
      <c r="F1028" s="41"/>
      <c r="G1028" s="41"/>
      <c r="H1028" s="41"/>
      <c r="I1028" s="53"/>
      <c r="J1028" s="53"/>
      <c r="W1028" s="53"/>
      <c r="X1028" s="53"/>
    </row>
    <row r="1029" customFormat="false" ht="15" hidden="false" customHeight="false" outlineLevel="0" collapsed="false">
      <c r="C1029" s="51"/>
      <c r="D1029" s="51"/>
      <c r="E1029" s="51"/>
      <c r="F1029" s="51"/>
      <c r="G1029" s="51"/>
      <c r="H1029" s="51"/>
      <c r="I1029" s="53"/>
      <c r="J1029" s="53"/>
      <c r="W1029" s="53"/>
      <c r="X1029" s="53"/>
    </row>
    <row r="1030" customFormat="false" ht="15" hidden="false" customHeight="false" outlineLevel="0" collapsed="false">
      <c r="C1030" s="51"/>
      <c r="D1030" s="51"/>
      <c r="E1030" s="51"/>
      <c r="F1030" s="51"/>
      <c r="G1030" s="51"/>
      <c r="H1030" s="51"/>
      <c r="I1030" s="53"/>
      <c r="J1030" s="53"/>
      <c r="W1030" s="53"/>
      <c r="X1030" s="53"/>
    </row>
    <row r="1031" customFormat="false" ht="15" hidden="false" customHeight="false" outlineLevel="0" collapsed="false">
      <c r="C1031" s="55"/>
      <c r="D1031" s="55"/>
      <c r="E1031" s="55"/>
      <c r="F1031" s="55"/>
      <c r="G1031" s="55"/>
      <c r="H1031" s="55"/>
      <c r="I1031" s="53"/>
      <c r="J1031" s="53"/>
      <c r="W1031" s="53"/>
      <c r="X1031" s="53"/>
    </row>
    <row r="1032" customFormat="false" ht="15" hidden="false" customHeight="false" outlineLevel="0" collapsed="false">
      <c r="C1032" s="39"/>
      <c r="D1032" s="39"/>
      <c r="E1032" s="39"/>
      <c r="F1032" s="39"/>
      <c r="G1032" s="39"/>
      <c r="H1032" s="39"/>
      <c r="I1032" s="53"/>
      <c r="J1032" s="53"/>
      <c r="W1032" s="53"/>
      <c r="X1032" s="53"/>
    </row>
    <row r="1033" customFormat="false" ht="15" hidden="false" customHeight="false" outlineLevel="0" collapsed="false">
      <c r="C1033" s="52"/>
      <c r="D1033" s="52"/>
      <c r="E1033" s="52"/>
      <c r="F1033" s="52"/>
      <c r="G1033" s="52"/>
      <c r="H1033" s="52"/>
      <c r="I1033" s="53"/>
      <c r="J1033" s="53"/>
      <c r="W1033" s="53"/>
      <c r="X1033" s="53"/>
    </row>
    <row r="1034" customFormat="false" ht="15" hidden="false" customHeight="false" outlineLevel="0" collapsed="false">
      <c r="C1034" s="54"/>
      <c r="D1034" s="54"/>
      <c r="E1034" s="54"/>
      <c r="F1034" s="54"/>
      <c r="G1034" s="54"/>
      <c r="H1034" s="54"/>
      <c r="I1034" s="53"/>
      <c r="J1034" s="53"/>
      <c r="W1034" s="53"/>
      <c r="X1034" s="53"/>
    </row>
    <row r="1035" customFormat="false" ht="15" hidden="false" customHeight="false" outlineLevel="0" collapsed="false">
      <c r="C1035" s="46"/>
      <c r="D1035" s="46"/>
      <c r="E1035" s="46"/>
      <c r="F1035" s="46"/>
      <c r="G1035" s="46"/>
      <c r="H1035" s="46"/>
      <c r="I1035" s="53"/>
      <c r="J1035" s="53"/>
      <c r="W1035" s="53"/>
      <c r="X1035" s="53"/>
    </row>
    <row r="1036" customFormat="false" ht="15" hidden="false" customHeight="false" outlineLevel="0" collapsed="false">
      <c r="C1036" s="52"/>
      <c r="D1036" s="52"/>
      <c r="E1036" s="52"/>
      <c r="F1036" s="52"/>
      <c r="G1036" s="52"/>
      <c r="H1036" s="52"/>
      <c r="I1036" s="53"/>
      <c r="J1036" s="53"/>
      <c r="W1036" s="53"/>
      <c r="X1036" s="53"/>
    </row>
    <row r="1037" customFormat="false" ht="15" hidden="false" customHeight="false" outlineLevel="0" collapsed="false">
      <c r="C1037" s="36"/>
      <c r="D1037" s="36"/>
      <c r="E1037" s="36"/>
      <c r="F1037" s="36"/>
      <c r="G1037" s="36"/>
      <c r="H1037" s="36"/>
      <c r="I1037" s="53"/>
      <c r="J1037" s="53"/>
      <c r="W1037" s="53"/>
      <c r="X1037" s="53"/>
    </row>
    <row r="1038" customFormat="false" ht="15" hidden="false" customHeight="false" outlineLevel="0" collapsed="false">
      <c r="C1038" s="36"/>
      <c r="D1038" s="36"/>
      <c r="E1038" s="36"/>
      <c r="F1038" s="36"/>
      <c r="G1038" s="36"/>
      <c r="H1038" s="36"/>
      <c r="I1038" s="53"/>
      <c r="J1038" s="53"/>
      <c r="W1038" s="53"/>
      <c r="X1038" s="53"/>
    </row>
    <row r="1039" customFormat="false" ht="15" hidden="false" customHeight="false" outlineLevel="0" collapsed="false">
      <c r="C1039" s="41"/>
      <c r="D1039" s="41"/>
      <c r="E1039" s="41"/>
      <c r="F1039" s="41"/>
      <c r="G1039" s="41"/>
      <c r="H1039" s="41"/>
      <c r="I1039" s="53"/>
      <c r="J1039" s="53"/>
      <c r="W1039" s="53"/>
      <c r="X1039" s="53"/>
    </row>
    <row r="1040" customFormat="false" ht="15" hidden="false" customHeight="false" outlineLevel="0" collapsed="false">
      <c r="C1040" s="53"/>
      <c r="D1040" s="53"/>
      <c r="E1040" s="53"/>
      <c r="F1040" s="53"/>
      <c r="G1040" s="53"/>
      <c r="H1040" s="53"/>
      <c r="I1040" s="53"/>
      <c r="J1040" s="53"/>
      <c r="W1040" s="53"/>
      <c r="X1040" s="53"/>
    </row>
    <row r="1041" customFormat="false" ht="15" hidden="false" customHeight="false" outlineLevel="0" collapsed="false">
      <c r="C1041" s="46"/>
      <c r="D1041" s="46"/>
      <c r="E1041" s="46"/>
      <c r="F1041" s="46"/>
      <c r="G1041" s="46"/>
      <c r="H1041" s="46"/>
      <c r="I1041" s="53"/>
      <c r="J1041" s="53"/>
      <c r="W1041" s="53"/>
      <c r="X1041" s="53"/>
    </row>
    <row r="1042" customFormat="false" ht="15" hidden="false" customHeight="false" outlineLevel="0" collapsed="false">
      <c r="C1042" s="55"/>
      <c r="D1042" s="55"/>
      <c r="E1042" s="55"/>
      <c r="F1042" s="55"/>
      <c r="G1042" s="55"/>
      <c r="H1042" s="55"/>
      <c r="I1042" s="53"/>
      <c r="J1042" s="53"/>
      <c r="W1042" s="53"/>
      <c r="X1042" s="53"/>
    </row>
    <row r="1043" customFormat="false" ht="15" hidden="false" customHeight="false" outlineLevel="0" collapsed="false">
      <c r="C1043" s="46"/>
      <c r="D1043" s="46"/>
      <c r="E1043" s="46"/>
      <c r="F1043" s="46"/>
      <c r="G1043" s="46"/>
      <c r="H1043" s="46"/>
      <c r="I1043" s="53"/>
      <c r="J1043" s="53"/>
      <c r="W1043" s="53"/>
      <c r="X1043" s="53"/>
    </row>
    <row r="1044" customFormat="false" ht="15" hidden="false" customHeight="false" outlineLevel="0" collapsed="false">
      <c r="C1044" s="48"/>
      <c r="D1044" s="48"/>
      <c r="E1044" s="48"/>
      <c r="F1044" s="48"/>
      <c r="G1044" s="48"/>
      <c r="H1044" s="48"/>
      <c r="I1044" s="53"/>
      <c r="J1044" s="53"/>
      <c r="W1044" s="53"/>
      <c r="X1044" s="53"/>
    </row>
    <row r="1045" customFormat="false" ht="15" hidden="false" customHeight="false" outlineLevel="0" collapsed="false">
      <c r="C1045" s="39"/>
      <c r="D1045" s="39"/>
      <c r="E1045" s="39"/>
      <c r="F1045" s="39"/>
      <c r="G1045" s="39"/>
      <c r="H1045" s="39"/>
      <c r="I1045" s="53"/>
      <c r="J1045" s="53"/>
      <c r="W1045" s="53"/>
      <c r="X1045" s="53"/>
    </row>
    <row r="1046" customFormat="false" ht="15" hidden="false" customHeight="false" outlineLevel="0" collapsed="false">
      <c r="C1046" s="39"/>
      <c r="D1046" s="39"/>
      <c r="E1046" s="39"/>
      <c r="F1046" s="39"/>
      <c r="G1046" s="39"/>
      <c r="H1046" s="39"/>
      <c r="I1046" s="53"/>
      <c r="J1046" s="53"/>
      <c r="W1046" s="53"/>
      <c r="X1046" s="53"/>
    </row>
    <row r="1047" customFormat="false" ht="15" hidden="false" customHeight="false" outlineLevel="0" collapsed="false">
      <c r="C1047" s="35"/>
      <c r="D1047" s="35"/>
      <c r="E1047" s="35"/>
      <c r="F1047" s="35"/>
      <c r="G1047" s="35"/>
      <c r="H1047" s="35"/>
      <c r="I1047" s="53"/>
      <c r="J1047" s="53"/>
      <c r="W1047" s="53"/>
      <c r="X1047" s="53"/>
    </row>
    <row r="1048" customFormat="false" ht="15" hidden="false" customHeight="false" outlineLevel="0" collapsed="false">
      <c r="C1048" s="42"/>
      <c r="D1048" s="42"/>
      <c r="E1048" s="42"/>
      <c r="F1048" s="42"/>
      <c r="G1048" s="42"/>
      <c r="H1048" s="42"/>
      <c r="I1048" s="53"/>
      <c r="J1048" s="53"/>
      <c r="W1048" s="53"/>
      <c r="X1048" s="53"/>
    </row>
    <row r="1049" customFormat="false" ht="15" hidden="false" customHeight="false" outlineLevel="0" collapsed="false">
      <c r="C1049" s="46"/>
      <c r="D1049" s="46"/>
      <c r="E1049" s="46"/>
      <c r="F1049" s="46"/>
      <c r="G1049" s="46"/>
      <c r="H1049" s="46"/>
      <c r="I1049" s="53"/>
      <c r="J1049" s="53"/>
      <c r="W1049" s="53"/>
      <c r="X1049" s="53"/>
    </row>
    <row r="1050" customFormat="false" ht="15" hidden="false" customHeight="false" outlineLevel="0" collapsed="false">
      <c r="C1050" s="39"/>
      <c r="D1050" s="39"/>
      <c r="E1050" s="39"/>
      <c r="F1050" s="39"/>
      <c r="G1050" s="39"/>
      <c r="H1050" s="39"/>
      <c r="I1050" s="53"/>
      <c r="J1050" s="53"/>
      <c r="W1050" s="53"/>
      <c r="X1050" s="53"/>
    </row>
    <row r="1051" customFormat="false" ht="15" hidden="false" customHeight="false" outlineLevel="0" collapsed="false">
      <c r="C1051" s="51"/>
      <c r="D1051" s="51"/>
      <c r="E1051" s="51"/>
      <c r="F1051" s="51"/>
      <c r="G1051" s="51"/>
      <c r="H1051" s="51"/>
      <c r="I1051" s="53"/>
      <c r="J1051" s="53"/>
      <c r="W1051" s="53"/>
      <c r="X1051" s="53"/>
    </row>
    <row r="1052" customFormat="false" ht="15" hidden="false" customHeight="false" outlineLevel="0" collapsed="false">
      <c r="C1052" s="37"/>
      <c r="D1052" s="37"/>
      <c r="E1052" s="37"/>
      <c r="F1052" s="37"/>
      <c r="G1052" s="37"/>
      <c r="H1052" s="37"/>
      <c r="I1052" s="53"/>
      <c r="J1052" s="53"/>
      <c r="W1052" s="53"/>
      <c r="X1052" s="53"/>
    </row>
    <row r="1053" customFormat="false" ht="15" hidden="false" customHeight="false" outlineLevel="0" collapsed="false">
      <c r="C1053" s="41"/>
      <c r="D1053" s="41"/>
      <c r="E1053" s="41"/>
      <c r="F1053" s="41"/>
      <c r="G1053" s="41"/>
      <c r="H1053" s="41"/>
      <c r="I1053" s="53"/>
      <c r="J1053" s="53"/>
      <c r="W1053" s="53"/>
      <c r="X1053" s="53"/>
    </row>
    <row r="1054" customFormat="false" ht="15" hidden="false" customHeight="false" outlineLevel="0" collapsed="false">
      <c r="C1054" s="46"/>
      <c r="D1054" s="46"/>
      <c r="E1054" s="46"/>
      <c r="F1054" s="46"/>
      <c r="G1054" s="46"/>
      <c r="H1054" s="46"/>
      <c r="I1054" s="53"/>
      <c r="J1054" s="53"/>
      <c r="W1054" s="53"/>
      <c r="X1054" s="53"/>
    </row>
    <row r="1055" customFormat="false" ht="15" hidden="false" customHeight="false" outlineLevel="0" collapsed="false">
      <c r="C1055" s="55"/>
      <c r="D1055" s="55"/>
      <c r="E1055" s="55"/>
      <c r="F1055" s="55"/>
      <c r="G1055" s="55"/>
      <c r="H1055" s="55"/>
      <c r="I1055" s="53"/>
      <c r="J1055" s="53"/>
      <c r="W1055" s="53"/>
      <c r="X1055" s="53"/>
    </row>
    <row r="1056" customFormat="false" ht="15" hidden="false" customHeight="false" outlineLevel="0" collapsed="false">
      <c r="C1056" s="46"/>
      <c r="D1056" s="46"/>
      <c r="E1056" s="46"/>
      <c r="F1056" s="46"/>
      <c r="G1056" s="46"/>
      <c r="H1056" s="46"/>
      <c r="I1056" s="53"/>
      <c r="J1056" s="53"/>
      <c r="W1056" s="53"/>
      <c r="X1056" s="53"/>
    </row>
    <row r="1057" customFormat="false" ht="15" hidden="false" customHeight="false" outlineLevel="0" collapsed="false">
      <c r="C1057" s="41"/>
      <c r="D1057" s="41"/>
      <c r="E1057" s="41"/>
      <c r="F1057" s="41"/>
      <c r="G1057" s="41"/>
      <c r="H1057" s="41"/>
      <c r="I1057" s="53"/>
      <c r="J1057" s="53"/>
      <c r="W1057" s="53"/>
      <c r="X1057" s="53"/>
    </row>
    <row r="1058" customFormat="false" ht="15" hidden="false" customHeight="false" outlineLevel="0" collapsed="false">
      <c r="C1058" s="46"/>
      <c r="D1058" s="46"/>
      <c r="E1058" s="46"/>
      <c r="F1058" s="46"/>
      <c r="G1058" s="46"/>
      <c r="H1058" s="46"/>
      <c r="I1058" s="53"/>
      <c r="J1058" s="53"/>
      <c r="W1058" s="53"/>
      <c r="X1058" s="53"/>
    </row>
    <row r="1059" customFormat="false" ht="15" hidden="false" customHeight="false" outlineLevel="0" collapsed="false">
      <c r="C1059" s="55"/>
      <c r="D1059" s="55"/>
      <c r="E1059" s="55"/>
      <c r="F1059" s="55"/>
      <c r="G1059" s="55"/>
      <c r="H1059" s="55"/>
      <c r="I1059" s="53"/>
      <c r="J1059" s="53"/>
      <c r="W1059" s="53"/>
      <c r="X1059" s="53"/>
    </row>
    <row r="1060" customFormat="false" ht="15" hidden="false" customHeight="false" outlineLevel="0" collapsed="false">
      <c r="C1060" s="40"/>
      <c r="D1060" s="40"/>
      <c r="E1060" s="40"/>
      <c r="F1060" s="40"/>
      <c r="G1060" s="40"/>
      <c r="H1060" s="40"/>
      <c r="I1060" s="53"/>
      <c r="J1060" s="53"/>
      <c r="W1060" s="53"/>
      <c r="X1060" s="53"/>
    </row>
    <row r="1061" customFormat="false" ht="15" hidden="false" customHeight="false" outlineLevel="0" collapsed="false">
      <c r="C1061" s="40"/>
      <c r="D1061" s="40"/>
      <c r="E1061" s="40"/>
      <c r="F1061" s="40"/>
      <c r="G1061" s="40"/>
      <c r="H1061" s="40"/>
      <c r="I1061" s="53"/>
      <c r="J1061" s="53"/>
      <c r="W1061" s="53"/>
      <c r="X1061" s="53"/>
    </row>
    <row r="1062" customFormat="false" ht="15" hidden="false" customHeight="false" outlineLevel="0" collapsed="false">
      <c r="C1062" s="41"/>
      <c r="D1062" s="41"/>
      <c r="E1062" s="41"/>
      <c r="F1062" s="41"/>
      <c r="G1062" s="41"/>
      <c r="H1062" s="41"/>
      <c r="I1062" s="53"/>
      <c r="J1062" s="53"/>
      <c r="W1062" s="53"/>
      <c r="X1062" s="53"/>
    </row>
    <row r="1063" customFormat="false" ht="15" hidden="false" customHeight="false" outlineLevel="0" collapsed="false">
      <c r="C1063" s="54"/>
      <c r="D1063" s="54"/>
      <c r="E1063" s="54"/>
      <c r="F1063" s="54"/>
      <c r="G1063" s="54"/>
      <c r="H1063" s="54"/>
      <c r="I1063" s="53"/>
      <c r="J1063" s="53"/>
      <c r="W1063" s="53"/>
      <c r="X1063" s="53"/>
    </row>
    <row r="1064" customFormat="false" ht="15" hidden="false" customHeight="false" outlineLevel="0" collapsed="false">
      <c r="C1064" s="33"/>
      <c r="D1064" s="33"/>
      <c r="E1064" s="33"/>
      <c r="F1064" s="33"/>
      <c r="G1064" s="33"/>
      <c r="H1064" s="33"/>
      <c r="I1064" s="53"/>
      <c r="J1064" s="53"/>
      <c r="W1064" s="53"/>
      <c r="X1064" s="53"/>
    </row>
    <row r="1065" customFormat="false" ht="15" hidden="false" customHeight="false" outlineLevel="0" collapsed="false">
      <c r="C1065" s="44"/>
      <c r="D1065" s="44"/>
      <c r="E1065" s="44"/>
      <c r="F1065" s="44"/>
      <c r="G1065" s="44"/>
      <c r="H1065" s="44"/>
      <c r="I1065" s="53"/>
      <c r="J1065" s="53"/>
      <c r="W1065" s="53"/>
      <c r="X1065" s="53"/>
    </row>
    <row r="1066" customFormat="false" ht="15" hidden="false" customHeight="false" outlineLevel="0" collapsed="false">
      <c r="C1066" s="42"/>
      <c r="D1066" s="42"/>
      <c r="E1066" s="42"/>
      <c r="F1066" s="42"/>
      <c r="G1066" s="42"/>
      <c r="H1066" s="42"/>
      <c r="I1066" s="53"/>
      <c r="J1066" s="53"/>
      <c r="W1066" s="53"/>
      <c r="X1066" s="53"/>
    </row>
    <row r="1067" customFormat="false" ht="15" hidden="false" customHeight="false" outlineLevel="0" collapsed="false">
      <c r="C1067" s="35"/>
      <c r="D1067" s="35"/>
      <c r="E1067" s="35"/>
      <c r="F1067" s="35"/>
      <c r="G1067" s="35"/>
      <c r="H1067" s="35"/>
      <c r="I1067" s="53"/>
      <c r="J1067" s="53"/>
      <c r="W1067" s="53"/>
      <c r="X1067" s="53"/>
    </row>
    <row r="1068" customFormat="false" ht="15" hidden="false" customHeight="false" outlineLevel="0" collapsed="false">
      <c r="C1068" s="47"/>
      <c r="D1068" s="47"/>
      <c r="E1068" s="47"/>
      <c r="F1068" s="47"/>
      <c r="G1068" s="47"/>
      <c r="H1068" s="47"/>
      <c r="I1068" s="53"/>
      <c r="J1068" s="53"/>
      <c r="W1068" s="53"/>
      <c r="X1068" s="53"/>
    </row>
    <row r="1069" customFormat="false" ht="15" hidden="false" customHeight="false" outlineLevel="0" collapsed="false">
      <c r="C1069" s="41"/>
      <c r="D1069" s="41"/>
      <c r="E1069" s="41"/>
      <c r="F1069" s="41"/>
      <c r="G1069" s="41"/>
      <c r="H1069" s="41"/>
      <c r="I1069" s="53"/>
      <c r="J1069" s="53"/>
      <c r="W1069" s="53"/>
      <c r="X1069" s="53"/>
    </row>
    <row r="1070" customFormat="false" ht="15" hidden="false" customHeight="false" outlineLevel="0" collapsed="false">
      <c r="C1070" s="47"/>
      <c r="D1070" s="47"/>
      <c r="E1070" s="47"/>
      <c r="F1070" s="47"/>
      <c r="G1070" s="47"/>
      <c r="H1070" s="47"/>
      <c r="I1070" s="53"/>
      <c r="J1070" s="53"/>
      <c r="W1070" s="53"/>
      <c r="X1070" s="53"/>
    </row>
    <row r="1071" customFormat="false" ht="15" hidden="false" customHeight="false" outlineLevel="0" collapsed="false">
      <c r="C1071" s="42"/>
      <c r="D1071" s="42"/>
      <c r="E1071" s="42"/>
      <c r="F1071" s="42"/>
      <c r="G1071" s="42"/>
      <c r="H1071" s="42"/>
      <c r="I1071" s="53"/>
      <c r="J1071" s="53"/>
      <c r="W1071" s="53"/>
      <c r="X1071" s="53"/>
    </row>
    <row r="1072" customFormat="false" ht="15" hidden="false" customHeight="false" outlineLevel="0" collapsed="false">
      <c r="C1072" s="39"/>
      <c r="D1072" s="39"/>
      <c r="E1072" s="39"/>
      <c r="F1072" s="39"/>
      <c r="G1072" s="39"/>
      <c r="H1072" s="39"/>
      <c r="I1072" s="53"/>
      <c r="J1072" s="53"/>
      <c r="W1072" s="53"/>
      <c r="X1072" s="53"/>
    </row>
    <row r="1073" customFormat="false" ht="15" hidden="false" customHeight="false" outlineLevel="0" collapsed="false">
      <c r="C1073" s="49"/>
      <c r="D1073" s="49"/>
      <c r="E1073" s="49"/>
      <c r="F1073" s="49"/>
      <c r="G1073" s="49"/>
      <c r="H1073" s="49"/>
      <c r="I1073" s="53"/>
      <c r="J1073" s="53"/>
      <c r="W1073" s="53"/>
      <c r="X1073" s="53"/>
    </row>
    <row r="1074" customFormat="false" ht="15" hidden="false" customHeight="false" outlineLevel="0" collapsed="false">
      <c r="C1074" s="41"/>
      <c r="D1074" s="41"/>
      <c r="E1074" s="41"/>
      <c r="F1074" s="41"/>
      <c r="G1074" s="41"/>
      <c r="H1074" s="41"/>
      <c r="I1074" s="53"/>
      <c r="J1074" s="53"/>
      <c r="W1074" s="53"/>
      <c r="X1074" s="53"/>
    </row>
    <row r="1075" customFormat="false" ht="15" hidden="false" customHeight="false" outlineLevel="0" collapsed="false">
      <c r="C1075" s="38"/>
      <c r="D1075" s="38"/>
      <c r="E1075" s="38"/>
      <c r="F1075" s="38"/>
      <c r="G1075" s="38"/>
      <c r="H1075" s="38"/>
      <c r="I1075" s="53"/>
      <c r="J1075" s="53"/>
      <c r="W1075" s="53"/>
      <c r="X1075" s="53"/>
    </row>
    <row r="1076" customFormat="false" ht="15" hidden="false" customHeight="false" outlineLevel="0" collapsed="false">
      <c r="C1076" s="54"/>
      <c r="D1076" s="54"/>
      <c r="E1076" s="54"/>
      <c r="F1076" s="54"/>
      <c r="G1076" s="54"/>
      <c r="H1076" s="54"/>
      <c r="I1076" s="53"/>
      <c r="J1076" s="53"/>
      <c r="W1076" s="53"/>
      <c r="X1076" s="53"/>
    </row>
    <row r="1077" customFormat="false" ht="15" hidden="false" customHeight="false" outlineLevel="0" collapsed="false">
      <c r="C1077" s="55"/>
      <c r="D1077" s="55"/>
      <c r="E1077" s="55"/>
      <c r="F1077" s="55"/>
      <c r="G1077" s="55"/>
      <c r="H1077" s="55"/>
      <c r="I1077" s="53"/>
      <c r="J1077" s="53"/>
      <c r="W1077" s="53"/>
      <c r="X1077" s="53"/>
    </row>
    <row r="1078" customFormat="false" ht="15" hidden="false" customHeight="false" outlineLevel="0" collapsed="false">
      <c r="C1078" s="53"/>
      <c r="D1078" s="53"/>
      <c r="E1078" s="53"/>
      <c r="F1078" s="53"/>
      <c r="G1078" s="53"/>
      <c r="H1078" s="53"/>
      <c r="I1078" s="53"/>
      <c r="J1078" s="53"/>
      <c r="W1078" s="53"/>
      <c r="X1078" s="53"/>
    </row>
    <row r="1079" customFormat="false" ht="15" hidden="false" customHeight="false" outlineLevel="0" collapsed="false">
      <c r="C1079" s="35"/>
      <c r="D1079" s="35"/>
      <c r="E1079" s="35"/>
      <c r="F1079" s="35"/>
      <c r="G1079" s="35"/>
      <c r="H1079" s="35"/>
      <c r="I1079" s="53"/>
      <c r="J1079" s="53"/>
      <c r="W1079" s="53"/>
      <c r="X1079" s="53"/>
    </row>
    <row r="1080" customFormat="false" ht="15" hidden="false" customHeight="false" outlineLevel="0" collapsed="false">
      <c r="C1080" s="37"/>
      <c r="D1080" s="37"/>
      <c r="E1080" s="37"/>
      <c r="F1080" s="37"/>
      <c r="G1080" s="37"/>
      <c r="H1080" s="37"/>
      <c r="I1080" s="53"/>
      <c r="J1080" s="53"/>
      <c r="W1080" s="53"/>
      <c r="X1080" s="53"/>
    </row>
    <row r="1081" customFormat="false" ht="15" hidden="false" customHeight="false" outlineLevel="0" collapsed="false">
      <c r="C1081" s="35"/>
      <c r="D1081" s="35"/>
      <c r="E1081" s="35"/>
      <c r="F1081" s="35"/>
      <c r="G1081" s="35"/>
      <c r="H1081" s="35"/>
      <c r="I1081" s="53"/>
      <c r="J1081" s="53"/>
      <c r="W1081" s="53"/>
      <c r="X1081" s="53"/>
    </row>
    <row r="1082" customFormat="false" ht="15" hidden="false" customHeight="false" outlineLevel="0" collapsed="false">
      <c r="C1082" s="50"/>
      <c r="D1082" s="50"/>
      <c r="E1082" s="50"/>
      <c r="F1082" s="50"/>
      <c r="G1082" s="50"/>
      <c r="H1082" s="50"/>
      <c r="I1082" s="53"/>
      <c r="J1082" s="53"/>
      <c r="W1082" s="53"/>
      <c r="X1082" s="53"/>
    </row>
    <row r="1083" customFormat="false" ht="15" hidden="false" customHeight="false" outlineLevel="0" collapsed="false">
      <c r="C1083" s="42"/>
      <c r="D1083" s="42"/>
      <c r="E1083" s="42"/>
      <c r="F1083" s="42"/>
      <c r="G1083" s="42"/>
      <c r="H1083" s="42"/>
      <c r="I1083" s="53"/>
      <c r="J1083" s="53"/>
      <c r="W1083" s="53"/>
      <c r="X1083" s="53"/>
    </row>
    <row r="1084" customFormat="false" ht="15" hidden="false" customHeight="false" outlineLevel="0" collapsed="false">
      <c r="C1084" s="35"/>
      <c r="D1084" s="35"/>
      <c r="E1084" s="35"/>
      <c r="F1084" s="35"/>
      <c r="G1084" s="35"/>
      <c r="H1084" s="35"/>
      <c r="I1084" s="53"/>
      <c r="J1084" s="53"/>
      <c r="W1084" s="53"/>
      <c r="X1084" s="53"/>
    </row>
    <row r="1085" customFormat="false" ht="15" hidden="false" customHeight="false" outlineLevel="0" collapsed="false">
      <c r="C1085" s="36"/>
      <c r="D1085" s="36"/>
      <c r="E1085" s="36"/>
      <c r="F1085" s="36"/>
      <c r="G1085" s="36"/>
      <c r="H1085" s="36"/>
      <c r="I1085" s="35"/>
      <c r="J1085" s="35"/>
      <c r="W1085" s="53"/>
      <c r="X1085" s="53"/>
    </row>
    <row r="1086" customFormat="false" ht="15" hidden="false" customHeight="false" outlineLevel="0" collapsed="false">
      <c r="C1086" s="47"/>
      <c r="D1086" s="47"/>
      <c r="E1086" s="47"/>
      <c r="F1086" s="47"/>
      <c r="G1086" s="47"/>
      <c r="H1086" s="47"/>
      <c r="I1086" s="35"/>
      <c r="J1086" s="35"/>
      <c r="W1086" s="53"/>
      <c r="X1086" s="53"/>
    </row>
    <row r="1087" customFormat="false" ht="15" hidden="false" customHeight="false" outlineLevel="0" collapsed="false">
      <c r="C1087" s="37"/>
      <c r="D1087" s="37"/>
      <c r="E1087" s="37"/>
      <c r="F1087" s="37"/>
      <c r="G1087" s="37"/>
      <c r="H1087" s="37"/>
      <c r="I1087" s="35"/>
      <c r="J1087" s="35"/>
      <c r="W1087" s="53"/>
      <c r="X1087" s="53"/>
    </row>
    <row r="1088" customFormat="false" ht="15" hidden="false" customHeight="false" outlineLevel="0" collapsed="false">
      <c r="C1088" s="50"/>
      <c r="D1088" s="50"/>
      <c r="E1088" s="50"/>
      <c r="F1088" s="50"/>
      <c r="G1088" s="50"/>
      <c r="H1088" s="50"/>
      <c r="I1088" s="35"/>
      <c r="J1088" s="35"/>
      <c r="W1088" s="53"/>
      <c r="X1088" s="53"/>
    </row>
    <row r="1089" customFormat="false" ht="15" hidden="false" customHeight="false" outlineLevel="0" collapsed="false">
      <c r="C1089" s="37"/>
      <c r="D1089" s="37"/>
      <c r="E1089" s="37"/>
      <c r="F1089" s="37"/>
      <c r="G1089" s="37"/>
      <c r="H1089" s="37"/>
      <c r="I1089" s="35"/>
      <c r="J1089" s="35"/>
      <c r="W1089" s="35"/>
      <c r="X1089" s="35"/>
    </row>
    <row r="1090" customFormat="false" ht="15" hidden="false" customHeight="false" outlineLevel="0" collapsed="false">
      <c r="C1090" s="41"/>
      <c r="D1090" s="41"/>
      <c r="E1090" s="41"/>
      <c r="F1090" s="41"/>
      <c r="G1090" s="41"/>
      <c r="H1090" s="41"/>
      <c r="I1090" s="35"/>
      <c r="J1090" s="35"/>
      <c r="W1090" s="35"/>
      <c r="X1090" s="35"/>
    </row>
    <row r="1091" customFormat="false" ht="15" hidden="false" customHeight="false" outlineLevel="0" collapsed="false">
      <c r="C1091" s="50"/>
      <c r="D1091" s="50"/>
      <c r="E1091" s="50"/>
      <c r="F1091" s="50"/>
      <c r="G1091" s="50"/>
      <c r="H1091" s="50"/>
      <c r="I1091" s="35"/>
      <c r="J1091" s="35"/>
      <c r="W1091" s="35"/>
      <c r="X1091" s="35"/>
    </row>
    <row r="1092" customFormat="false" ht="15" hidden="false" customHeight="false" outlineLevel="0" collapsed="false">
      <c r="C1092" s="52"/>
      <c r="D1092" s="52"/>
      <c r="E1092" s="52"/>
      <c r="F1092" s="52"/>
      <c r="G1092" s="52"/>
      <c r="H1092" s="52"/>
      <c r="I1092" s="35"/>
      <c r="J1092" s="35"/>
      <c r="W1092" s="35"/>
      <c r="X1092" s="35"/>
    </row>
    <row r="1093" customFormat="false" ht="15" hidden="false" customHeight="false" outlineLevel="0" collapsed="false">
      <c r="C1093" s="54"/>
      <c r="D1093" s="54"/>
      <c r="E1093" s="54"/>
      <c r="F1093" s="54"/>
      <c r="G1093" s="54"/>
      <c r="H1093" s="54"/>
      <c r="I1093" s="35"/>
      <c r="J1093" s="35"/>
      <c r="W1093" s="35"/>
      <c r="X1093" s="35"/>
    </row>
    <row r="1094" customFormat="false" ht="15" hidden="false" customHeight="false" outlineLevel="0" collapsed="false">
      <c r="C1094" s="41"/>
      <c r="D1094" s="41"/>
      <c r="E1094" s="41"/>
      <c r="F1094" s="41"/>
      <c r="G1094" s="41"/>
      <c r="H1094" s="41"/>
      <c r="I1094" s="35"/>
      <c r="J1094" s="35"/>
      <c r="W1094" s="35"/>
      <c r="X1094" s="35"/>
    </row>
    <row r="1095" customFormat="false" ht="15" hidden="false" customHeight="false" outlineLevel="0" collapsed="false">
      <c r="C1095" s="33"/>
      <c r="D1095" s="33"/>
      <c r="E1095" s="33"/>
      <c r="F1095" s="33"/>
      <c r="G1095" s="33"/>
      <c r="H1095" s="33"/>
      <c r="I1095" s="35"/>
      <c r="J1095" s="35"/>
      <c r="W1095" s="35"/>
      <c r="X1095" s="35"/>
    </row>
    <row r="1096" customFormat="false" ht="15" hidden="false" customHeight="false" outlineLevel="0" collapsed="false">
      <c r="C1096" s="54"/>
      <c r="D1096" s="54"/>
      <c r="E1096" s="54"/>
      <c r="F1096" s="54"/>
      <c r="G1096" s="54"/>
      <c r="H1096" s="54"/>
      <c r="I1096" s="35"/>
      <c r="J1096" s="35"/>
      <c r="W1096" s="35"/>
      <c r="X1096" s="35"/>
    </row>
    <row r="1097" customFormat="false" ht="15" hidden="false" customHeight="false" outlineLevel="0" collapsed="false">
      <c r="C1097" s="55"/>
      <c r="D1097" s="55"/>
      <c r="E1097" s="55"/>
      <c r="F1097" s="55"/>
      <c r="G1097" s="55"/>
      <c r="H1097" s="55"/>
      <c r="I1097" s="35"/>
      <c r="J1097" s="35"/>
      <c r="W1097" s="35"/>
      <c r="X1097" s="35"/>
    </row>
    <row r="1098" customFormat="false" ht="15" hidden="false" customHeight="false" outlineLevel="0" collapsed="false">
      <c r="C1098" s="44"/>
      <c r="D1098" s="44"/>
      <c r="E1098" s="44"/>
      <c r="F1098" s="44"/>
      <c r="G1098" s="44"/>
      <c r="H1098" s="44"/>
      <c r="I1098" s="35"/>
      <c r="J1098" s="35"/>
      <c r="W1098" s="35"/>
      <c r="X1098" s="35"/>
    </row>
    <row r="1099" customFormat="false" ht="15" hidden="false" customHeight="false" outlineLevel="0" collapsed="false">
      <c r="C1099" s="35"/>
      <c r="D1099" s="35"/>
      <c r="E1099" s="35"/>
      <c r="F1099" s="35"/>
      <c r="G1099" s="35"/>
      <c r="H1099" s="35"/>
      <c r="I1099" s="35"/>
      <c r="J1099" s="35"/>
      <c r="W1099" s="35"/>
      <c r="X1099" s="35"/>
    </row>
    <row r="1100" customFormat="false" ht="15" hidden="false" customHeight="false" outlineLevel="0" collapsed="false">
      <c r="C1100" s="37"/>
      <c r="D1100" s="37"/>
      <c r="E1100" s="37"/>
      <c r="F1100" s="37"/>
      <c r="G1100" s="37"/>
      <c r="H1100" s="37"/>
      <c r="I1100" s="35"/>
      <c r="J1100" s="35"/>
      <c r="W1100" s="35"/>
      <c r="X1100" s="35"/>
    </row>
    <row r="1101" customFormat="false" ht="15" hidden="false" customHeight="false" outlineLevel="0" collapsed="false">
      <c r="C1101" s="47"/>
      <c r="D1101" s="47"/>
      <c r="E1101" s="47"/>
      <c r="F1101" s="47"/>
      <c r="G1101" s="47"/>
      <c r="H1101" s="47"/>
      <c r="I1101" s="35"/>
      <c r="J1101" s="35"/>
      <c r="W1101" s="35"/>
      <c r="X1101" s="35"/>
    </row>
    <row r="1102" customFormat="false" ht="15" hidden="false" customHeight="false" outlineLevel="0" collapsed="false">
      <c r="C1102" s="35"/>
      <c r="D1102" s="35"/>
      <c r="E1102" s="35"/>
      <c r="F1102" s="35"/>
      <c r="G1102" s="35"/>
      <c r="H1102" s="35"/>
      <c r="I1102" s="35"/>
      <c r="J1102" s="35"/>
      <c r="W1102" s="35"/>
      <c r="X1102" s="35"/>
    </row>
    <row r="1103" customFormat="false" ht="15" hidden="false" customHeight="false" outlineLevel="0" collapsed="false">
      <c r="C1103" s="47"/>
      <c r="D1103" s="47"/>
      <c r="E1103" s="47"/>
      <c r="F1103" s="47"/>
      <c r="G1103" s="47"/>
      <c r="H1103" s="47"/>
      <c r="I1103" s="35"/>
      <c r="J1103" s="35"/>
      <c r="W1103" s="35"/>
      <c r="X1103" s="35"/>
    </row>
    <row r="1104" customFormat="false" ht="15" hidden="false" customHeight="false" outlineLevel="0" collapsed="false">
      <c r="C1104" s="50"/>
      <c r="D1104" s="50"/>
      <c r="E1104" s="50"/>
      <c r="F1104" s="50"/>
      <c r="G1104" s="50"/>
      <c r="H1104" s="50"/>
      <c r="I1104" s="35"/>
      <c r="J1104" s="35"/>
      <c r="W1104" s="35"/>
      <c r="X1104" s="35"/>
    </row>
    <row r="1105" customFormat="false" ht="15" hidden="false" customHeight="false" outlineLevel="0" collapsed="false">
      <c r="C1105" s="53"/>
      <c r="D1105" s="53"/>
      <c r="E1105" s="53"/>
      <c r="F1105" s="53"/>
      <c r="G1105" s="53"/>
      <c r="H1105" s="53"/>
      <c r="I1105" s="35"/>
      <c r="J1105" s="35"/>
      <c r="W1105" s="35"/>
      <c r="X1105" s="35"/>
    </row>
    <row r="1106" customFormat="false" ht="15" hidden="false" customHeight="false" outlineLevel="0" collapsed="false">
      <c r="C1106" s="41"/>
      <c r="D1106" s="41"/>
      <c r="E1106" s="41"/>
      <c r="F1106" s="41"/>
      <c r="G1106" s="41"/>
      <c r="H1106" s="41"/>
      <c r="I1106" s="35"/>
      <c r="J1106" s="35"/>
      <c r="W1106" s="35"/>
      <c r="X1106" s="35"/>
    </row>
    <row r="1107" customFormat="false" ht="15" hidden="false" customHeight="false" outlineLevel="0" collapsed="false">
      <c r="C1107" s="47"/>
      <c r="D1107" s="47"/>
      <c r="E1107" s="47"/>
      <c r="F1107" s="47"/>
      <c r="G1107" s="47"/>
      <c r="H1107" s="47"/>
      <c r="I1107" s="35"/>
      <c r="J1107" s="35"/>
      <c r="W1107" s="35"/>
      <c r="X1107" s="35"/>
    </row>
    <row r="1108" customFormat="false" ht="15" hidden="false" customHeight="false" outlineLevel="0" collapsed="false">
      <c r="C1108" s="53"/>
      <c r="D1108" s="53"/>
      <c r="E1108" s="53"/>
      <c r="F1108" s="53"/>
      <c r="G1108" s="53"/>
      <c r="H1108" s="53"/>
      <c r="I1108" s="35"/>
      <c r="J1108" s="35"/>
      <c r="W1108" s="35"/>
      <c r="X1108" s="35"/>
    </row>
    <row r="1109" customFormat="false" ht="15" hidden="false" customHeight="false" outlineLevel="0" collapsed="false">
      <c r="C1109" s="33"/>
      <c r="D1109" s="33"/>
      <c r="E1109" s="33"/>
      <c r="F1109" s="33"/>
      <c r="G1109" s="33"/>
      <c r="H1109" s="33"/>
      <c r="I1109" s="35"/>
      <c r="J1109" s="35"/>
      <c r="W1109" s="35"/>
      <c r="X1109" s="35"/>
    </row>
    <row r="1110" customFormat="false" ht="15" hidden="false" customHeight="false" outlineLevel="0" collapsed="false">
      <c r="C1110" s="54"/>
      <c r="D1110" s="54"/>
      <c r="E1110" s="54"/>
      <c r="F1110" s="54"/>
      <c r="G1110" s="54"/>
      <c r="H1110" s="54"/>
      <c r="I1110" s="35"/>
      <c r="J1110" s="35"/>
      <c r="W1110" s="35"/>
      <c r="X1110" s="35"/>
    </row>
    <row r="1111" customFormat="false" ht="15" hidden="false" customHeight="false" outlineLevel="0" collapsed="false">
      <c r="C1111" s="54"/>
      <c r="D1111" s="54"/>
      <c r="E1111" s="54"/>
      <c r="F1111" s="54"/>
      <c r="G1111" s="54"/>
      <c r="H1111" s="54"/>
      <c r="I1111" s="35"/>
      <c r="J1111" s="35"/>
      <c r="W1111" s="35"/>
      <c r="X1111" s="35"/>
    </row>
    <row r="1112" customFormat="false" ht="15" hidden="false" customHeight="false" outlineLevel="0" collapsed="false">
      <c r="C1112" s="47"/>
      <c r="D1112" s="47"/>
      <c r="E1112" s="47"/>
      <c r="F1112" s="47"/>
      <c r="G1112" s="47"/>
      <c r="H1112" s="47"/>
      <c r="I1112" s="35"/>
      <c r="J1112" s="35"/>
      <c r="W1112" s="35"/>
      <c r="X1112" s="35"/>
    </row>
    <row r="1113" customFormat="false" ht="15" hidden="false" customHeight="false" outlineLevel="0" collapsed="false">
      <c r="C1113" s="52"/>
      <c r="D1113" s="52"/>
      <c r="E1113" s="52"/>
      <c r="F1113" s="52"/>
      <c r="G1113" s="52"/>
      <c r="H1113" s="52"/>
      <c r="I1113" s="35"/>
      <c r="J1113" s="35"/>
      <c r="W1113" s="35"/>
      <c r="X1113" s="35"/>
    </row>
    <row r="1114" customFormat="false" ht="15" hidden="false" customHeight="false" outlineLevel="0" collapsed="false">
      <c r="C1114" s="36"/>
      <c r="D1114" s="36"/>
      <c r="E1114" s="36"/>
      <c r="F1114" s="36"/>
      <c r="G1114" s="36"/>
      <c r="H1114" s="36"/>
      <c r="I1114" s="35"/>
      <c r="J1114" s="35"/>
      <c r="W1114" s="35"/>
      <c r="X1114" s="35"/>
    </row>
    <row r="1115" customFormat="false" ht="15" hidden="false" customHeight="false" outlineLevel="0" collapsed="false">
      <c r="C1115" s="52"/>
      <c r="D1115" s="52"/>
      <c r="E1115" s="52"/>
      <c r="F1115" s="52"/>
      <c r="G1115" s="52"/>
      <c r="H1115" s="52"/>
      <c r="I1115" s="35"/>
      <c r="J1115" s="35"/>
      <c r="W1115" s="35"/>
      <c r="X1115" s="35"/>
    </row>
    <row r="1116" customFormat="false" ht="15" hidden="false" customHeight="false" outlineLevel="0" collapsed="false">
      <c r="C1116" s="41"/>
      <c r="D1116" s="41"/>
      <c r="E1116" s="41"/>
      <c r="F1116" s="41"/>
      <c r="G1116" s="41"/>
      <c r="H1116" s="41"/>
      <c r="I1116" s="35"/>
      <c r="J1116" s="35"/>
      <c r="W1116" s="35"/>
      <c r="X1116" s="35"/>
    </row>
    <row r="1117" customFormat="false" ht="15" hidden="false" customHeight="false" outlineLevel="0" collapsed="false">
      <c r="C1117" s="35"/>
      <c r="D1117" s="35"/>
      <c r="E1117" s="35"/>
      <c r="F1117" s="35"/>
      <c r="G1117" s="35"/>
      <c r="H1117" s="35"/>
      <c r="I1117" s="35"/>
      <c r="J1117" s="35"/>
      <c r="W1117" s="35"/>
      <c r="X1117" s="35"/>
    </row>
    <row r="1118" customFormat="false" ht="15" hidden="false" customHeight="false" outlineLevel="0" collapsed="false">
      <c r="C1118" s="47"/>
      <c r="D1118" s="47"/>
      <c r="E1118" s="47"/>
      <c r="F1118" s="47"/>
      <c r="G1118" s="47"/>
      <c r="H1118" s="47"/>
      <c r="I1118" s="35"/>
      <c r="J1118" s="35"/>
      <c r="W1118" s="35"/>
      <c r="X1118" s="35"/>
    </row>
    <row r="1119" customFormat="false" ht="15" hidden="false" customHeight="false" outlineLevel="0" collapsed="false">
      <c r="C1119" s="42"/>
      <c r="D1119" s="42"/>
      <c r="E1119" s="42"/>
      <c r="F1119" s="42"/>
      <c r="G1119" s="42"/>
      <c r="H1119" s="42"/>
      <c r="I1119" s="35"/>
      <c r="J1119" s="35"/>
      <c r="W1119" s="35"/>
      <c r="X1119" s="35"/>
    </row>
    <row r="1120" customFormat="false" ht="15" hidden="false" customHeight="false" outlineLevel="0" collapsed="false">
      <c r="C1120" s="38"/>
      <c r="D1120" s="38"/>
      <c r="E1120" s="38"/>
      <c r="F1120" s="38"/>
      <c r="G1120" s="38"/>
      <c r="H1120" s="38"/>
      <c r="I1120" s="35"/>
      <c r="J1120" s="35"/>
      <c r="W1120" s="35"/>
      <c r="X1120" s="35"/>
    </row>
    <row r="1121" customFormat="false" ht="15" hidden="false" customHeight="false" outlineLevel="0" collapsed="false">
      <c r="C1121" s="36"/>
      <c r="D1121" s="36"/>
      <c r="E1121" s="36"/>
      <c r="F1121" s="36"/>
      <c r="G1121" s="36"/>
      <c r="H1121" s="36"/>
      <c r="I1121" s="35"/>
      <c r="J1121" s="35"/>
      <c r="W1121" s="35"/>
      <c r="X1121" s="35"/>
    </row>
    <row r="1122" customFormat="false" ht="15" hidden="false" customHeight="false" outlineLevel="0" collapsed="false">
      <c r="C1122" s="41"/>
      <c r="D1122" s="41"/>
      <c r="E1122" s="41"/>
      <c r="F1122" s="41"/>
      <c r="G1122" s="41"/>
      <c r="H1122" s="41"/>
      <c r="I1122" s="35"/>
      <c r="J1122" s="35"/>
      <c r="W1122" s="35"/>
      <c r="X1122" s="35"/>
    </row>
    <row r="1123" customFormat="false" ht="15" hidden="false" customHeight="false" outlineLevel="0" collapsed="false">
      <c r="C1123" s="55"/>
      <c r="D1123" s="55"/>
      <c r="E1123" s="55"/>
      <c r="F1123" s="55"/>
      <c r="G1123" s="55"/>
      <c r="H1123" s="55"/>
      <c r="I1123" s="35"/>
      <c r="J1123" s="35"/>
      <c r="W1123" s="35"/>
      <c r="X1123" s="35"/>
    </row>
    <row r="1124" customFormat="false" ht="15" hidden="false" customHeight="false" outlineLevel="0" collapsed="false">
      <c r="C1124" s="41"/>
      <c r="D1124" s="41"/>
      <c r="E1124" s="41"/>
      <c r="F1124" s="41"/>
      <c r="G1124" s="41"/>
      <c r="H1124" s="41"/>
      <c r="I1124" s="35"/>
      <c r="J1124" s="35"/>
      <c r="W1124" s="35"/>
      <c r="X1124" s="35"/>
    </row>
    <row r="1125" customFormat="false" ht="15" hidden="false" customHeight="false" outlineLevel="0" collapsed="false">
      <c r="C1125" s="42"/>
      <c r="D1125" s="42"/>
      <c r="E1125" s="42"/>
      <c r="F1125" s="42"/>
      <c r="G1125" s="42"/>
      <c r="H1125" s="42"/>
      <c r="I1125" s="35"/>
      <c r="J1125" s="35"/>
      <c r="W1125" s="35"/>
      <c r="X1125" s="35"/>
    </row>
    <row r="1126" customFormat="false" ht="15" hidden="false" customHeight="false" outlineLevel="0" collapsed="false">
      <c r="C1126" s="50"/>
      <c r="D1126" s="50"/>
      <c r="E1126" s="50"/>
      <c r="F1126" s="50"/>
      <c r="G1126" s="50"/>
      <c r="H1126" s="50"/>
      <c r="I1126" s="35"/>
      <c r="J1126" s="35"/>
      <c r="W1126" s="35"/>
      <c r="X1126" s="35"/>
    </row>
    <row r="1127" customFormat="false" ht="15" hidden="false" customHeight="false" outlineLevel="0" collapsed="false">
      <c r="C1127" s="36"/>
      <c r="D1127" s="36"/>
      <c r="E1127" s="36"/>
      <c r="F1127" s="36"/>
      <c r="G1127" s="36"/>
      <c r="H1127" s="36"/>
      <c r="I1127" s="35"/>
      <c r="J1127" s="35"/>
      <c r="W1127" s="35"/>
      <c r="X1127" s="35"/>
    </row>
    <row r="1128" customFormat="false" ht="15" hidden="false" customHeight="false" outlineLevel="0" collapsed="false">
      <c r="C1128" s="44"/>
      <c r="D1128" s="44"/>
      <c r="E1128" s="44"/>
      <c r="F1128" s="44"/>
      <c r="G1128" s="44"/>
      <c r="H1128" s="44"/>
      <c r="I1128" s="35"/>
      <c r="J1128" s="35"/>
      <c r="W1128" s="35"/>
      <c r="X1128" s="35"/>
    </row>
    <row r="1129" customFormat="false" ht="15" hidden="false" customHeight="false" outlineLevel="0" collapsed="false">
      <c r="C1129" s="53"/>
      <c r="D1129" s="53"/>
      <c r="E1129" s="53"/>
      <c r="F1129" s="53"/>
      <c r="G1129" s="53"/>
      <c r="H1129" s="53"/>
      <c r="I1129" s="35"/>
      <c r="J1129" s="35"/>
      <c r="W1129" s="35"/>
      <c r="X1129" s="35"/>
    </row>
    <row r="1130" customFormat="false" ht="15" hidden="false" customHeight="false" outlineLevel="0" collapsed="false">
      <c r="C1130" s="46"/>
      <c r="D1130" s="46"/>
      <c r="E1130" s="46"/>
      <c r="F1130" s="46"/>
      <c r="G1130" s="46"/>
      <c r="H1130" s="46"/>
      <c r="I1130" s="35"/>
      <c r="J1130" s="35"/>
      <c r="W1130" s="35"/>
      <c r="X1130" s="35"/>
    </row>
    <row r="1131" customFormat="false" ht="15" hidden="false" customHeight="false" outlineLevel="0" collapsed="false">
      <c r="C1131" s="37"/>
      <c r="D1131" s="37"/>
      <c r="E1131" s="37"/>
      <c r="F1131" s="37"/>
      <c r="G1131" s="37"/>
      <c r="H1131" s="37"/>
      <c r="I1131" s="35"/>
      <c r="J1131" s="35"/>
      <c r="W1131" s="35"/>
      <c r="X1131" s="35"/>
    </row>
    <row r="1132" customFormat="false" ht="15" hidden="false" customHeight="false" outlineLevel="0" collapsed="false">
      <c r="C1132" s="46"/>
      <c r="D1132" s="46"/>
      <c r="E1132" s="46"/>
      <c r="F1132" s="46"/>
      <c r="G1132" s="46"/>
      <c r="H1132" s="46"/>
      <c r="I1132" s="35"/>
      <c r="J1132" s="35"/>
      <c r="W1132" s="35"/>
      <c r="X1132" s="35"/>
    </row>
    <row r="1133" customFormat="false" ht="15" hidden="false" customHeight="false" outlineLevel="0" collapsed="false">
      <c r="C1133" s="33"/>
      <c r="D1133" s="33"/>
      <c r="E1133" s="33"/>
      <c r="F1133" s="33"/>
      <c r="G1133" s="33"/>
      <c r="H1133" s="33"/>
      <c r="I1133" s="35"/>
      <c r="J1133" s="35"/>
      <c r="W1133" s="35"/>
      <c r="X1133" s="35"/>
    </row>
    <row r="1134" customFormat="false" ht="15" hidden="false" customHeight="false" outlineLevel="0" collapsed="false">
      <c r="C1134" s="55"/>
      <c r="D1134" s="55"/>
      <c r="E1134" s="55"/>
      <c r="F1134" s="55"/>
      <c r="G1134" s="55"/>
      <c r="H1134" s="55"/>
      <c r="I1134" s="35"/>
      <c r="J1134" s="35"/>
      <c r="W1134" s="35"/>
      <c r="X1134" s="35"/>
    </row>
    <row r="1135" customFormat="false" ht="15" hidden="false" customHeight="false" outlineLevel="0" collapsed="false">
      <c r="C1135" s="48"/>
      <c r="D1135" s="48"/>
      <c r="E1135" s="48"/>
      <c r="F1135" s="48"/>
      <c r="G1135" s="48"/>
      <c r="H1135" s="48"/>
      <c r="I1135" s="35"/>
      <c r="J1135" s="35"/>
      <c r="W1135" s="35"/>
      <c r="X1135" s="35"/>
    </row>
    <row r="1136" customFormat="false" ht="15" hidden="false" customHeight="false" outlineLevel="0" collapsed="false">
      <c r="C1136" s="55"/>
      <c r="D1136" s="55"/>
      <c r="E1136" s="55"/>
      <c r="F1136" s="55"/>
      <c r="G1136" s="55"/>
      <c r="H1136" s="55"/>
      <c r="I1136" s="35"/>
      <c r="J1136" s="35"/>
      <c r="W1136" s="35"/>
      <c r="X1136" s="35"/>
    </row>
    <row r="1137" customFormat="false" ht="15" hidden="false" customHeight="false" outlineLevel="0" collapsed="false">
      <c r="C1137" s="49"/>
      <c r="D1137" s="49"/>
      <c r="E1137" s="49"/>
      <c r="F1137" s="49"/>
      <c r="G1137" s="49"/>
      <c r="H1137" s="49"/>
      <c r="I1137" s="35"/>
      <c r="J1137" s="35"/>
      <c r="W1137" s="35"/>
      <c r="X1137" s="35"/>
    </row>
    <row r="1138" customFormat="false" ht="15" hidden="false" customHeight="false" outlineLevel="0" collapsed="false">
      <c r="C1138" s="52"/>
      <c r="D1138" s="52"/>
      <c r="E1138" s="52"/>
      <c r="F1138" s="52"/>
      <c r="G1138" s="52"/>
      <c r="H1138" s="52"/>
      <c r="I1138" s="35"/>
      <c r="J1138" s="35"/>
      <c r="W1138" s="35"/>
      <c r="X1138" s="35"/>
    </row>
    <row r="1139" customFormat="false" ht="15" hidden="false" customHeight="false" outlineLevel="0" collapsed="false">
      <c r="C1139" s="41"/>
      <c r="D1139" s="41"/>
      <c r="E1139" s="41"/>
      <c r="F1139" s="41"/>
      <c r="G1139" s="41"/>
      <c r="H1139" s="41"/>
      <c r="I1139" s="35"/>
      <c r="J1139" s="35"/>
      <c r="W1139" s="35"/>
      <c r="X1139" s="35"/>
    </row>
    <row r="1140" customFormat="false" ht="15" hidden="false" customHeight="false" outlineLevel="0" collapsed="false">
      <c r="C1140" s="41"/>
      <c r="D1140" s="41"/>
      <c r="E1140" s="41"/>
      <c r="F1140" s="41"/>
      <c r="G1140" s="41"/>
      <c r="H1140" s="41"/>
      <c r="I1140" s="35"/>
      <c r="J1140" s="35"/>
      <c r="W1140" s="35"/>
      <c r="X1140" s="35"/>
    </row>
    <row r="1141" customFormat="false" ht="15" hidden="false" customHeight="false" outlineLevel="0" collapsed="false">
      <c r="C1141" s="33"/>
      <c r="D1141" s="33"/>
      <c r="E1141" s="33"/>
      <c r="F1141" s="33"/>
      <c r="G1141" s="33"/>
      <c r="H1141" s="33"/>
      <c r="I1141" s="35"/>
      <c r="J1141" s="35"/>
      <c r="W1141" s="35"/>
      <c r="X1141" s="35"/>
    </row>
    <row r="1142" customFormat="false" ht="15" hidden="false" customHeight="false" outlineLevel="0" collapsed="false">
      <c r="C1142" s="50"/>
      <c r="D1142" s="50"/>
      <c r="E1142" s="50"/>
      <c r="F1142" s="50"/>
      <c r="G1142" s="50"/>
      <c r="H1142" s="50"/>
      <c r="I1142" s="35"/>
      <c r="J1142" s="35"/>
      <c r="W1142" s="35"/>
      <c r="X1142" s="35"/>
    </row>
    <row r="1143" customFormat="false" ht="15" hidden="false" customHeight="false" outlineLevel="0" collapsed="false">
      <c r="C1143" s="37"/>
      <c r="D1143" s="37"/>
      <c r="E1143" s="37"/>
      <c r="F1143" s="37"/>
      <c r="G1143" s="37"/>
      <c r="H1143" s="37"/>
      <c r="I1143" s="35"/>
      <c r="J1143" s="35"/>
      <c r="W1143" s="35"/>
      <c r="X1143" s="35"/>
    </row>
    <row r="1144" customFormat="false" ht="15" hidden="false" customHeight="false" outlineLevel="0" collapsed="false">
      <c r="C1144" s="49"/>
      <c r="D1144" s="49"/>
      <c r="E1144" s="49"/>
      <c r="F1144" s="49"/>
      <c r="G1144" s="49"/>
      <c r="H1144" s="49"/>
      <c r="I1144" s="35"/>
      <c r="J1144" s="35"/>
      <c r="W1144" s="35"/>
      <c r="X1144" s="35"/>
    </row>
    <row r="1145" customFormat="false" ht="15" hidden="false" customHeight="false" outlineLevel="0" collapsed="false">
      <c r="C1145" s="44"/>
      <c r="D1145" s="44"/>
      <c r="E1145" s="44"/>
      <c r="F1145" s="44"/>
      <c r="G1145" s="44"/>
      <c r="H1145" s="44"/>
      <c r="I1145" s="35"/>
      <c r="J1145" s="35"/>
      <c r="W1145" s="35"/>
      <c r="X1145" s="35"/>
    </row>
    <row r="1146" customFormat="false" ht="15" hidden="false" customHeight="false" outlineLevel="0" collapsed="false">
      <c r="C1146" s="47"/>
      <c r="D1146" s="47"/>
      <c r="E1146" s="47"/>
      <c r="F1146" s="47"/>
      <c r="G1146" s="47"/>
      <c r="H1146" s="47"/>
      <c r="I1146" s="35"/>
      <c r="J1146" s="35"/>
      <c r="W1146" s="35"/>
      <c r="X1146" s="35"/>
    </row>
    <row r="1147" customFormat="false" ht="15" hidden="false" customHeight="false" outlineLevel="0" collapsed="false">
      <c r="C1147" s="52"/>
      <c r="D1147" s="52"/>
      <c r="E1147" s="52"/>
      <c r="F1147" s="52"/>
      <c r="G1147" s="52"/>
      <c r="H1147" s="52"/>
      <c r="I1147" s="35"/>
      <c r="J1147" s="35"/>
      <c r="W1147" s="35"/>
      <c r="X1147" s="35"/>
    </row>
    <row r="1148" customFormat="false" ht="15" hidden="false" customHeight="false" outlineLevel="0" collapsed="false">
      <c r="C1148" s="49"/>
      <c r="D1148" s="49"/>
      <c r="E1148" s="49"/>
      <c r="F1148" s="49"/>
      <c r="G1148" s="49"/>
      <c r="H1148" s="49"/>
      <c r="I1148" s="35"/>
      <c r="J1148" s="35"/>
      <c r="W1148" s="35"/>
      <c r="X1148" s="35"/>
    </row>
    <row r="1149" customFormat="false" ht="15" hidden="false" customHeight="false" outlineLevel="0" collapsed="false">
      <c r="C1149" s="35"/>
      <c r="D1149" s="35"/>
      <c r="E1149" s="35"/>
      <c r="F1149" s="35"/>
      <c r="G1149" s="35"/>
      <c r="H1149" s="35"/>
      <c r="I1149" s="35"/>
      <c r="J1149" s="35"/>
      <c r="W1149" s="35"/>
      <c r="X1149" s="35"/>
    </row>
    <row r="1150" customFormat="false" ht="15" hidden="false" customHeight="false" outlineLevel="0" collapsed="false">
      <c r="C1150" s="47"/>
      <c r="D1150" s="47"/>
      <c r="E1150" s="47"/>
      <c r="F1150" s="47"/>
      <c r="G1150" s="47"/>
      <c r="H1150" s="47"/>
      <c r="I1150" s="54"/>
      <c r="J1150" s="54"/>
      <c r="W1150" s="35"/>
      <c r="X1150" s="35"/>
    </row>
    <row r="1151" customFormat="false" ht="15" hidden="false" customHeight="false" outlineLevel="0" collapsed="false">
      <c r="C1151" s="44"/>
      <c r="D1151" s="44"/>
      <c r="E1151" s="44"/>
      <c r="F1151" s="44"/>
      <c r="G1151" s="44"/>
      <c r="H1151" s="44"/>
      <c r="I1151" s="54"/>
      <c r="J1151" s="54"/>
      <c r="W1151" s="35"/>
      <c r="X1151" s="35"/>
    </row>
    <row r="1152" customFormat="false" ht="15" hidden="false" customHeight="false" outlineLevel="0" collapsed="false">
      <c r="C1152" s="50"/>
      <c r="D1152" s="50"/>
      <c r="E1152" s="50"/>
      <c r="F1152" s="50"/>
      <c r="G1152" s="50"/>
      <c r="H1152" s="50"/>
      <c r="I1152" s="54"/>
      <c r="J1152" s="54"/>
      <c r="W1152" s="35"/>
      <c r="X1152" s="35"/>
    </row>
    <row r="1153" customFormat="false" ht="15" hidden="false" customHeight="false" outlineLevel="0" collapsed="false">
      <c r="C1153" s="55"/>
      <c r="D1153" s="55"/>
      <c r="E1153" s="55"/>
      <c r="F1153" s="55"/>
      <c r="G1153" s="55"/>
      <c r="H1153" s="55"/>
      <c r="I1153" s="54"/>
      <c r="J1153" s="54"/>
      <c r="W1153" s="35"/>
      <c r="X1153" s="35"/>
    </row>
    <row r="1154" customFormat="false" ht="15" hidden="false" customHeight="false" outlineLevel="0" collapsed="false">
      <c r="C1154" s="55"/>
      <c r="D1154" s="55"/>
      <c r="E1154" s="55"/>
      <c r="F1154" s="55"/>
      <c r="G1154" s="55"/>
      <c r="H1154" s="55"/>
      <c r="I1154" s="54"/>
      <c r="J1154" s="54"/>
      <c r="W1154" s="54"/>
      <c r="X1154" s="54"/>
    </row>
    <row r="1155" customFormat="false" ht="15" hidden="false" customHeight="false" outlineLevel="0" collapsed="false">
      <c r="C1155" s="37"/>
      <c r="D1155" s="37"/>
      <c r="E1155" s="37"/>
      <c r="F1155" s="37"/>
      <c r="G1155" s="37"/>
      <c r="H1155" s="37"/>
      <c r="I1155" s="54"/>
      <c r="J1155" s="54"/>
      <c r="W1155" s="54"/>
      <c r="X1155" s="54"/>
    </row>
    <row r="1156" customFormat="false" ht="15" hidden="false" customHeight="false" outlineLevel="0" collapsed="false">
      <c r="C1156" s="51"/>
      <c r="D1156" s="51"/>
      <c r="E1156" s="51"/>
      <c r="F1156" s="51"/>
      <c r="G1156" s="51"/>
      <c r="H1156" s="51"/>
      <c r="I1156" s="54"/>
      <c r="J1156" s="54"/>
      <c r="W1156" s="54"/>
      <c r="X1156" s="54"/>
    </row>
    <row r="1157" customFormat="false" ht="15" hidden="false" customHeight="false" outlineLevel="0" collapsed="false">
      <c r="C1157" s="43"/>
      <c r="D1157" s="43"/>
      <c r="E1157" s="43"/>
      <c r="F1157" s="43"/>
      <c r="G1157" s="43"/>
      <c r="H1157" s="43"/>
      <c r="I1157" s="54"/>
      <c r="J1157" s="54"/>
      <c r="W1157" s="54"/>
      <c r="X1157" s="54"/>
    </row>
    <row r="1158" customFormat="false" ht="15" hidden="false" customHeight="false" outlineLevel="0" collapsed="false">
      <c r="C1158" s="44"/>
      <c r="D1158" s="44"/>
      <c r="E1158" s="44"/>
      <c r="F1158" s="44"/>
      <c r="G1158" s="44"/>
      <c r="H1158" s="44"/>
      <c r="I1158" s="54"/>
      <c r="J1158" s="54"/>
      <c r="W1158" s="54"/>
      <c r="X1158" s="54"/>
    </row>
    <row r="1159" customFormat="false" ht="15" hidden="false" customHeight="false" outlineLevel="0" collapsed="false">
      <c r="C1159" s="54"/>
      <c r="D1159" s="54"/>
      <c r="E1159" s="54"/>
      <c r="F1159" s="54"/>
      <c r="G1159" s="54"/>
      <c r="H1159" s="54"/>
      <c r="I1159" s="54"/>
      <c r="J1159" s="54"/>
      <c r="W1159" s="54"/>
      <c r="X1159" s="54"/>
    </row>
    <row r="1160" customFormat="false" ht="15" hidden="false" customHeight="false" outlineLevel="0" collapsed="false">
      <c r="C1160" s="38"/>
      <c r="D1160" s="38"/>
      <c r="E1160" s="38"/>
      <c r="F1160" s="38"/>
      <c r="G1160" s="38"/>
      <c r="H1160" s="38"/>
      <c r="I1160" s="54"/>
      <c r="J1160" s="54"/>
      <c r="W1160" s="54"/>
      <c r="X1160" s="54"/>
    </row>
    <row r="1161" customFormat="false" ht="15" hidden="false" customHeight="false" outlineLevel="0" collapsed="false">
      <c r="C1161" s="50"/>
      <c r="D1161" s="50"/>
      <c r="E1161" s="50"/>
      <c r="F1161" s="50"/>
      <c r="G1161" s="50"/>
      <c r="H1161" s="50"/>
      <c r="I1161" s="54"/>
      <c r="J1161" s="54"/>
      <c r="W1161" s="54"/>
      <c r="X1161" s="54"/>
    </row>
    <row r="1162" customFormat="false" ht="15" hidden="false" customHeight="false" outlineLevel="0" collapsed="false">
      <c r="C1162" s="49"/>
      <c r="D1162" s="49"/>
      <c r="E1162" s="49"/>
      <c r="F1162" s="49"/>
      <c r="G1162" s="49"/>
      <c r="H1162" s="49"/>
      <c r="I1162" s="54"/>
      <c r="J1162" s="54"/>
      <c r="W1162" s="54"/>
      <c r="X1162" s="54"/>
    </row>
    <row r="1163" customFormat="false" ht="15" hidden="false" customHeight="false" outlineLevel="0" collapsed="false">
      <c r="C1163" s="49"/>
      <c r="D1163" s="49"/>
      <c r="E1163" s="49"/>
      <c r="F1163" s="49"/>
      <c r="G1163" s="49"/>
      <c r="H1163" s="49"/>
      <c r="I1163" s="54"/>
      <c r="J1163" s="54"/>
      <c r="W1163" s="54"/>
      <c r="X1163" s="54"/>
    </row>
    <row r="1164" customFormat="false" ht="15" hidden="false" customHeight="false" outlineLevel="0" collapsed="false">
      <c r="C1164" s="33"/>
      <c r="D1164" s="33"/>
      <c r="E1164" s="33"/>
      <c r="F1164" s="33"/>
      <c r="G1164" s="33"/>
      <c r="H1164" s="33"/>
      <c r="I1164" s="54"/>
      <c r="J1164" s="54"/>
      <c r="W1164" s="54"/>
      <c r="X1164" s="54"/>
    </row>
    <row r="1165" customFormat="false" ht="15" hidden="false" customHeight="false" outlineLevel="0" collapsed="false">
      <c r="C1165" s="53"/>
      <c r="D1165" s="53"/>
      <c r="E1165" s="53"/>
      <c r="F1165" s="53"/>
      <c r="G1165" s="53"/>
      <c r="H1165" s="53"/>
      <c r="I1165" s="54"/>
      <c r="J1165" s="54"/>
      <c r="W1165" s="54"/>
      <c r="X1165" s="54"/>
    </row>
    <row r="1166" customFormat="false" ht="15" hidden="false" customHeight="false" outlineLevel="0" collapsed="false">
      <c r="C1166" s="37"/>
      <c r="D1166" s="37"/>
      <c r="E1166" s="37"/>
      <c r="F1166" s="37"/>
      <c r="G1166" s="37"/>
      <c r="H1166" s="37"/>
      <c r="I1166" s="54"/>
      <c r="J1166" s="54"/>
      <c r="W1166" s="54"/>
      <c r="X1166" s="54"/>
    </row>
    <row r="1167" customFormat="false" ht="15" hidden="false" customHeight="false" outlineLevel="0" collapsed="false">
      <c r="C1167" s="53"/>
      <c r="D1167" s="53"/>
      <c r="E1167" s="53"/>
      <c r="F1167" s="53"/>
      <c r="G1167" s="53"/>
      <c r="H1167" s="53"/>
      <c r="I1167" s="54"/>
      <c r="J1167" s="54"/>
      <c r="W1167" s="54"/>
      <c r="X1167" s="54"/>
    </row>
    <row r="1168" customFormat="false" ht="15" hidden="false" customHeight="false" outlineLevel="0" collapsed="false">
      <c r="C1168" s="47"/>
      <c r="D1168" s="47"/>
      <c r="E1168" s="47"/>
      <c r="F1168" s="47"/>
      <c r="G1168" s="47"/>
      <c r="H1168" s="47"/>
      <c r="I1168" s="54"/>
      <c r="J1168" s="54"/>
      <c r="W1168" s="54"/>
      <c r="X1168" s="54"/>
    </row>
    <row r="1169" customFormat="false" ht="15" hidden="false" customHeight="false" outlineLevel="0" collapsed="false">
      <c r="C1169" s="53"/>
      <c r="D1169" s="53"/>
      <c r="E1169" s="53"/>
      <c r="F1169" s="53"/>
      <c r="G1169" s="53"/>
      <c r="H1169" s="53"/>
      <c r="I1169" s="54"/>
      <c r="J1169" s="54"/>
      <c r="W1169" s="54"/>
      <c r="X1169" s="54"/>
    </row>
    <row r="1170" customFormat="false" ht="15" hidden="false" customHeight="false" outlineLevel="0" collapsed="false">
      <c r="C1170" s="50"/>
      <c r="D1170" s="50"/>
      <c r="E1170" s="50"/>
      <c r="F1170" s="50"/>
      <c r="G1170" s="50"/>
      <c r="H1170" s="50"/>
      <c r="I1170" s="54"/>
      <c r="J1170" s="54"/>
      <c r="W1170" s="54"/>
      <c r="X1170" s="54"/>
    </row>
    <row r="1171" customFormat="false" ht="15" hidden="false" customHeight="false" outlineLevel="0" collapsed="false">
      <c r="C1171" s="49"/>
      <c r="D1171" s="49"/>
      <c r="E1171" s="49"/>
      <c r="F1171" s="49"/>
      <c r="G1171" s="49"/>
      <c r="H1171" s="49"/>
      <c r="I1171" s="54"/>
      <c r="J1171" s="54"/>
      <c r="W1171" s="54"/>
      <c r="X1171" s="54"/>
    </row>
    <row r="1172" customFormat="false" ht="15" hidden="false" customHeight="false" outlineLevel="0" collapsed="false">
      <c r="C1172" s="33"/>
      <c r="D1172" s="33"/>
      <c r="E1172" s="33"/>
      <c r="F1172" s="33"/>
      <c r="G1172" s="33"/>
      <c r="H1172" s="33"/>
      <c r="I1172" s="54"/>
      <c r="J1172" s="54"/>
      <c r="W1172" s="54"/>
      <c r="X1172" s="54"/>
    </row>
    <row r="1173" customFormat="false" ht="15" hidden="false" customHeight="false" outlineLevel="0" collapsed="false">
      <c r="C1173" s="38"/>
      <c r="D1173" s="38"/>
      <c r="E1173" s="38"/>
      <c r="F1173" s="38"/>
      <c r="G1173" s="38"/>
      <c r="H1173" s="38"/>
      <c r="I1173" s="54"/>
      <c r="J1173" s="54"/>
      <c r="W1173" s="54"/>
      <c r="X1173" s="54"/>
    </row>
    <row r="1174" customFormat="false" ht="15" hidden="false" customHeight="false" outlineLevel="0" collapsed="false">
      <c r="C1174" s="46"/>
      <c r="D1174" s="46"/>
      <c r="E1174" s="46"/>
      <c r="F1174" s="46"/>
      <c r="G1174" s="46"/>
      <c r="H1174" s="46"/>
      <c r="I1174" s="54"/>
      <c r="J1174" s="54"/>
      <c r="W1174" s="54"/>
      <c r="X1174" s="54"/>
    </row>
    <row r="1175" customFormat="false" ht="15" hidden="false" customHeight="false" outlineLevel="0" collapsed="false">
      <c r="C1175" s="37"/>
      <c r="D1175" s="37"/>
      <c r="E1175" s="37"/>
      <c r="F1175" s="37"/>
      <c r="G1175" s="37"/>
      <c r="H1175" s="37"/>
      <c r="I1175" s="54"/>
      <c r="J1175" s="54"/>
      <c r="W1175" s="54"/>
      <c r="X1175" s="54"/>
    </row>
    <row r="1176" customFormat="false" ht="15" hidden="false" customHeight="false" outlineLevel="0" collapsed="false">
      <c r="C1176" s="53"/>
      <c r="D1176" s="53"/>
      <c r="E1176" s="53"/>
      <c r="F1176" s="53"/>
      <c r="G1176" s="53"/>
      <c r="H1176" s="53"/>
      <c r="I1176" s="54"/>
      <c r="J1176" s="54"/>
      <c r="W1176" s="54"/>
      <c r="X1176" s="54"/>
    </row>
    <row r="1177" customFormat="false" ht="15" hidden="false" customHeight="false" outlineLevel="0" collapsed="false">
      <c r="C1177" s="46"/>
      <c r="D1177" s="46"/>
      <c r="E1177" s="46"/>
      <c r="F1177" s="46"/>
      <c r="G1177" s="46"/>
      <c r="H1177" s="46"/>
      <c r="I1177" s="54"/>
      <c r="J1177" s="54"/>
      <c r="W1177" s="54"/>
      <c r="X1177" s="54"/>
    </row>
    <row r="1178" customFormat="false" ht="15" hidden="false" customHeight="false" outlineLevel="0" collapsed="false">
      <c r="C1178" s="51"/>
      <c r="D1178" s="51"/>
      <c r="E1178" s="51"/>
      <c r="F1178" s="51"/>
      <c r="G1178" s="51"/>
      <c r="H1178" s="51"/>
      <c r="I1178" s="54"/>
      <c r="J1178" s="54"/>
      <c r="W1178" s="54"/>
      <c r="X1178" s="54"/>
    </row>
    <row r="1179" customFormat="false" ht="15" hidden="false" customHeight="false" outlineLevel="0" collapsed="false">
      <c r="C1179" s="50"/>
      <c r="D1179" s="50"/>
      <c r="E1179" s="50"/>
      <c r="F1179" s="50"/>
      <c r="G1179" s="50"/>
      <c r="H1179" s="50"/>
      <c r="I1179" s="54"/>
      <c r="J1179" s="54"/>
      <c r="W1179" s="54"/>
      <c r="X1179" s="54"/>
    </row>
    <row r="1180" customFormat="false" ht="15" hidden="false" customHeight="false" outlineLevel="0" collapsed="false">
      <c r="C1180" s="43"/>
      <c r="D1180" s="43"/>
      <c r="E1180" s="43"/>
      <c r="F1180" s="43"/>
      <c r="G1180" s="43"/>
      <c r="H1180" s="43"/>
      <c r="I1180" s="54"/>
      <c r="J1180" s="54"/>
      <c r="W1180" s="54"/>
      <c r="X1180" s="54"/>
    </row>
    <row r="1181" customFormat="false" ht="15" hidden="false" customHeight="false" outlineLevel="0" collapsed="false">
      <c r="C1181" s="38"/>
      <c r="D1181" s="38"/>
      <c r="E1181" s="38"/>
      <c r="F1181" s="38"/>
      <c r="G1181" s="38"/>
      <c r="H1181" s="38"/>
      <c r="I1181" s="54"/>
      <c r="J1181" s="54"/>
      <c r="W1181" s="54"/>
      <c r="X1181" s="54"/>
    </row>
    <row r="1182" customFormat="false" ht="15" hidden="false" customHeight="false" outlineLevel="0" collapsed="false">
      <c r="C1182" s="49"/>
      <c r="D1182" s="49"/>
      <c r="E1182" s="49"/>
      <c r="F1182" s="49"/>
      <c r="G1182" s="49"/>
      <c r="H1182" s="49"/>
      <c r="I1182" s="54"/>
      <c r="J1182" s="54"/>
      <c r="W1182" s="54"/>
      <c r="X1182" s="54"/>
    </row>
    <row r="1183" customFormat="false" ht="15" hidden="false" customHeight="false" outlineLevel="0" collapsed="false">
      <c r="C1183" s="39"/>
      <c r="D1183" s="39"/>
      <c r="E1183" s="39"/>
      <c r="F1183" s="39"/>
      <c r="G1183" s="39"/>
      <c r="H1183" s="39"/>
      <c r="I1183" s="54"/>
      <c r="J1183" s="54"/>
      <c r="W1183" s="54"/>
      <c r="X1183" s="54"/>
    </row>
    <row r="1184" customFormat="false" ht="15" hidden="false" customHeight="false" outlineLevel="0" collapsed="false">
      <c r="C1184" s="37"/>
      <c r="D1184" s="37"/>
      <c r="E1184" s="37"/>
      <c r="F1184" s="37"/>
      <c r="G1184" s="37"/>
      <c r="H1184" s="37"/>
      <c r="I1184" s="54"/>
      <c r="J1184" s="54"/>
      <c r="W1184" s="54"/>
      <c r="X1184" s="54"/>
    </row>
    <row r="1185" customFormat="false" ht="15" hidden="false" customHeight="false" outlineLevel="0" collapsed="false">
      <c r="C1185" s="42"/>
      <c r="D1185" s="42"/>
      <c r="E1185" s="42"/>
      <c r="F1185" s="42"/>
      <c r="G1185" s="42"/>
      <c r="H1185" s="42"/>
      <c r="I1185" s="54"/>
      <c r="J1185" s="54"/>
      <c r="W1185" s="54"/>
      <c r="X1185" s="54"/>
    </row>
    <row r="1186" customFormat="false" ht="15" hidden="false" customHeight="false" outlineLevel="0" collapsed="false">
      <c r="C1186" s="54"/>
      <c r="D1186" s="54"/>
      <c r="E1186" s="54"/>
      <c r="F1186" s="54"/>
      <c r="G1186" s="54"/>
      <c r="H1186" s="54"/>
      <c r="I1186" s="54"/>
      <c r="J1186" s="54"/>
      <c r="W1186" s="54"/>
      <c r="X1186" s="54"/>
    </row>
    <row r="1187" customFormat="false" ht="15" hidden="false" customHeight="false" outlineLevel="0" collapsed="false">
      <c r="C1187" s="38"/>
      <c r="D1187" s="38"/>
      <c r="E1187" s="38"/>
      <c r="F1187" s="38"/>
      <c r="G1187" s="38"/>
      <c r="H1187" s="38"/>
      <c r="I1187" s="54"/>
      <c r="J1187" s="54"/>
      <c r="W1187" s="54"/>
      <c r="X1187" s="54"/>
    </row>
    <row r="1188" customFormat="false" ht="15" hidden="false" customHeight="false" outlineLevel="0" collapsed="false">
      <c r="C1188" s="38"/>
      <c r="D1188" s="38"/>
      <c r="E1188" s="38"/>
      <c r="F1188" s="38"/>
      <c r="G1188" s="38"/>
      <c r="H1188" s="38"/>
      <c r="I1188" s="54"/>
      <c r="J1188" s="54"/>
      <c r="W1188" s="54"/>
      <c r="X1188" s="54"/>
    </row>
    <row r="1189" customFormat="false" ht="15" hidden="false" customHeight="false" outlineLevel="0" collapsed="false">
      <c r="C1189" s="47"/>
      <c r="D1189" s="47"/>
      <c r="E1189" s="47"/>
      <c r="F1189" s="47"/>
      <c r="G1189" s="47"/>
      <c r="H1189" s="47"/>
      <c r="I1189" s="54"/>
      <c r="J1189" s="54"/>
      <c r="W1189" s="54"/>
      <c r="X1189" s="54"/>
    </row>
    <row r="1190" customFormat="false" ht="15" hidden="false" customHeight="false" outlineLevel="0" collapsed="false">
      <c r="C1190" s="42"/>
      <c r="D1190" s="42"/>
      <c r="E1190" s="42"/>
      <c r="F1190" s="42"/>
      <c r="G1190" s="42"/>
      <c r="H1190" s="42"/>
      <c r="I1190" s="54"/>
      <c r="J1190" s="54"/>
      <c r="W1190" s="54"/>
      <c r="X1190" s="54"/>
    </row>
    <row r="1191" customFormat="false" ht="15" hidden="false" customHeight="false" outlineLevel="0" collapsed="false">
      <c r="C1191" s="44"/>
      <c r="D1191" s="44"/>
      <c r="E1191" s="44"/>
      <c r="F1191" s="44"/>
      <c r="G1191" s="44"/>
      <c r="H1191" s="44"/>
      <c r="I1191" s="54"/>
      <c r="J1191" s="54"/>
      <c r="W1191" s="54"/>
      <c r="X1191" s="54"/>
    </row>
    <row r="1192" customFormat="false" ht="15" hidden="false" customHeight="false" outlineLevel="0" collapsed="false">
      <c r="C1192" s="53"/>
      <c r="D1192" s="53"/>
      <c r="E1192" s="53"/>
      <c r="F1192" s="53"/>
      <c r="G1192" s="53"/>
      <c r="H1192" s="53"/>
      <c r="I1192" s="54"/>
      <c r="J1192" s="54"/>
      <c r="W1192" s="54"/>
      <c r="X1192" s="54"/>
    </row>
    <row r="1193" customFormat="false" ht="15" hidden="false" customHeight="false" outlineLevel="0" collapsed="false">
      <c r="C1193" s="36"/>
      <c r="D1193" s="36"/>
      <c r="E1193" s="36"/>
      <c r="F1193" s="36"/>
      <c r="G1193" s="36"/>
      <c r="H1193" s="36"/>
      <c r="I1193" s="54"/>
      <c r="J1193" s="54"/>
      <c r="W1193" s="54"/>
      <c r="X1193" s="54"/>
    </row>
    <row r="1194" customFormat="false" ht="15" hidden="false" customHeight="false" outlineLevel="0" collapsed="false">
      <c r="C1194" s="52"/>
      <c r="D1194" s="52"/>
      <c r="E1194" s="52"/>
      <c r="F1194" s="52"/>
      <c r="G1194" s="52"/>
      <c r="H1194" s="52"/>
      <c r="I1194" s="54"/>
      <c r="J1194" s="54"/>
      <c r="W1194" s="54"/>
      <c r="X1194" s="54"/>
    </row>
    <row r="1195" customFormat="false" ht="15" hidden="false" customHeight="false" outlineLevel="0" collapsed="false">
      <c r="C1195" s="33"/>
      <c r="D1195" s="33"/>
      <c r="E1195" s="33"/>
      <c r="F1195" s="33"/>
      <c r="G1195" s="33"/>
      <c r="H1195" s="33"/>
      <c r="I1195" s="54"/>
      <c r="J1195" s="54"/>
      <c r="W1195" s="54"/>
      <c r="X1195" s="54"/>
    </row>
    <row r="1196" customFormat="false" ht="15" hidden="false" customHeight="false" outlineLevel="0" collapsed="false">
      <c r="C1196" s="36"/>
      <c r="D1196" s="36"/>
      <c r="E1196" s="36"/>
      <c r="F1196" s="36"/>
      <c r="G1196" s="36"/>
      <c r="H1196" s="36"/>
      <c r="I1196" s="54"/>
      <c r="J1196" s="54"/>
      <c r="W1196" s="54"/>
      <c r="X1196" s="54"/>
    </row>
    <row r="1197" customFormat="false" ht="15" hidden="false" customHeight="false" outlineLevel="0" collapsed="false">
      <c r="C1197" s="35"/>
      <c r="D1197" s="35"/>
      <c r="E1197" s="35"/>
      <c r="F1197" s="35"/>
      <c r="G1197" s="35"/>
      <c r="H1197" s="35"/>
      <c r="I1197" s="54"/>
      <c r="J1197" s="54"/>
      <c r="W1197" s="54"/>
      <c r="X1197" s="54"/>
    </row>
    <row r="1198" customFormat="false" ht="15" hidden="false" customHeight="false" outlineLevel="0" collapsed="false">
      <c r="C1198" s="38"/>
      <c r="D1198" s="38"/>
      <c r="E1198" s="38"/>
      <c r="F1198" s="38"/>
      <c r="G1198" s="38"/>
      <c r="H1198" s="38"/>
      <c r="I1198" s="54"/>
      <c r="J1198" s="54"/>
      <c r="W1198" s="54"/>
      <c r="X1198" s="54"/>
    </row>
    <row r="1199" customFormat="false" ht="15" hidden="false" customHeight="false" outlineLevel="0" collapsed="false">
      <c r="C1199" s="38"/>
      <c r="D1199" s="38"/>
      <c r="E1199" s="38"/>
      <c r="F1199" s="38"/>
      <c r="G1199" s="38"/>
      <c r="H1199" s="38"/>
      <c r="I1199" s="54"/>
      <c r="J1199" s="54"/>
      <c r="W1199" s="54"/>
      <c r="X1199" s="54"/>
    </row>
    <row r="1200" customFormat="false" ht="15" hidden="false" customHeight="false" outlineLevel="0" collapsed="false">
      <c r="C1200" s="44"/>
      <c r="D1200" s="44"/>
      <c r="E1200" s="44"/>
      <c r="F1200" s="44"/>
      <c r="G1200" s="44"/>
      <c r="H1200" s="44"/>
      <c r="I1200" s="54"/>
      <c r="J1200" s="54"/>
      <c r="W1200" s="54"/>
      <c r="X1200" s="54"/>
    </row>
    <row r="1201" customFormat="false" ht="15" hidden="false" customHeight="false" outlineLevel="0" collapsed="false">
      <c r="C1201" s="46"/>
      <c r="D1201" s="46"/>
      <c r="E1201" s="46"/>
      <c r="F1201" s="46"/>
      <c r="G1201" s="46"/>
      <c r="H1201" s="46"/>
      <c r="I1201" s="54"/>
      <c r="J1201" s="54"/>
      <c r="W1201" s="54"/>
      <c r="X1201" s="54"/>
    </row>
    <row r="1202" customFormat="false" ht="15" hidden="false" customHeight="false" outlineLevel="0" collapsed="false">
      <c r="C1202" s="47"/>
      <c r="D1202" s="47"/>
      <c r="E1202" s="47"/>
      <c r="F1202" s="47"/>
      <c r="G1202" s="47"/>
      <c r="H1202" s="47"/>
      <c r="I1202" s="54"/>
      <c r="J1202" s="54"/>
      <c r="W1202" s="54"/>
      <c r="X1202" s="54"/>
    </row>
    <row r="1203" customFormat="false" ht="15" hidden="false" customHeight="false" outlineLevel="0" collapsed="false">
      <c r="C1203" s="53"/>
      <c r="D1203" s="53"/>
      <c r="E1203" s="53"/>
      <c r="F1203" s="53"/>
      <c r="G1203" s="53"/>
      <c r="H1203" s="53"/>
      <c r="I1203" s="54"/>
      <c r="J1203" s="54"/>
      <c r="W1203" s="54"/>
      <c r="X1203" s="54"/>
    </row>
    <row r="1204" customFormat="false" ht="15" hidden="false" customHeight="false" outlineLevel="0" collapsed="false">
      <c r="C1204" s="35"/>
      <c r="D1204" s="35"/>
      <c r="E1204" s="35"/>
      <c r="F1204" s="35"/>
      <c r="G1204" s="35"/>
      <c r="H1204" s="35"/>
      <c r="I1204" s="54"/>
      <c r="J1204" s="54"/>
      <c r="W1204" s="54"/>
      <c r="X1204" s="54"/>
    </row>
    <row r="1205" customFormat="false" ht="15" hidden="false" customHeight="false" outlineLevel="0" collapsed="false">
      <c r="C1205" s="53"/>
      <c r="D1205" s="53"/>
      <c r="E1205" s="53"/>
      <c r="F1205" s="53"/>
      <c r="G1205" s="53"/>
      <c r="H1205" s="53"/>
      <c r="I1205" s="54"/>
      <c r="J1205" s="54"/>
      <c r="W1205" s="54"/>
      <c r="X1205" s="54"/>
    </row>
    <row r="1206" customFormat="false" ht="15" hidden="false" customHeight="false" outlineLevel="0" collapsed="false">
      <c r="C1206" s="49"/>
      <c r="D1206" s="49"/>
      <c r="E1206" s="49"/>
      <c r="F1206" s="49"/>
      <c r="G1206" s="49"/>
      <c r="H1206" s="49"/>
      <c r="I1206" s="54"/>
      <c r="J1206" s="54"/>
      <c r="W1206" s="54"/>
      <c r="X1206" s="54"/>
    </row>
    <row r="1207" customFormat="false" ht="15" hidden="false" customHeight="false" outlineLevel="0" collapsed="false">
      <c r="C1207" s="36"/>
      <c r="D1207" s="36"/>
      <c r="E1207" s="36"/>
      <c r="F1207" s="36"/>
      <c r="G1207" s="36"/>
      <c r="H1207" s="36"/>
      <c r="I1207" s="54"/>
      <c r="J1207" s="54"/>
      <c r="W1207" s="54"/>
      <c r="X1207" s="54"/>
    </row>
    <row r="1208" customFormat="false" ht="15" hidden="false" customHeight="false" outlineLevel="0" collapsed="false">
      <c r="C1208" s="52"/>
      <c r="D1208" s="52"/>
      <c r="E1208" s="52"/>
      <c r="F1208" s="52"/>
      <c r="G1208" s="52"/>
      <c r="H1208" s="52"/>
      <c r="I1208" s="54"/>
      <c r="J1208" s="54"/>
      <c r="W1208" s="54"/>
      <c r="X1208" s="54"/>
    </row>
    <row r="1209" customFormat="false" ht="15" hidden="false" customHeight="false" outlineLevel="0" collapsed="false">
      <c r="C1209" s="39"/>
      <c r="D1209" s="39"/>
      <c r="E1209" s="39"/>
      <c r="F1209" s="39"/>
      <c r="G1209" s="39"/>
      <c r="H1209" s="39"/>
      <c r="I1209" s="54"/>
      <c r="J1209" s="54"/>
      <c r="W1209" s="54"/>
      <c r="X1209" s="54"/>
    </row>
    <row r="1210" customFormat="false" ht="15" hidden="false" customHeight="false" outlineLevel="0" collapsed="false">
      <c r="C1210" s="49"/>
      <c r="D1210" s="49"/>
      <c r="E1210" s="49"/>
      <c r="F1210" s="49"/>
      <c r="G1210" s="49"/>
      <c r="H1210" s="49"/>
      <c r="I1210" s="54"/>
      <c r="J1210" s="54"/>
      <c r="W1210" s="54"/>
      <c r="X1210" s="54"/>
    </row>
    <row r="1211" customFormat="false" ht="15" hidden="false" customHeight="false" outlineLevel="0" collapsed="false">
      <c r="C1211" s="47"/>
      <c r="D1211" s="47"/>
      <c r="E1211" s="47"/>
      <c r="F1211" s="47"/>
      <c r="G1211" s="47"/>
      <c r="H1211" s="47"/>
      <c r="I1211" s="54"/>
      <c r="J1211" s="54"/>
      <c r="W1211" s="54"/>
      <c r="X1211" s="54"/>
    </row>
    <row r="1212" customFormat="false" ht="15" hidden="false" customHeight="false" outlineLevel="0" collapsed="false">
      <c r="C1212" s="49"/>
      <c r="D1212" s="49"/>
      <c r="E1212" s="49"/>
      <c r="F1212" s="49"/>
      <c r="G1212" s="49"/>
      <c r="H1212" s="49"/>
      <c r="I1212" s="54"/>
      <c r="J1212" s="54"/>
      <c r="W1212" s="54"/>
      <c r="X1212" s="54"/>
    </row>
    <row r="1213" customFormat="false" ht="15" hidden="false" customHeight="false" outlineLevel="0" collapsed="false">
      <c r="C1213" s="36"/>
      <c r="D1213" s="36"/>
      <c r="E1213" s="36"/>
      <c r="F1213" s="36"/>
      <c r="G1213" s="36"/>
      <c r="H1213" s="36"/>
      <c r="I1213" s="54"/>
      <c r="J1213" s="54"/>
      <c r="W1213" s="54"/>
      <c r="X1213" s="54"/>
    </row>
    <row r="1214" customFormat="false" ht="15" hidden="false" customHeight="false" outlineLevel="0" collapsed="false">
      <c r="C1214" s="35"/>
      <c r="D1214" s="35"/>
      <c r="E1214" s="35"/>
      <c r="F1214" s="35"/>
      <c r="G1214" s="35"/>
      <c r="H1214" s="35"/>
      <c r="I1214" s="54"/>
      <c r="J1214" s="54"/>
      <c r="W1214" s="54"/>
      <c r="X1214" s="54"/>
    </row>
    <row r="1215" customFormat="false" ht="15" hidden="false" customHeight="false" outlineLevel="0" collapsed="false">
      <c r="C1215" s="44"/>
      <c r="D1215" s="44"/>
      <c r="E1215" s="44"/>
      <c r="F1215" s="44"/>
      <c r="G1215" s="44"/>
      <c r="H1215" s="44"/>
      <c r="I1215" s="54"/>
      <c r="J1215" s="54"/>
      <c r="W1215" s="54"/>
      <c r="X1215" s="54"/>
    </row>
    <row r="1216" customFormat="false" ht="15" hidden="false" customHeight="false" outlineLevel="0" collapsed="false">
      <c r="C1216" s="51"/>
      <c r="D1216" s="51"/>
      <c r="E1216" s="51"/>
      <c r="F1216" s="51"/>
      <c r="G1216" s="51"/>
      <c r="H1216" s="51"/>
      <c r="I1216" s="54"/>
      <c r="J1216" s="54"/>
      <c r="W1216" s="54"/>
      <c r="X1216" s="54"/>
    </row>
    <row r="1217" customFormat="false" ht="15" hidden="false" customHeight="false" outlineLevel="0" collapsed="false">
      <c r="C1217" s="51"/>
      <c r="D1217" s="51"/>
      <c r="E1217" s="51"/>
      <c r="F1217" s="51"/>
      <c r="G1217" s="51"/>
      <c r="H1217" s="51"/>
      <c r="I1217" s="50"/>
      <c r="J1217" s="50"/>
      <c r="W1217" s="54"/>
      <c r="X1217" s="54"/>
    </row>
    <row r="1218" customFormat="false" ht="15" hidden="false" customHeight="false" outlineLevel="0" collapsed="false">
      <c r="C1218" s="54"/>
      <c r="D1218" s="54"/>
      <c r="E1218" s="54"/>
      <c r="F1218" s="54"/>
      <c r="G1218" s="54"/>
      <c r="H1218" s="54"/>
      <c r="I1218" s="50"/>
      <c r="J1218" s="50"/>
      <c r="W1218" s="54"/>
      <c r="X1218" s="54"/>
    </row>
    <row r="1219" customFormat="false" ht="15" hidden="false" customHeight="false" outlineLevel="0" collapsed="false">
      <c r="C1219" s="54"/>
      <c r="D1219" s="54"/>
      <c r="E1219" s="54"/>
      <c r="F1219" s="54"/>
      <c r="G1219" s="54"/>
      <c r="H1219" s="54"/>
      <c r="I1219" s="50"/>
      <c r="J1219" s="50"/>
      <c r="W1219" s="54"/>
      <c r="X1219" s="54"/>
    </row>
    <row r="1220" customFormat="false" ht="15" hidden="false" customHeight="false" outlineLevel="0" collapsed="false">
      <c r="C1220" s="44"/>
      <c r="D1220" s="44"/>
      <c r="E1220" s="44"/>
      <c r="F1220" s="44"/>
      <c r="G1220" s="44"/>
      <c r="H1220" s="44"/>
      <c r="I1220" s="50"/>
      <c r="J1220" s="50"/>
      <c r="W1220" s="54"/>
      <c r="X1220" s="54"/>
    </row>
    <row r="1221" customFormat="false" ht="15" hidden="false" customHeight="false" outlineLevel="0" collapsed="false">
      <c r="C1221" s="35"/>
      <c r="D1221" s="35"/>
      <c r="E1221" s="35"/>
      <c r="F1221" s="35"/>
      <c r="G1221" s="35"/>
      <c r="H1221" s="35"/>
      <c r="I1221" s="50"/>
      <c r="J1221" s="50"/>
      <c r="W1221" s="50"/>
      <c r="X1221" s="50"/>
    </row>
    <row r="1222" customFormat="false" ht="15" hidden="false" customHeight="false" outlineLevel="0" collapsed="false">
      <c r="C1222" s="54"/>
      <c r="D1222" s="54"/>
      <c r="E1222" s="54"/>
      <c r="F1222" s="54"/>
      <c r="G1222" s="54"/>
      <c r="H1222" s="54"/>
      <c r="I1222" s="50"/>
      <c r="J1222" s="50"/>
      <c r="W1222" s="50"/>
      <c r="X1222" s="50"/>
    </row>
    <row r="1223" customFormat="false" ht="15" hidden="false" customHeight="false" outlineLevel="0" collapsed="false">
      <c r="C1223" s="35"/>
      <c r="D1223" s="35"/>
      <c r="E1223" s="35"/>
      <c r="F1223" s="35"/>
      <c r="G1223" s="35"/>
      <c r="H1223" s="35"/>
      <c r="I1223" s="50"/>
      <c r="J1223" s="50"/>
      <c r="W1223" s="50"/>
      <c r="X1223" s="50"/>
    </row>
    <row r="1224" customFormat="false" ht="15" hidden="false" customHeight="false" outlineLevel="0" collapsed="false">
      <c r="C1224" s="40"/>
      <c r="D1224" s="40"/>
      <c r="E1224" s="40"/>
      <c r="F1224" s="40"/>
      <c r="G1224" s="40"/>
      <c r="H1224" s="40"/>
      <c r="I1224" s="50"/>
      <c r="J1224" s="50"/>
      <c r="W1224" s="50"/>
      <c r="X1224" s="50"/>
    </row>
    <row r="1225" customFormat="false" ht="15" hidden="false" customHeight="false" outlineLevel="0" collapsed="false">
      <c r="C1225" s="54"/>
      <c r="D1225" s="54"/>
      <c r="E1225" s="54"/>
      <c r="F1225" s="54"/>
      <c r="G1225" s="54"/>
      <c r="H1225" s="54"/>
      <c r="I1225" s="50"/>
      <c r="J1225" s="50"/>
      <c r="W1225" s="50"/>
      <c r="X1225" s="50"/>
    </row>
    <row r="1226" customFormat="false" ht="15" hidden="false" customHeight="false" outlineLevel="0" collapsed="false">
      <c r="C1226" s="49"/>
      <c r="D1226" s="49"/>
      <c r="E1226" s="49"/>
      <c r="F1226" s="49"/>
      <c r="G1226" s="49"/>
      <c r="H1226" s="49"/>
      <c r="I1226" s="50"/>
      <c r="J1226" s="50"/>
      <c r="W1226" s="50"/>
      <c r="X1226" s="50"/>
    </row>
    <row r="1227" customFormat="false" ht="15" hidden="false" customHeight="false" outlineLevel="0" collapsed="false">
      <c r="C1227" s="54"/>
      <c r="D1227" s="54"/>
      <c r="E1227" s="54"/>
      <c r="F1227" s="54"/>
      <c r="G1227" s="54"/>
      <c r="H1227" s="54"/>
      <c r="I1227" s="50"/>
      <c r="J1227" s="50"/>
      <c r="W1227" s="50"/>
      <c r="X1227" s="50"/>
    </row>
    <row r="1228" customFormat="false" ht="15" hidden="false" customHeight="false" outlineLevel="0" collapsed="false">
      <c r="C1228" s="47"/>
      <c r="D1228" s="47"/>
      <c r="E1228" s="47"/>
      <c r="F1228" s="47"/>
      <c r="G1228" s="47"/>
      <c r="H1228" s="47"/>
      <c r="I1228" s="50"/>
      <c r="J1228" s="50"/>
      <c r="W1228" s="50"/>
      <c r="X1228" s="50"/>
    </row>
    <row r="1229" customFormat="false" ht="15" hidden="false" customHeight="false" outlineLevel="0" collapsed="false">
      <c r="C1229" s="54"/>
      <c r="D1229" s="54"/>
      <c r="E1229" s="54"/>
      <c r="F1229" s="54"/>
      <c r="G1229" s="54"/>
      <c r="H1229" s="54"/>
      <c r="I1229" s="50"/>
      <c r="J1229" s="50"/>
      <c r="W1229" s="50"/>
      <c r="X1229" s="50"/>
    </row>
    <row r="1230" customFormat="false" ht="15" hidden="false" customHeight="false" outlineLevel="0" collapsed="false">
      <c r="C1230" s="46"/>
      <c r="D1230" s="46"/>
      <c r="E1230" s="46"/>
      <c r="F1230" s="46"/>
      <c r="G1230" s="46"/>
      <c r="H1230" s="46"/>
      <c r="I1230" s="50"/>
      <c r="J1230" s="50"/>
      <c r="W1230" s="50"/>
      <c r="X1230" s="50"/>
    </row>
    <row r="1231" customFormat="false" ht="15" hidden="false" customHeight="false" outlineLevel="0" collapsed="false">
      <c r="C1231" s="35"/>
      <c r="D1231" s="35"/>
      <c r="E1231" s="35"/>
      <c r="F1231" s="35"/>
      <c r="G1231" s="35"/>
      <c r="H1231" s="35"/>
      <c r="I1231" s="50"/>
      <c r="J1231" s="50"/>
      <c r="W1231" s="50"/>
      <c r="X1231" s="50"/>
    </row>
    <row r="1232" customFormat="false" ht="15" hidden="false" customHeight="false" outlineLevel="0" collapsed="false">
      <c r="C1232" s="37"/>
      <c r="D1232" s="37"/>
      <c r="E1232" s="37"/>
      <c r="F1232" s="37"/>
      <c r="G1232" s="37"/>
      <c r="H1232" s="37"/>
      <c r="I1232" s="50"/>
      <c r="J1232" s="50"/>
      <c r="W1232" s="50"/>
      <c r="X1232" s="50"/>
    </row>
    <row r="1233" customFormat="false" ht="15" hidden="false" customHeight="false" outlineLevel="0" collapsed="false">
      <c r="C1233" s="52"/>
      <c r="D1233" s="52"/>
      <c r="E1233" s="52"/>
      <c r="F1233" s="52"/>
      <c r="G1233" s="52"/>
      <c r="H1233" s="52"/>
      <c r="I1233" s="50"/>
      <c r="J1233" s="50"/>
      <c r="W1233" s="50"/>
      <c r="X1233" s="50"/>
    </row>
    <row r="1234" customFormat="false" ht="15" hidden="false" customHeight="false" outlineLevel="0" collapsed="false">
      <c r="C1234" s="47"/>
      <c r="D1234" s="47"/>
      <c r="E1234" s="47"/>
      <c r="F1234" s="47"/>
      <c r="G1234" s="47"/>
      <c r="H1234" s="47"/>
      <c r="I1234" s="50"/>
      <c r="J1234" s="50"/>
      <c r="W1234" s="50"/>
      <c r="X1234" s="50"/>
    </row>
    <row r="1235" customFormat="false" ht="15" hidden="false" customHeight="false" outlineLevel="0" collapsed="false">
      <c r="C1235" s="40"/>
      <c r="D1235" s="40"/>
      <c r="E1235" s="40"/>
      <c r="F1235" s="40"/>
      <c r="G1235" s="40"/>
      <c r="H1235" s="40"/>
      <c r="I1235" s="50"/>
      <c r="J1235" s="50"/>
      <c r="W1235" s="50"/>
      <c r="X1235" s="50"/>
    </row>
    <row r="1236" customFormat="false" ht="15" hidden="false" customHeight="false" outlineLevel="0" collapsed="false">
      <c r="C1236" s="44"/>
      <c r="D1236" s="44"/>
      <c r="E1236" s="44"/>
      <c r="F1236" s="44"/>
      <c r="G1236" s="44"/>
      <c r="H1236" s="44"/>
      <c r="I1236" s="50"/>
      <c r="J1236" s="50"/>
      <c r="W1236" s="50"/>
      <c r="X1236" s="50"/>
    </row>
    <row r="1237" customFormat="false" ht="15" hidden="false" customHeight="false" outlineLevel="0" collapsed="false">
      <c r="C1237" s="51"/>
      <c r="D1237" s="51"/>
      <c r="E1237" s="51"/>
      <c r="F1237" s="51"/>
      <c r="G1237" s="51"/>
      <c r="H1237" s="51"/>
      <c r="I1237" s="50"/>
      <c r="J1237" s="50"/>
      <c r="W1237" s="50"/>
      <c r="X1237" s="50"/>
    </row>
    <row r="1238" customFormat="false" ht="15" hidden="false" customHeight="false" outlineLevel="0" collapsed="false">
      <c r="C1238" s="39"/>
      <c r="D1238" s="39"/>
      <c r="E1238" s="39"/>
      <c r="F1238" s="39"/>
      <c r="G1238" s="39"/>
      <c r="H1238" s="39"/>
      <c r="I1238" s="50"/>
      <c r="J1238" s="50"/>
      <c r="W1238" s="50"/>
      <c r="X1238" s="50"/>
    </row>
    <row r="1239" customFormat="false" ht="15" hidden="false" customHeight="false" outlineLevel="0" collapsed="false">
      <c r="C1239" s="46"/>
      <c r="D1239" s="46"/>
      <c r="E1239" s="46"/>
      <c r="F1239" s="46"/>
      <c r="G1239" s="46"/>
      <c r="H1239" s="46"/>
      <c r="I1239" s="50"/>
      <c r="J1239" s="50"/>
      <c r="W1239" s="50"/>
      <c r="X1239" s="50"/>
    </row>
    <row r="1240" customFormat="false" ht="15" hidden="false" customHeight="false" outlineLevel="0" collapsed="false">
      <c r="C1240" s="35"/>
      <c r="D1240" s="35"/>
      <c r="E1240" s="35"/>
      <c r="F1240" s="35"/>
      <c r="G1240" s="35"/>
      <c r="H1240" s="35"/>
      <c r="I1240" s="50"/>
      <c r="J1240" s="50"/>
      <c r="W1240" s="50"/>
      <c r="X1240" s="50"/>
    </row>
    <row r="1241" customFormat="false" ht="15" hidden="false" customHeight="false" outlineLevel="0" collapsed="false">
      <c r="C1241" s="46"/>
      <c r="D1241" s="46"/>
      <c r="E1241" s="46"/>
      <c r="F1241" s="46"/>
      <c r="G1241" s="46"/>
      <c r="H1241" s="46"/>
      <c r="I1241" s="50"/>
      <c r="J1241" s="50"/>
      <c r="W1241" s="50"/>
      <c r="X1241" s="50"/>
    </row>
    <row r="1242" customFormat="false" ht="15" hidden="false" customHeight="false" outlineLevel="0" collapsed="false">
      <c r="C1242" s="49"/>
      <c r="D1242" s="49"/>
      <c r="E1242" s="49"/>
      <c r="F1242" s="49"/>
      <c r="G1242" s="49"/>
      <c r="H1242" s="49"/>
      <c r="I1242" s="50"/>
      <c r="J1242" s="50"/>
      <c r="W1242" s="50"/>
      <c r="X1242" s="50"/>
    </row>
    <row r="1243" customFormat="false" ht="15" hidden="false" customHeight="false" outlineLevel="0" collapsed="false">
      <c r="C1243" s="53"/>
      <c r="D1243" s="53"/>
      <c r="E1243" s="53"/>
      <c r="F1243" s="53"/>
      <c r="G1243" s="53"/>
      <c r="H1243" s="53"/>
      <c r="I1243" s="50"/>
      <c r="J1243" s="50"/>
      <c r="W1243" s="50"/>
      <c r="X1243" s="50"/>
    </row>
    <row r="1244" customFormat="false" ht="15" hidden="false" customHeight="false" outlineLevel="0" collapsed="false">
      <c r="C1244" s="55"/>
      <c r="D1244" s="55"/>
      <c r="E1244" s="55"/>
      <c r="F1244" s="55"/>
      <c r="G1244" s="55"/>
      <c r="H1244" s="55"/>
      <c r="I1244" s="50"/>
      <c r="J1244" s="50"/>
      <c r="W1244" s="50"/>
      <c r="X1244" s="50"/>
    </row>
    <row r="1245" customFormat="false" ht="15" hidden="false" customHeight="false" outlineLevel="0" collapsed="false">
      <c r="C1245" s="46"/>
      <c r="D1245" s="46"/>
      <c r="E1245" s="46"/>
      <c r="F1245" s="46"/>
      <c r="G1245" s="46"/>
      <c r="H1245" s="46"/>
      <c r="I1245" s="50"/>
      <c r="J1245" s="50"/>
      <c r="W1245" s="50"/>
      <c r="X1245" s="50"/>
    </row>
    <row r="1246" customFormat="false" ht="15" hidden="false" customHeight="false" outlineLevel="0" collapsed="false">
      <c r="C1246" s="41"/>
      <c r="D1246" s="41"/>
      <c r="E1246" s="41"/>
      <c r="F1246" s="41"/>
      <c r="G1246" s="41"/>
      <c r="H1246" s="41"/>
      <c r="I1246" s="50"/>
      <c r="J1246" s="50"/>
      <c r="W1246" s="50"/>
      <c r="X1246" s="50"/>
    </row>
    <row r="1247" customFormat="false" ht="15" hidden="false" customHeight="false" outlineLevel="0" collapsed="false">
      <c r="C1247" s="37"/>
      <c r="D1247" s="37"/>
      <c r="E1247" s="37"/>
      <c r="F1247" s="37"/>
      <c r="G1247" s="37"/>
      <c r="H1247" s="37"/>
      <c r="I1247" s="50"/>
      <c r="J1247" s="50"/>
      <c r="W1247" s="50"/>
      <c r="X1247" s="50"/>
    </row>
    <row r="1248" customFormat="false" ht="15" hidden="false" customHeight="false" outlineLevel="0" collapsed="false">
      <c r="C1248" s="38"/>
      <c r="D1248" s="38"/>
      <c r="E1248" s="38"/>
      <c r="F1248" s="38"/>
      <c r="G1248" s="38"/>
      <c r="H1248" s="38"/>
      <c r="I1248" s="50"/>
      <c r="J1248" s="50"/>
      <c r="W1248" s="50"/>
      <c r="X1248" s="50"/>
    </row>
    <row r="1249" customFormat="false" ht="15" hidden="false" customHeight="false" outlineLevel="0" collapsed="false">
      <c r="C1249" s="51"/>
      <c r="D1249" s="51"/>
      <c r="E1249" s="51"/>
      <c r="F1249" s="51"/>
      <c r="G1249" s="51"/>
      <c r="H1249" s="51"/>
      <c r="I1249" s="50"/>
      <c r="J1249" s="50"/>
      <c r="W1249" s="50"/>
      <c r="X1249" s="50"/>
    </row>
    <row r="1250" customFormat="false" ht="15" hidden="false" customHeight="false" outlineLevel="0" collapsed="false">
      <c r="C1250" s="43"/>
      <c r="D1250" s="43"/>
      <c r="E1250" s="43"/>
      <c r="F1250" s="43"/>
      <c r="G1250" s="43"/>
      <c r="H1250" s="43"/>
      <c r="I1250" s="50"/>
      <c r="J1250" s="50"/>
      <c r="W1250" s="50"/>
      <c r="X1250" s="50"/>
    </row>
    <row r="1251" customFormat="false" ht="15" hidden="false" customHeight="false" outlineLevel="0" collapsed="false">
      <c r="C1251" s="54"/>
      <c r="D1251" s="54"/>
      <c r="E1251" s="54"/>
      <c r="F1251" s="54"/>
      <c r="G1251" s="54"/>
      <c r="H1251" s="54"/>
      <c r="I1251" s="50"/>
      <c r="J1251" s="50"/>
      <c r="W1251" s="50"/>
      <c r="X1251" s="50"/>
    </row>
    <row r="1252" customFormat="false" ht="15" hidden="false" customHeight="false" outlineLevel="0" collapsed="false">
      <c r="C1252" s="48"/>
      <c r="D1252" s="48"/>
      <c r="E1252" s="48"/>
      <c r="F1252" s="48"/>
      <c r="G1252" s="48"/>
      <c r="H1252" s="48"/>
      <c r="I1252" s="50"/>
      <c r="J1252" s="50"/>
      <c r="W1252" s="50"/>
      <c r="X1252" s="50"/>
    </row>
    <row r="1253" customFormat="false" ht="15" hidden="false" customHeight="false" outlineLevel="0" collapsed="false">
      <c r="C1253" s="46"/>
      <c r="D1253" s="46"/>
      <c r="E1253" s="46"/>
      <c r="F1253" s="46"/>
      <c r="G1253" s="46"/>
      <c r="H1253" s="46"/>
      <c r="I1253" s="50"/>
      <c r="J1253" s="50"/>
      <c r="W1253" s="50"/>
      <c r="X1253" s="50"/>
    </row>
    <row r="1254" customFormat="false" ht="15" hidden="false" customHeight="false" outlineLevel="0" collapsed="false">
      <c r="C1254" s="42"/>
      <c r="D1254" s="42"/>
      <c r="E1254" s="42"/>
      <c r="F1254" s="42"/>
      <c r="G1254" s="42"/>
      <c r="H1254" s="42"/>
      <c r="I1254" s="50"/>
      <c r="J1254" s="50"/>
      <c r="W1254" s="50"/>
      <c r="X1254" s="50"/>
    </row>
    <row r="1255" customFormat="false" ht="15" hidden="false" customHeight="false" outlineLevel="0" collapsed="false">
      <c r="C1255" s="42"/>
      <c r="D1255" s="42"/>
      <c r="E1255" s="42"/>
      <c r="F1255" s="42"/>
      <c r="G1255" s="42"/>
      <c r="H1255" s="42"/>
      <c r="I1255" s="50"/>
      <c r="J1255" s="50"/>
      <c r="W1255" s="50"/>
      <c r="X1255" s="50"/>
    </row>
    <row r="1256" customFormat="false" ht="15" hidden="false" customHeight="false" outlineLevel="0" collapsed="false">
      <c r="C1256" s="44"/>
      <c r="D1256" s="44"/>
      <c r="E1256" s="44"/>
      <c r="F1256" s="44"/>
      <c r="G1256" s="44"/>
      <c r="H1256" s="44"/>
      <c r="I1256" s="50"/>
      <c r="J1256" s="50"/>
      <c r="W1256" s="50"/>
      <c r="X1256" s="50"/>
    </row>
    <row r="1257" customFormat="false" ht="15" hidden="false" customHeight="false" outlineLevel="0" collapsed="false">
      <c r="C1257" s="46"/>
      <c r="D1257" s="46"/>
      <c r="E1257" s="46"/>
      <c r="F1257" s="46"/>
      <c r="G1257" s="46"/>
      <c r="H1257" s="46"/>
      <c r="I1257" s="50"/>
      <c r="J1257" s="50"/>
      <c r="W1257" s="50"/>
      <c r="X1257" s="50"/>
    </row>
    <row r="1258" customFormat="false" ht="15" hidden="false" customHeight="false" outlineLevel="0" collapsed="false">
      <c r="C1258" s="49"/>
      <c r="D1258" s="49"/>
      <c r="E1258" s="49"/>
      <c r="F1258" s="49"/>
      <c r="G1258" s="49"/>
      <c r="H1258" s="49"/>
      <c r="I1258" s="50"/>
      <c r="J1258" s="50"/>
      <c r="W1258" s="50"/>
      <c r="X1258" s="50"/>
    </row>
    <row r="1259" customFormat="false" ht="15" hidden="false" customHeight="false" outlineLevel="0" collapsed="false">
      <c r="C1259" s="35"/>
      <c r="D1259" s="35"/>
      <c r="E1259" s="35"/>
      <c r="F1259" s="35"/>
      <c r="G1259" s="35"/>
      <c r="H1259" s="35"/>
      <c r="I1259" s="50"/>
      <c r="J1259" s="50"/>
      <c r="W1259" s="50"/>
      <c r="X1259" s="50"/>
    </row>
    <row r="1260" customFormat="false" ht="15" hidden="false" customHeight="false" outlineLevel="0" collapsed="false">
      <c r="C1260" s="39"/>
      <c r="D1260" s="39"/>
      <c r="E1260" s="39"/>
      <c r="F1260" s="39"/>
      <c r="G1260" s="39"/>
      <c r="H1260" s="39"/>
      <c r="I1260" s="50"/>
      <c r="J1260" s="50"/>
      <c r="W1260" s="50"/>
      <c r="X1260" s="50"/>
    </row>
    <row r="1261" customFormat="false" ht="15" hidden="false" customHeight="false" outlineLevel="0" collapsed="false">
      <c r="C1261" s="42"/>
      <c r="D1261" s="42"/>
      <c r="E1261" s="42"/>
      <c r="F1261" s="42"/>
      <c r="G1261" s="42"/>
      <c r="H1261" s="42"/>
      <c r="I1261" s="50"/>
      <c r="J1261" s="50"/>
      <c r="W1261" s="50"/>
      <c r="X1261" s="50"/>
    </row>
    <row r="1262" customFormat="false" ht="15" hidden="false" customHeight="false" outlineLevel="0" collapsed="false">
      <c r="C1262" s="47"/>
      <c r="D1262" s="47"/>
      <c r="E1262" s="47"/>
      <c r="F1262" s="47"/>
      <c r="G1262" s="47"/>
      <c r="H1262" s="47"/>
      <c r="I1262" s="50"/>
      <c r="J1262" s="50"/>
      <c r="W1262" s="50"/>
      <c r="X1262" s="50"/>
    </row>
    <row r="1263" customFormat="false" ht="15" hidden="false" customHeight="false" outlineLevel="0" collapsed="false">
      <c r="C1263" s="37"/>
      <c r="D1263" s="37"/>
      <c r="E1263" s="37"/>
      <c r="F1263" s="37"/>
      <c r="G1263" s="37"/>
      <c r="H1263" s="37"/>
      <c r="I1263" s="50"/>
      <c r="J1263" s="50"/>
      <c r="W1263" s="50"/>
      <c r="X1263" s="50"/>
    </row>
    <row r="1264" customFormat="false" ht="15" hidden="false" customHeight="false" outlineLevel="0" collapsed="false">
      <c r="C1264" s="37"/>
      <c r="D1264" s="37"/>
      <c r="E1264" s="37"/>
      <c r="F1264" s="37"/>
      <c r="G1264" s="37"/>
      <c r="H1264" s="37"/>
      <c r="I1264" s="50"/>
      <c r="J1264" s="50"/>
      <c r="W1264" s="50"/>
      <c r="X1264" s="50"/>
    </row>
    <row r="1265" customFormat="false" ht="15" hidden="false" customHeight="false" outlineLevel="0" collapsed="false">
      <c r="C1265" s="49"/>
      <c r="D1265" s="49"/>
      <c r="E1265" s="49"/>
      <c r="F1265" s="49"/>
      <c r="G1265" s="49"/>
      <c r="H1265" s="49"/>
      <c r="I1265" s="50"/>
      <c r="J1265" s="50"/>
      <c r="W1265" s="50"/>
      <c r="X1265" s="50"/>
    </row>
    <row r="1266" customFormat="false" ht="15" hidden="false" customHeight="false" outlineLevel="0" collapsed="false">
      <c r="C1266" s="49"/>
      <c r="D1266" s="49"/>
      <c r="E1266" s="49"/>
      <c r="F1266" s="49"/>
      <c r="G1266" s="49"/>
      <c r="H1266" s="49"/>
      <c r="I1266" s="50"/>
      <c r="J1266" s="50"/>
      <c r="W1266" s="50"/>
      <c r="X1266" s="50"/>
    </row>
    <row r="1267" customFormat="false" ht="15" hidden="false" customHeight="false" outlineLevel="0" collapsed="false">
      <c r="C1267" s="46"/>
      <c r="D1267" s="46"/>
      <c r="E1267" s="46"/>
      <c r="F1267" s="46"/>
      <c r="G1267" s="46"/>
      <c r="H1267" s="46"/>
      <c r="I1267" s="50"/>
      <c r="J1267" s="50"/>
      <c r="W1267" s="50"/>
      <c r="X1267" s="50"/>
    </row>
    <row r="1268" customFormat="false" ht="15" hidden="false" customHeight="false" outlineLevel="0" collapsed="false">
      <c r="C1268" s="39"/>
      <c r="D1268" s="39"/>
      <c r="E1268" s="39"/>
      <c r="F1268" s="39"/>
      <c r="G1268" s="39"/>
      <c r="H1268" s="39"/>
      <c r="I1268" s="50"/>
      <c r="J1268" s="50"/>
      <c r="W1268" s="50"/>
      <c r="X1268" s="50"/>
    </row>
    <row r="1269" customFormat="false" ht="15" hidden="false" customHeight="false" outlineLevel="0" collapsed="false">
      <c r="C1269" s="53"/>
      <c r="D1269" s="53"/>
      <c r="E1269" s="53"/>
      <c r="F1269" s="53"/>
      <c r="G1269" s="53"/>
      <c r="H1269" s="53"/>
      <c r="I1269" s="50"/>
      <c r="J1269" s="50"/>
      <c r="W1269" s="50"/>
      <c r="X1269" s="50"/>
    </row>
    <row r="1270" customFormat="false" ht="15" hidden="false" customHeight="false" outlineLevel="0" collapsed="false">
      <c r="C1270" s="33"/>
      <c r="D1270" s="33"/>
      <c r="E1270" s="33"/>
      <c r="F1270" s="33"/>
      <c r="G1270" s="33"/>
      <c r="H1270" s="33"/>
      <c r="I1270" s="50"/>
      <c r="J1270" s="50"/>
      <c r="W1270" s="50"/>
      <c r="X1270" s="50"/>
    </row>
    <row r="1271" customFormat="false" ht="15" hidden="false" customHeight="false" outlineLevel="0" collapsed="false">
      <c r="C1271" s="38"/>
      <c r="D1271" s="38"/>
      <c r="E1271" s="38"/>
      <c r="F1271" s="38"/>
      <c r="G1271" s="38"/>
      <c r="H1271" s="38"/>
      <c r="I1271" s="50"/>
      <c r="J1271" s="50"/>
      <c r="W1271" s="50"/>
      <c r="X1271" s="50"/>
    </row>
    <row r="1272" customFormat="false" ht="15" hidden="false" customHeight="false" outlineLevel="0" collapsed="false">
      <c r="C1272" s="39"/>
      <c r="D1272" s="39"/>
      <c r="E1272" s="39"/>
      <c r="F1272" s="39"/>
      <c r="G1272" s="39"/>
      <c r="H1272" s="39"/>
      <c r="I1272" s="50"/>
      <c r="J1272" s="50"/>
      <c r="W1272" s="50"/>
      <c r="X1272" s="50"/>
    </row>
    <row r="1273" customFormat="false" ht="15" hidden="false" customHeight="false" outlineLevel="0" collapsed="false">
      <c r="C1273" s="41"/>
      <c r="D1273" s="41"/>
      <c r="E1273" s="41"/>
      <c r="F1273" s="41"/>
      <c r="G1273" s="41"/>
      <c r="H1273" s="41"/>
      <c r="I1273" s="49"/>
      <c r="J1273" s="49"/>
      <c r="W1273" s="50"/>
      <c r="X1273" s="50"/>
    </row>
    <row r="1274" customFormat="false" ht="15" hidden="false" customHeight="false" outlineLevel="0" collapsed="false">
      <c r="C1274" s="42"/>
      <c r="D1274" s="42"/>
      <c r="E1274" s="42"/>
      <c r="F1274" s="42"/>
      <c r="G1274" s="42"/>
      <c r="H1274" s="42"/>
      <c r="I1274" s="49"/>
      <c r="J1274" s="49"/>
      <c r="W1274" s="50"/>
      <c r="X1274" s="50"/>
    </row>
    <row r="1275" customFormat="false" ht="15" hidden="false" customHeight="false" outlineLevel="0" collapsed="false">
      <c r="C1275" s="55"/>
      <c r="D1275" s="55"/>
      <c r="E1275" s="55"/>
      <c r="F1275" s="55"/>
      <c r="G1275" s="55"/>
      <c r="H1275" s="55"/>
      <c r="I1275" s="49"/>
      <c r="J1275" s="49"/>
      <c r="W1275" s="50"/>
      <c r="X1275" s="50"/>
    </row>
    <row r="1276" customFormat="false" ht="15" hidden="false" customHeight="false" outlineLevel="0" collapsed="false">
      <c r="C1276" s="37"/>
      <c r="D1276" s="37"/>
      <c r="E1276" s="37"/>
      <c r="F1276" s="37"/>
      <c r="G1276" s="37"/>
      <c r="H1276" s="37"/>
      <c r="I1276" s="49"/>
      <c r="J1276" s="49"/>
      <c r="W1276" s="50"/>
      <c r="X1276" s="50"/>
    </row>
    <row r="1277" customFormat="false" ht="15" hidden="false" customHeight="false" outlineLevel="0" collapsed="false">
      <c r="C1277" s="50"/>
      <c r="D1277" s="50"/>
      <c r="E1277" s="50"/>
      <c r="F1277" s="50"/>
      <c r="G1277" s="50"/>
      <c r="H1277" s="50"/>
      <c r="I1277" s="49"/>
      <c r="J1277" s="49"/>
      <c r="W1277" s="49"/>
      <c r="X1277" s="49"/>
    </row>
    <row r="1278" customFormat="false" ht="15" hidden="false" customHeight="false" outlineLevel="0" collapsed="false">
      <c r="C1278" s="53"/>
      <c r="D1278" s="53"/>
      <c r="E1278" s="53"/>
      <c r="F1278" s="53"/>
      <c r="G1278" s="53"/>
      <c r="H1278" s="53"/>
      <c r="I1278" s="49"/>
      <c r="J1278" s="49"/>
      <c r="W1278" s="49"/>
      <c r="X1278" s="49"/>
    </row>
    <row r="1279" customFormat="false" ht="15" hidden="false" customHeight="false" outlineLevel="0" collapsed="false">
      <c r="C1279" s="33"/>
      <c r="D1279" s="33"/>
      <c r="E1279" s="33"/>
      <c r="F1279" s="33"/>
      <c r="G1279" s="33"/>
      <c r="H1279" s="33"/>
      <c r="I1279" s="49"/>
      <c r="J1279" s="49"/>
      <c r="W1279" s="49"/>
      <c r="X1279" s="49"/>
    </row>
    <row r="1280" customFormat="false" ht="15" hidden="false" customHeight="false" outlineLevel="0" collapsed="false">
      <c r="C1280" s="36"/>
      <c r="D1280" s="36"/>
      <c r="E1280" s="36"/>
      <c r="F1280" s="36"/>
      <c r="G1280" s="36"/>
      <c r="H1280" s="36"/>
      <c r="I1280" s="49"/>
      <c r="J1280" s="49"/>
      <c r="W1280" s="49"/>
      <c r="X1280" s="49"/>
    </row>
    <row r="1281" customFormat="false" ht="15" hidden="false" customHeight="false" outlineLevel="0" collapsed="false">
      <c r="C1281" s="40"/>
      <c r="D1281" s="40"/>
      <c r="E1281" s="40"/>
      <c r="F1281" s="40"/>
      <c r="G1281" s="40"/>
      <c r="H1281" s="40"/>
      <c r="I1281" s="49"/>
      <c r="J1281" s="49"/>
      <c r="W1281" s="49"/>
      <c r="X1281" s="49"/>
    </row>
    <row r="1282" customFormat="false" ht="15" hidden="false" customHeight="false" outlineLevel="0" collapsed="false">
      <c r="C1282" s="49"/>
      <c r="D1282" s="49"/>
      <c r="E1282" s="49"/>
      <c r="F1282" s="49"/>
      <c r="G1282" s="49"/>
      <c r="H1282" s="49"/>
      <c r="I1282" s="49"/>
      <c r="J1282" s="49"/>
      <c r="W1282" s="49"/>
      <c r="X1282" s="49"/>
    </row>
    <row r="1283" customFormat="false" ht="15" hidden="false" customHeight="false" outlineLevel="0" collapsed="false">
      <c r="C1283" s="52"/>
      <c r="D1283" s="52"/>
      <c r="E1283" s="52"/>
      <c r="F1283" s="52"/>
      <c r="G1283" s="52"/>
      <c r="H1283" s="52"/>
      <c r="I1283" s="49"/>
      <c r="J1283" s="49"/>
      <c r="W1283" s="49"/>
      <c r="X1283" s="49"/>
    </row>
    <row r="1284" customFormat="false" ht="15" hidden="false" customHeight="false" outlineLevel="0" collapsed="false">
      <c r="C1284" s="33"/>
      <c r="D1284" s="33"/>
      <c r="E1284" s="33"/>
      <c r="F1284" s="33"/>
      <c r="G1284" s="33"/>
      <c r="H1284" s="33"/>
      <c r="I1284" s="49"/>
      <c r="J1284" s="49"/>
      <c r="W1284" s="49"/>
      <c r="X1284" s="49"/>
    </row>
    <row r="1285" customFormat="false" ht="15" hidden="false" customHeight="false" outlineLevel="0" collapsed="false">
      <c r="C1285" s="46"/>
      <c r="D1285" s="46"/>
      <c r="E1285" s="46"/>
      <c r="F1285" s="46"/>
      <c r="G1285" s="46"/>
      <c r="H1285" s="46"/>
      <c r="I1285" s="49"/>
      <c r="J1285" s="49"/>
      <c r="W1285" s="49"/>
      <c r="X1285" s="49"/>
    </row>
    <row r="1286" customFormat="false" ht="15" hidden="false" customHeight="false" outlineLevel="0" collapsed="false">
      <c r="C1286" s="49"/>
      <c r="D1286" s="49"/>
      <c r="E1286" s="49"/>
      <c r="F1286" s="49"/>
      <c r="G1286" s="49"/>
      <c r="H1286" s="49"/>
      <c r="I1286" s="49"/>
      <c r="J1286" s="49"/>
      <c r="W1286" s="49"/>
      <c r="X1286" s="49"/>
    </row>
    <row r="1287" customFormat="false" ht="15" hidden="false" customHeight="false" outlineLevel="0" collapsed="false">
      <c r="C1287" s="33"/>
      <c r="D1287" s="33"/>
      <c r="E1287" s="33"/>
      <c r="F1287" s="33"/>
      <c r="G1287" s="33"/>
      <c r="H1287" s="33"/>
      <c r="I1287" s="49"/>
      <c r="J1287" s="49"/>
      <c r="W1287" s="49"/>
      <c r="X1287" s="49"/>
    </row>
    <row r="1288" customFormat="false" ht="15" hidden="false" customHeight="false" outlineLevel="0" collapsed="false">
      <c r="C1288" s="40"/>
      <c r="D1288" s="40"/>
      <c r="E1288" s="40"/>
      <c r="F1288" s="40"/>
      <c r="G1288" s="40"/>
      <c r="H1288" s="40"/>
      <c r="I1288" s="49"/>
      <c r="J1288" s="49"/>
      <c r="W1288" s="49"/>
      <c r="X1288" s="49"/>
    </row>
    <row r="1289" customFormat="false" ht="15" hidden="false" customHeight="false" outlineLevel="0" collapsed="false">
      <c r="C1289" s="33"/>
      <c r="D1289" s="33"/>
      <c r="E1289" s="33"/>
      <c r="F1289" s="33"/>
      <c r="G1289" s="33"/>
      <c r="H1289" s="33"/>
      <c r="I1289" s="49"/>
      <c r="J1289" s="49"/>
      <c r="W1289" s="49"/>
      <c r="X1289" s="49"/>
    </row>
    <row r="1290" customFormat="false" ht="15" hidden="false" customHeight="false" outlineLevel="0" collapsed="false">
      <c r="C1290" s="36"/>
      <c r="D1290" s="36"/>
      <c r="E1290" s="36"/>
      <c r="F1290" s="36"/>
      <c r="G1290" s="36"/>
      <c r="H1290" s="36"/>
      <c r="I1290" s="49"/>
      <c r="J1290" s="49"/>
      <c r="W1290" s="49"/>
      <c r="X1290" s="49"/>
    </row>
    <row r="1291" customFormat="false" ht="15" hidden="false" customHeight="false" outlineLevel="0" collapsed="false">
      <c r="C1291" s="37"/>
      <c r="D1291" s="37"/>
      <c r="E1291" s="37"/>
      <c r="F1291" s="37"/>
      <c r="G1291" s="37"/>
      <c r="H1291" s="37"/>
      <c r="I1291" s="49"/>
      <c r="J1291" s="49"/>
      <c r="W1291" s="49"/>
      <c r="X1291" s="49"/>
    </row>
    <row r="1292" customFormat="false" ht="15" hidden="false" customHeight="false" outlineLevel="0" collapsed="false">
      <c r="C1292" s="37"/>
      <c r="D1292" s="37"/>
      <c r="E1292" s="37"/>
      <c r="F1292" s="37"/>
      <c r="G1292" s="37"/>
      <c r="H1292" s="37"/>
      <c r="I1292" s="49"/>
      <c r="J1292" s="49"/>
      <c r="W1292" s="49"/>
      <c r="X1292" s="49"/>
    </row>
    <row r="1293" customFormat="false" ht="15" hidden="false" customHeight="false" outlineLevel="0" collapsed="false">
      <c r="C1293" s="38"/>
      <c r="D1293" s="38"/>
      <c r="E1293" s="38"/>
      <c r="F1293" s="38"/>
      <c r="G1293" s="38"/>
      <c r="H1293" s="38"/>
      <c r="I1293" s="49"/>
      <c r="J1293" s="49"/>
      <c r="W1293" s="49"/>
      <c r="X1293" s="49"/>
    </row>
    <row r="1294" customFormat="false" ht="15" hidden="false" customHeight="false" outlineLevel="0" collapsed="false">
      <c r="C1294" s="44"/>
      <c r="D1294" s="44"/>
      <c r="E1294" s="44"/>
      <c r="F1294" s="44"/>
      <c r="G1294" s="44"/>
      <c r="H1294" s="44"/>
      <c r="I1294" s="49"/>
      <c r="J1294" s="49"/>
      <c r="W1294" s="49"/>
      <c r="X1294" s="49"/>
    </row>
    <row r="1295" customFormat="false" ht="15" hidden="false" customHeight="false" outlineLevel="0" collapsed="false">
      <c r="C1295" s="49"/>
      <c r="D1295" s="49"/>
      <c r="E1295" s="49"/>
      <c r="F1295" s="49"/>
      <c r="G1295" s="49"/>
      <c r="H1295" s="49"/>
      <c r="I1295" s="49"/>
      <c r="J1295" s="49"/>
      <c r="W1295" s="49"/>
      <c r="X1295" s="49"/>
    </row>
    <row r="1296" customFormat="false" ht="15" hidden="false" customHeight="false" outlineLevel="0" collapsed="false">
      <c r="C1296" s="46"/>
      <c r="D1296" s="46"/>
      <c r="E1296" s="46"/>
      <c r="F1296" s="46"/>
      <c r="G1296" s="46"/>
      <c r="H1296" s="46"/>
      <c r="I1296" s="49"/>
      <c r="J1296" s="49"/>
      <c r="W1296" s="49"/>
      <c r="X1296" s="49"/>
    </row>
    <row r="1297" customFormat="false" ht="15" hidden="false" customHeight="false" outlineLevel="0" collapsed="false">
      <c r="C1297" s="53"/>
      <c r="D1297" s="53"/>
      <c r="E1297" s="53"/>
      <c r="F1297" s="53"/>
      <c r="G1297" s="53"/>
      <c r="H1297" s="53"/>
      <c r="I1297" s="49"/>
      <c r="J1297" s="49"/>
      <c r="W1297" s="49"/>
      <c r="X1297" s="49"/>
    </row>
    <row r="1298" customFormat="false" ht="15" hidden="false" customHeight="false" outlineLevel="0" collapsed="false">
      <c r="C1298" s="43"/>
      <c r="D1298" s="43"/>
      <c r="E1298" s="43"/>
      <c r="F1298" s="43"/>
      <c r="G1298" s="43"/>
      <c r="H1298" s="43"/>
      <c r="I1298" s="49"/>
      <c r="J1298" s="49"/>
      <c r="W1298" s="49"/>
      <c r="X1298" s="49"/>
    </row>
    <row r="1299" customFormat="false" ht="15" hidden="false" customHeight="false" outlineLevel="0" collapsed="false">
      <c r="C1299" s="55"/>
      <c r="D1299" s="55"/>
      <c r="E1299" s="55"/>
      <c r="F1299" s="55"/>
      <c r="G1299" s="55"/>
      <c r="H1299" s="55"/>
      <c r="I1299" s="49"/>
      <c r="J1299" s="49"/>
      <c r="W1299" s="49"/>
      <c r="X1299" s="49"/>
    </row>
    <row r="1300" customFormat="false" ht="15" hidden="false" customHeight="false" outlineLevel="0" collapsed="false">
      <c r="C1300" s="53"/>
      <c r="D1300" s="53"/>
      <c r="E1300" s="53"/>
      <c r="F1300" s="53"/>
      <c r="G1300" s="53"/>
      <c r="H1300" s="53"/>
      <c r="I1300" s="49"/>
      <c r="J1300" s="49"/>
      <c r="W1300" s="49"/>
      <c r="X1300" s="49"/>
    </row>
    <row r="1301" customFormat="false" ht="15" hidden="false" customHeight="false" outlineLevel="0" collapsed="false">
      <c r="C1301" s="53"/>
      <c r="D1301" s="53"/>
      <c r="E1301" s="53"/>
      <c r="F1301" s="53"/>
      <c r="G1301" s="53"/>
      <c r="H1301" s="53"/>
      <c r="I1301" s="49"/>
      <c r="J1301" s="49"/>
      <c r="W1301" s="49"/>
      <c r="X1301" s="49"/>
    </row>
    <row r="1302" customFormat="false" ht="15" hidden="false" customHeight="false" outlineLevel="0" collapsed="false">
      <c r="C1302" s="46"/>
      <c r="D1302" s="46"/>
      <c r="E1302" s="46"/>
      <c r="F1302" s="46"/>
      <c r="G1302" s="46"/>
      <c r="H1302" s="46"/>
      <c r="I1302" s="49"/>
      <c r="J1302" s="49"/>
      <c r="W1302" s="49"/>
      <c r="X1302" s="49"/>
    </row>
    <row r="1303" customFormat="false" ht="15" hidden="false" customHeight="false" outlineLevel="0" collapsed="false">
      <c r="C1303" s="55"/>
      <c r="D1303" s="55"/>
      <c r="E1303" s="55"/>
      <c r="F1303" s="55"/>
      <c r="G1303" s="55"/>
      <c r="H1303" s="55"/>
      <c r="I1303" s="49"/>
      <c r="J1303" s="49"/>
      <c r="W1303" s="49"/>
      <c r="X1303" s="49"/>
    </row>
    <row r="1304" customFormat="false" ht="15" hidden="false" customHeight="false" outlineLevel="0" collapsed="false">
      <c r="C1304" s="53"/>
      <c r="D1304" s="53"/>
      <c r="E1304" s="53"/>
      <c r="F1304" s="53"/>
      <c r="G1304" s="53"/>
      <c r="H1304" s="53"/>
      <c r="I1304" s="49"/>
      <c r="J1304" s="49"/>
      <c r="W1304" s="49"/>
      <c r="X1304" s="49"/>
    </row>
    <row r="1305" customFormat="false" ht="15" hidden="false" customHeight="false" outlineLevel="0" collapsed="false">
      <c r="C1305" s="36"/>
      <c r="D1305" s="36"/>
      <c r="E1305" s="36"/>
      <c r="F1305" s="36"/>
      <c r="G1305" s="36"/>
      <c r="H1305" s="36"/>
      <c r="I1305" s="49"/>
      <c r="J1305" s="49"/>
      <c r="W1305" s="49"/>
      <c r="X1305" s="49"/>
    </row>
    <row r="1306" customFormat="false" ht="15" hidden="false" customHeight="false" outlineLevel="0" collapsed="false">
      <c r="C1306" s="50"/>
      <c r="D1306" s="50"/>
      <c r="E1306" s="50"/>
      <c r="F1306" s="50"/>
      <c r="G1306" s="50"/>
      <c r="H1306" s="50"/>
      <c r="I1306" s="49"/>
      <c r="J1306" s="49"/>
      <c r="W1306" s="49"/>
      <c r="X1306" s="49"/>
    </row>
    <row r="1307" customFormat="false" ht="15" hidden="false" customHeight="false" outlineLevel="0" collapsed="false">
      <c r="C1307" s="41"/>
      <c r="D1307" s="41"/>
      <c r="E1307" s="41"/>
      <c r="F1307" s="41"/>
      <c r="G1307" s="41"/>
      <c r="H1307" s="41"/>
      <c r="I1307" s="49"/>
      <c r="J1307" s="49"/>
      <c r="W1307" s="49"/>
      <c r="X1307" s="49"/>
    </row>
    <row r="1308" customFormat="false" ht="15" hidden="false" customHeight="false" outlineLevel="0" collapsed="false">
      <c r="C1308" s="46"/>
      <c r="D1308" s="46"/>
      <c r="E1308" s="46"/>
      <c r="F1308" s="46"/>
      <c r="G1308" s="46"/>
      <c r="H1308" s="46"/>
      <c r="I1308" s="49"/>
      <c r="J1308" s="49"/>
      <c r="W1308" s="49"/>
      <c r="X1308" s="49"/>
    </row>
    <row r="1309" customFormat="false" ht="15" hidden="false" customHeight="false" outlineLevel="0" collapsed="false">
      <c r="C1309" s="49"/>
      <c r="D1309" s="49"/>
      <c r="E1309" s="49"/>
      <c r="F1309" s="49"/>
      <c r="G1309" s="49"/>
      <c r="H1309" s="49"/>
      <c r="I1309" s="49"/>
      <c r="J1309" s="49"/>
      <c r="W1309" s="49"/>
      <c r="X1309" s="49"/>
    </row>
    <row r="1310" customFormat="false" ht="15" hidden="false" customHeight="false" outlineLevel="0" collapsed="false">
      <c r="C1310" s="33"/>
      <c r="D1310" s="33"/>
      <c r="E1310" s="33"/>
      <c r="F1310" s="33"/>
      <c r="G1310" s="33"/>
      <c r="H1310" s="33"/>
      <c r="I1310" s="49"/>
      <c r="J1310" s="49"/>
      <c r="W1310" s="49"/>
      <c r="X1310" s="49"/>
    </row>
    <row r="1311" customFormat="false" ht="15" hidden="false" customHeight="false" outlineLevel="0" collapsed="false">
      <c r="C1311" s="53"/>
      <c r="D1311" s="53"/>
      <c r="E1311" s="53"/>
      <c r="F1311" s="53"/>
      <c r="G1311" s="53"/>
      <c r="H1311" s="53"/>
      <c r="I1311" s="49"/>
      <c r="J1311" s="49"/>
      <c r="W1311" s="49"/>
      <c r="X1311" s="49"/>
    </row>
    <row r="1312" customFormat="false" ht="15" hidden="false" customHeight="false" outlineLevel="0" collapsed="false">
      <c r="C1312" s="55"/>
      <c r="D1312" s="55"/>
      <c r="E1312" s="55"/>
      <c r="F1312" s="55"/>
      <c r="G1312" s="55"/>
      <c r="H1312" s="55"/>
      <c r="I1312" s="49"/>
      <c r="J1312" s="49"/>
      <c r="W1312" s="49"/>
      <c r="X1312" s="49"/>
    </row>
    <row r="1313" customFormat="false" ht="15" hidden="false" customHeight="false" outlineLevel="0" collapsed="false">
      <c r="C1313" s="41"/>
      <c r="D1313" s="41"/>
      <c r="E1313" s="41"/>
      <c r="F1313" s="41"/>
      <c r="G1313" s="41"/>
      <c r="H1313" s="41"/>
      <c r="I1313" s="49"/>
      <c r="J1313" s="49"/>
      <c r="W1313" s="49"/>
      <c r="X1313" s="49"/>
    </row>
    <row r="1314" customFormat="false" ht="15" hidden="false" customHeight="false" outlineLevel="0" collapsed="false">
      <c r="C1314" s="54"/>
      <c r="D1314" s="54"/>
      <c r="E1314" s="54"/>
      <c r="F1314" s="54"/>
      <c r="G1314" s="54"/>
      <c r="H1314" s="54"/>
      <c r="I1314" s="49"/>
      <c r="J1314" s="49"/>
      <c r="W1314" s="49"/>
      <c r="X1314" s="49"/>
    </row>
    <row r="1315" customFormat="false" ht="15" hidden="false" customHeight="false" outlineLevel="0" collapsed="false">
      <c r="C1315" s="54"/>
      <c r="D1315" s="54"/>
      <c r="E1315" s="54"/>
      <c r="F1315" s="54"/>
      <c r="G1315" s="54"/>
      <c r="H1315" s="54"/>
      <c r="I1315" s="49"/>
      <c r="J1315" s="49"/>
      <c r="W1315" s="49"/>
      <c r="X1315" s="49"/>
    </row>
    <row r="1316" customFormat="false" ht="15" hidden="false" customHeight="false" outlineLevel="0" collapsed="false">
      <c r="C1316" s="39"/>
      <c r="D1316" s="39"/>
      <c r="E1316" s="39"/>
      <c r="F1316" s="39"/>
      <c r="G1316" s="39"/>
      <c r="H1316" s="39"/>
      <c r="I1316" s="49"/>
      <c r="J1316" s="49"/>
      <c r="W1316" s="49"/>
      <c r="X1316" s="49"/>
    </row>
    <row r="1317" customFormat="false" ht="15" hidden="false" customHeight="false" outlineLevel="0" collapsed="false">
      <c r="C1317" s="41"/>
      <c r="D1317" s="41"/>
      <c r="E1317" s="41"/>
      <c r="F1317" s="41"/>
      <c r="G1317" s="41"/>
      <c r="H1317" s="41"/>
      <c r="I1317" s="49"/>
      <c r="J1317" s="49"/>
      <c r="W1317" s="49"/>
      <c r="X1317" s="49"/>
    </row>
    <row r="1318" customFormat="false" ht="15" hidden="false" customHeight="false" outlineLevel="0" collapsed="false">
      <c r="C1318" s="50"/>
      <c r="D1318" s="50"/>
      <c r="E1318" s="50"/>
      <c r="F1318" s="50"/>
      <c r="G1318" s="50"/>
      <c r="H1318" s="50"/>
      <c r="I1318" s="49"/>
      <c r="J1318" s="49"/>
      <c r="W1318" s="49"/>
      <c r="X1318" s="49"/>
    </row>
    <row r="1319" customFormat="false" ht="15" hidden="false" customHeight="false" outlineLevel="0" collapsed="false">
      <c r="C1319" s="46"/>
      <c r="D1319" s="46"/>
      <c r="E1319" s="46"/>
      <c r="F1319" s="46"/>
      <c r="G1319" s="46"/>
      <c r="H1319" s="46"/>
      <c r="I1319" s="49"/>
      <c r="J1319" s="49"/>
      <c r="W1319" s="49"/>
      <c r="X1319" s="49"/>
    </row>
    <row r="1320" customFormat="false" ht="15" hidden="false" customHeight="false" outlineLevel="0" collapsed="false">
      <c r="C1320" s="36"/>
      <c r="D1320" s="36"/>
      <c r="E1320" s="36"/>
      <c r="F1320" s="36"/>
      <c r="G1320" s="36"/>
      <c r="H1320" s="36"/>
      <c r="I1320" s="49"/>
      <c r="J1320" s="49"/>
      <c r="W1320" s="49"/>
      <c r="X1320" s="49"/>
    </row>
    <row r="1321" customFormat="false" ht="15" hidden="false" customHeight="false" outlineLevel="0" collapsed="false">
      <c r="C1321" s="51"/>
      <c r="D1321" s="51"/>
      <c r="E1321" s="51"/>
      <c r="F1321" s="51"/>
      <c r="G1321" s="51"/>
      <c r="H1321" s="51"/>
      <c r="I1321" s="49"/>
      <c r="J1321" s="49"/>
      <c r="W1321" s="49"/>
      <c r="X1321" s="49"/>
    </row>
    <row r="1322" customFormat="false" ht="15" hidden="false" customHeight="false" outlineLevel="0" collapsed="false">
      <c r="C1322" s="53"/>
      <c r="D1322" s="53"/>
      <c r="E1322" s="53"/>
      <c r="F1322" s="53"/>
      <c r="G1322" s="53"/>
      <c r="H1322" s="53"/>
      <c r="I1322" s="49"/>
      <c r="J1322" s="49"/>
      <c r="W1322" s="49"/>
      <c r="X1322" s="49"/>
    </row>
    <row r="1323" customFormat="false" ht="15" hidden="false" customHeight="false" outlineLevel="0" collapsed="false">
      <c r="C1323" s="37"/>
      <c r="D1323" s="37"/>
      <c r="E1323" s="37"/>
      <c r="F1323" s="37"/>
      <c r="G1323" s="37"/>
      <c r="H1323" s="37"/>
      <c r="I1323" s="49"/>
      <c r="J1323" s="49"/>
      <c r="W1323" s="49"/>
      <c r="X1323" s="49"/>
    </row>
    <row r="1324" customFormat="false" ht="15" hidden="false" customHeight="false" outlineLevel="0" collapsed="false">
      <c r="C1324" s="33"/>
      <c r="D1324" s="33"/>
      <c r="E1324" s="33"/>
      <c r="F1324" s="33"/>
      <c r="G1324" s="33"/>
      <c r="H1324" s="33"/>
      <c r="I1324" s="49"/>
      <c r="J1324" s="49"/>
      <c r="W1324" s="49"/>
      <c r="X1324" s="49"/>
    </row>
    <row r="1325" customFormat="false" ht="15" hidden="false" customHeight="false" outlineLevel="0" collapsed="false">
      <c r="C1325" s="42"/>
      <c r="D1325" s="42"/>
      <c r="E1325" s="42"/>
      <c r="F1325" s="42"/>
      <c r="G1325" s="42"/>
      <c r="H1325" s="42"/>
      <c r="I1325" s="49"/>
      <c r="J1325" s="49"/>
      <c r="W1325" s="49"/>
      <c r="X1325" s="49"/>
    </row>
    <row r="1326" customFormat="false" ht="15" hidden="false" customHeight="false" outlineLevel="0" collapsed="false">
      <c r="C1326" s="50"/>
      <c r="D1326" s="50"/>
      <c r="E1326" s="50"/>
      <c r="F1326" s="50"/>
      <c r="G1326" s="50"/>
      <c r="H1326" s="50"/>
      <c r="I1326" s="49"/>
      <c r="J1326" s="49"/>
      <c r="W1326" s="49"/>
      <c r="X1326" s="49"/>
    </row>
    <row r="1327" customFormat="false" ht="15" hidden="false" customHeight="false" outlineLevel="0" collapsed="false">
      <c r="C1327" s="40"/>
      <c r="D1327" s="40"/>
      <c r="E1327" s="40"/>
      <c r="F1327" s="40"/>
      <c r="G1327" s="40"/>
      <c r="H1327" s="40"/>
      <c r="I1327" s="49"/>
      <c r="J1327" s="49"/>
      <c r="W1327" s="49"/>
      <c r="X1327" s="49"/>
    </row>
    <row r="1328" customFormat="false" ht="15" hidden="false" customHeight="false" outlineLevel="0" collapsed="false">
      <c r="C1328" s="35"/>
      <c r="D1328" s="35"/>
      <c r="E1328" s="35"/>
      <c r="F1328" s="35"/>
      <c r="G1328" s="35"/>
      <c r="H1328" s="35"/>
      <c r="I1328" s="49"/>
      <c r="J1328" s="49"/>
      <c r="W1328" s="49"/>
      <c r="X1328" s="49"/>
    </row>
    <row r="1329" customFormat="false" ht="15" hidden="false" customHeight="false" outlineLevel="0" collapsed="false">
      <c r="C1329" s="37"/>
      <c r="D1329" s="37"/>
      <c r="E1329" s="37"/>
      <c r="F1329" s="37"/>
      <c r="G1329" s="37"/>
      <c r="H1329" s="37"/>
      <c r="I1329" s="49"/>
      <c r="J1329" s="49"/>
      <c r="W1329" s="49"/>
      <c r="X1329" s="49"/>
    </row>
    <row r="1330" customFormat="false" ht="15" hidden="false" customHeight="false" outlineLevel="0" collapsed="false">
      <c r="C1330" s="46"/>
      <c r="D1330" s="46"/>
      <c r="E1330" s="46"/>
      <c r="F1330" s="46"/>
      <c r="G1330" s="46"/>
      <c r="H1330" s="46"/>
      <c r="I1330" s="49"/>
      <c r="J1330" s="49"/>
      <c r="W1330" s="49"/>
      <c r="X1330" s="49"/>
    </row>
    <row r="1331" customFormat="false" ht="15" hidden="false" customHeight="false" outlineLevel="0" collapsed="false">
      <c r="C1331" s="53"/>
      <c r="D1331" s="53"/>
      <c r="E1331" s="53"/>
      <c r="F1331" s="53"/>
      <c r="G1331" s="53"/>
      <c r="H1331" s="53"/>
      <c r="I1331" s="49"/>
      <c r="J1331" s="49"/>
      <c r="W1331" s="49"/>
      <c r="X1331" s="49"/>
    </row>
    <row r="1332" customFormat="false" ht="15" hidden="false" customHeight="false" outlineLevel="0" collapsed="false">
      <c r="C1332" s="50"/>
      <c r="D1332" s="50"/>
      <c r="E1332" s="50"/>
      <c r="F1332" s="50"/>
      <c r="G1332" s="50"/>
      <c r="H1332" s="50"/>
      <c r="I1332" s="49"/>
      <c r="J1332" s="49"/>
      <c r="W1332" s="49"/>
      <c r="X1332" s="49"/>
    </row>
    <row r="1333" customFormat="false" ht="15" hidden="false" customHeight="false" outlineLevel="0" collapsed="false">
      <c r="C1333" s="44"/>
      <c r="D1333" s="44"/>
      <c r="E1333" s="44"/>
      <c r="F1333" s="44"/>
      <c r="G1333" s="44"/>
      <c r="H1333" s="44"/>
      <c r="I1333" s="49"/>
      <c r="J1333" s="49"/>
      <c r="W1333" s="49"/>
      <c r="X1333" s="49"/>
    </row>
    <row r="1334" customFormat="false" ht="15" hidden="false" customHeight="false" outlineLevel="0" collapsed="false">
      <c r="C1334" s="47"/>
      <c r="D1334" s="47"/>
      <c r="E1334" s="47"/>
      <c r="F1334" s="47"/>
      <c r="G1334" s="47"/>
      <c r="H1334" s="47"/>
      <c r="I1334" s="49"/>
      <c r="J1334" s="49"/>
      <c r="W1334" s="49"/>
      <c r="X1334" s="49"/>
    </row>
    <row r="1335" customFormat="false" ht="15" hidden="false" customHeight="false" outlineLevel="0" collapsed="false">
      <c r="C1335" s="49"/>
      <c r="D1335" s="49"/>
      <c r="E1335" s="49"/>
      <c r="F1335" s="49"/>
      <c r="G1335" s="49"/>
      <c r="H1335" s="49"/>
      <c r="I1335" s="49"/>
      <c r="J1335" s="49"/>
      <c r="W1335" s="49"/>
      <c r="X1335" s="49"/>
    </row>
    <row r="1336" customFormat="false" ht="15" hidden="false" customHeight="false" outlineLevel="0" collapsed="false">
      <c r="C1336" s="48"/>
      <c r="D1336" s="48"/>
      <c r="E1336" s="48"/>
      <c r="F1336" s="48"/>
      <c r="G1336" s="48"/>
      <c r="H1336" s="48"/>
      <c r="I1336" s="49"/>
      <c r="J1336" s="49"/>
      <c r="W1336" s="49"/>
      <c r="X1336" s="49"/>
    </row>
    <row r="1337" customFormat="false" ht="15" hidden="false" customHeight="false" outlineLevel="0" collapsed="false">
      <c r="C1337" s="36"/>
      <c r="D1337" s="36"/>
      <c r="E1337" s="36"/>
      <c r="F1337" s="36"/>
      <c r="G1337" s="36"/>
      <c r="H1337" s="36"/>
      <c r="I1337" s="49"/>
      <c r="J1337" s="49"/>
      <c r="W1337" s="49"/>
      <c r="X1337" s="49"/>
    </row>
    <row r="1338" customFormat="false" ht="15" hidden="false" customHeight="false" outlineLevel="0" collapsed="false">
      <c r="C1338" s="50"/>
      <c r="D1338" s="50"/>
      <c r="E1338" s="50"/>
      <c r="F1338" s="50"/>
      <c r="G1338" s="50"/>
      <c r="H1338" s="50"/>
      <c r="I1338" s="49"/>
      <c r="J1338" s="49"/>
      <c r="W1338" s="49"/>
      <c r="X1338" s="49"/>
    </row>
    <row r="1339" customFormat="false" ht="15" hidden="false" customHeight="false" outlineLevel="0" collapsed="false">
      <c r="C1339" s="43"/>
      <c r="D1339" s="43"/>
      <c r="E1339" s="43"/>
      <c r="F1339" s="43"/>
      <c r="G1339" s="43"/>
      <c r="H1339" s="43"/>
      <c r="I1339" s="49"/>
      <c r="J1339" s="49"/>
      <c r="W1339" s="49"/>
      <c r="X1339" s="49"/>
    </row>
    <row r="1340" customFormat="false" ht="15" hidden="false" customHeight="false" outlineLevel="0" collapsed="false">
      <c r="C1340" s="46"/>
      <c r="D1340" s="46"/>
      <c r="E1340" s="46"/>
      <c r="F1340" s="46"/>
      <c r="G1340" s="46"/>
      <c r="H1340" s="46"/>
      <c r="I1340" s="49"/>
      <c r="J1340" s="49"/>
      <c r="W1340" s="49"/>
      <c r="X1340" s="49"/>
    </row>
    <row r="1341" customFormat="false" ht="15" hidden="false" customHeight="false" outlineLevel="0" collapsed="false">
      <c r="C1341" s="49"/>
      <c r="D1341" s="49"/>
      <c r="E1341" s="49"/>
      <c r="F1341" s="49"/>
      <c r="G1341" s="49"/>
      <c r="H1341" s="49"/>
      <c r="I1341" s="49"/>
      <c r="J1341" s="49"/>
      <c r="W1341" s="49"/>
      <c r="X1341" s="49"/>
    </row>
    <row r="1342" customFormat="false" ht="15" hidden="false" customHeight="false" outlineLevel="0" collapsed="false">
      <c r="C1342" s="49"/>
      <c r="D1342" s="49"/>
      <c r="E1342" s="49"/>
      <c r="F1342" s="49"/>
      <c r="G1342" s="49"/>
      <c r="H1342" s="49"/>
      <c r="I1342" s="49"/>
      <c r="J1342" s="49"/>
      <c r="W1342" s="49"/>
      <c r="X1342" s="49"/>
    </row>
    <row r="1343" customFormat="false" ht="15" hidden="false" customHeight="false" outlineLevel="0" collapsed="false">
      <c r="C1343" s="46"/>
      <c r="D1343" s="46"/>
      <c r="E1343" s="46"/>
      <c r="F1343" s="46"/>
      <c r="G1343" s="46"/>
      <c r="H1343" s="46"/>
      <c r="I1343" s="49"/>
      <c r="J1343" s="49"/>
      <c r="W1343" s="49"/>
      <c r="X1343" s="49"/>
    </row>
    <row r="1344" customFormat="false" ht="15" hidden="false" customHeight="false" outlineLevel="0" collapsed="false">
      <c r="C1344" s="48"/>
      <c r="D1344" s="48"/>
      <c r="E1344" s="48"/>
      <c r="F1344" s="48"/>
      <c r="G1344" s="48"/>
      <c r="H1344" s="48"/>
      <c r="I1344" s="49"/>
      <c r="J1344" s="49"/>
      <c r="W1344" s="49"/>
      <c r="X1344" s="49"/>
    </row>
    <row r="1345" customFormat="false" ht="15" hidden="false" customHeight="false" outlineLevel="0" collapsed="false">
      <c r="C1345" s="51"/>
      <c r="D1345" s="51"/>
      <c r="E1345" s="51"/>
      <c r="F1345" s="51"/>
      <c r="G1345" s="51"/>
      <c r="H1345" s="51"/>
      <c r="I1345" s="49"/>
      <c r="J1345" s="49"/>
      <c r="W1345" s="49"/>
      <c r="X1345" s="49"/>
    </row>
    <row r="1346" customFormat="false" ht="15" hidden="false" customHeight="false" outlineLevel="0" collapsed="false">
      <c r="C1346" s="53"/>
      <c r="D1346" s="53"/>
      <c r="E1346" s="53"/>
      <c r="F1346" s="53"/>
      <c r="G1346" s="53"/>
      <c r="H1346" s="53"/>
      <c r="I1346" s="46"/>
      <c r="J1346" s="46"/>
      <c r="W1346" s="49"/>
      <c r="X1346" s="49"/>
    </row>
    <row r="1347" customFormat="false" ht="15" hidden="false" customHeight="false" outlineLevel="0" collapsed="false">
      <c r="C1347" s="53"/>
      <c r="D1347" s="53"/>
      <c r="E1347" s="53"/>
      <c r="F1347" s="53"/>
      <c r="G1347" s="53"/>
      <c r="H1347" s="53"/>
      <c r="I1347" s="46"/>
      <c r="J1347" s="46"/>
      <c r="W1347" s="49"/>
      <c r="X1347" s="49"/>
    </row>
    <row r="1348" customFormat="false" ht="15" hidden="false" customHeight="false" outlineLevel="0" collapsed="false">
      <c r="C1348" s="52"/>
      <c r="D1348" s="52"/>
      <c r="E1348" s="52"/>
      <c r="F1348" s="52"/>
      <c r="G1348" s="52"/>
      <c r="H1348" s="52"/>
      <c r="I1348" s="46"/>
      <c r="J1348" s="46"/>
      <c r="W1348" s="49"/>
      <c r="X1348" s="49"/>
    </row>
    <row r="1349" customFormat="false" ht="15" hidden="false" customHeight="false" outlineLevel="0" collapsed="false">
      <c r="C1349" s="46"/>
      <c r="D1349" s="46"/>
      <c r="E1349" s="46"/>
      <c r="F1349" s="46"/>
      <c r="G1349" s="46"/>
      <c r="H1349" s="46"/>
      <c r="I1349" s="46"/>
      <c r="J1349" s="46"/>
      <c r="W1349" s="49"/>
      <c r="X1349" s="49"/>
    </row>
    <row r="1350" customFormat="false" ht="15" hidden="false" customHeight="false" outlineLevel="0" collapsed="false">
      <c r="C1350" s="44"/>
      <c r="D1350" s="44"/>
      <c r="E1350" s="44"/>
      <c r="F1350" s="44"/>
      <c r="G1350" s="44"/>
      <c r="H1350" s="44"/>
      <c r="I1350" s="46"/>
      <c r="J1350" s="46"/>
      <c r="W1350" s="46"/>
      <c r="X1350" s="46"/>
    </row>
    <row r="1351" customFormat="false" ht="15" hidden="false" customHeight="false" outlineLevel="0" collapsed="false">
      <c r="C1351" s="35"/>
      <c r="D1351" s="35"/>
      <c r="E1351" s="35"/>
      <c r="F1351" s="35"/>
      <c r="G1351" s="35"/>
      <c r="H1351" s="35"/>
      <c r="I1351" s="46"/>
      <c r="J1351" s="46"/>
      <c r="W1351" s="46"/>
      <c r="X1351" s="46"/>
    </row>
    <row r="1352" customFormat="false" ht="15" hidden="false" customHeight="false" outlineLevel="0" collapsed="false">
      <c r="C1352" s="46"/>
      <c r="D1352" s="46"/>
      <c r="E1352" s="46"/>
      <c r="F1352" s="46"/>
      <c r="G1352" s="46"/>
      <c r="H1352" s="46"/>
      <c r="I1352" s="46"/>
      <c r="J1352" s="46"/>
      <c r="W1352" s="46"/>
      <c r="X1352" s="46"/>
    </row>
    <row r="1353" customFormat="false" ht="15" hidden="false" customHeight="false" outlineLevel="0" collapsed="false">
      <c r="C1353" s="53"/>
      <c r="D1353" s="53"/>
      <c r="E1353" s="53"/>
      <c r="F1353" s="53"/>
      <c r="G1353" s="53"/>
      <c r="H1353" s="53"/>
      <c r="I1353" s="46"/>
      <c r="J1353" s="46"/>
      <c r="W1353" s="46"/>
      <c r="X1353" s="46"/>
    </row>
    <row r="1354" customFormat="false" ht="15" hidden="false" customHeight="false" outlineLevel="0" collapsed="false">
      <c r="C1354" s="55"/>
      <c r="D1354" s="55"/>
      <c r="E1354" s="55"/>
      <c r="F1354" s="55"/>
      <c r="G1354" s="55"/>
      <c r="H1354" s="55"/>
      <c r="I1354" s="46"/>
      <c r="J1354" s="46"/>
      <c r="W1354" s="46"/>
      <c r="X1354" s="46"/>
    </row>
    <row r="1355" customFormat="false" ht="15" hidden="false" customHeight="false" outlineLevel="0" collapsed="false">
      <c r="C1355" s="54"/>
      <c r="D1355" s="54"/>
      <c r="E1355" s="54"/>
      <c r="F1355" s="54"/>
      <c r="G1355" s="54"/>
      <c r="H1355" s="54"/>
      <c r="I1355" s="46"/>
      <c r="J1355" s="46"/>
      <c r="W1355" s="46"/>
      <c r="X1355" s="46"/>
    </row>
    <row r="1356" customFormat="false" ht="15" hidden="false" customHeight="false" outlineLevel="0" collapsed="false">
      <c r="C1356" s="33"/>
      <c r="D1356" s="33"/>
      <c r="E1356" s="33"/>
      <c r="F1356" s="33"/>
      <c r="G1356" s="33"/>
      <c r="H1356" s="33"/>
      <c r="I1356" s="46"/>
      <c r="J1356" s="46"/>
      <c r="W1356" s="46"/>
      <c r="X1356" s="46"/>
    </row>
    <row r="1357" customFormat="false" ht="15" hidden="false" customHeight="false" outlineLevel="0" collapsed="false">
      <c r="C1357" s="43"/>
      <c r="D1357" s="43"/>
      <c r="E1357" s="43"/>
      <c r="F1357" s="43"/>
      <c r="G1357" s="43"/>
      <c r="H1357" s="43"/>
      <c r="I1357" s="46"/>
      <c r="J1357" s="46"/>
      <c r="W1357" s="46"/>
      <c r="X1357" s="46"/>
    </row>
    <row r="1358" customFormat="false" ht="15" hidden="false" customHeight="false" outlineLevel="0" collapsed="false">
      <c r="C1358" s="53"/>
      <c r="D1358" s="53"/>
      <c r="E1358" s="53"/>
      <c r="F1358" s="53"/>
      <c r="G1358" s="53"/>
      <c r="H1358" s="53"/>
      <c r="I1358" s="46"/>
      <c r="J1358" s="46"/>
      <c r="W1358" s="46"/>
      <c r="X1358" s="46"/>
    </row>
    <row r="1359" customFormat="false" ht="15" hidden="false" customHeight="false" outlineLevel="0" collapsed="false">
      <c r="C1359" s="55"/>
      <c r="D1359" s="55"/>
      <c r="E1359" s="55"/>
      <c r="F1359" s="55"/>
      <c r="G1359" s="55"/>
      <c r="H1359" s="55"/>
      <c r="I1359" s="46"/>
      <c r="J1359" s="46"/>
      <c r="W1359" s="46"/>
      <c r="X1359" s="46"/>
    </row>
    <row r="1360" customFormat="false" ht="15" hidden="false" customHeight="false" outlineLevel="0" collapsed="false">
      <c r="C1360" s="44"/>
      <c r="D1360" s="44"/>
      <c r="E1360" s="44"/>
      <c r="F1360" s="44"/>
      <c r="G1360" s="44"/>
      <c r="H1360" s="44"/>
      <c r="I1360" s="46"/>
      <c r="J1360" s="46"/>
      <c r="W1360" s="46"/>
      <c r="X1360" s="46"/>
    </row>
    <row r="1361" customFormat="false" ht="15" hidden="false" customHeight="false" outlineLevel="0" collapsed="false">
      <c r="C1361" s="49"/>
      <c r="D1361" s="49"/>
      <c r="E1361" s="49"/>
      <c r="F1361" s="49"/>
      <c r="G1361" s="49"/>
      <c r="H1361" s="49"/>
      <c r="I1361" s="46"/>
      <c r="J1361" s="46"/>
      <c r="W1361" s="46"/>
      <c r="X1361" s="46"/>
    </row>
    <row r="1362" customFormat="false" ht="15" hidden="false" customHeight="false" outlineLevel="0" collapsed="false">
      <c r="C1362" s="39"/>
      <c r="D1362" s="39"/>
      <c r="E1362" s="39"/>
      <c r="F1362" s="39"/>
      <c r="G1362" s="39"/>
      <c r="H1362" s="39"/>
      <c r="I1362" s="46"/>
      <c r="J1362" s="46"/>
      <c r="W1362" s="46"/>
      <c r="X1362" s="46"/>
    </row>
    <row r="1363" customFormat="false" ht="15" hidden="false" customHeight="false" outlineLevel="0" collapsed="false">
      <c r="C1363" s="43"/>
      <c r="D1363" s="43"/>
      <c r="E1363" s="43"/>
      <c r="F1363" s="43"/>
      <c r="G1363" s="43"/>
      <c r="H1363" s="43"/>
      <c r="I1363" s="46"/>
      <c r="J1363" s="46"/>
      <c r="W1363" s="46"/>
      <c r="X1363" s="46"/>
    </row>
    <row r="1364" customFormat="false" ht="15" hidden="false" customHeight="false" outlineLevel="0" collapsed="false">
      <c r="C1364" s="36"/>
      <c r="D1364" s="36"/>
      <c r="E1364" s="36"/>
      <c r="F1364" s="36"/>
      <c r="G1364" s="36"/>
      <c r="H1364" s="36"/>
      <c r="I1364" s="46"/>
      <c r="J1364" s="46" t="n">
        <v>1</v>
      </c>
      <c r="W1364" s="46"/>
      <c r="X1364" s="46"/>
    </row>
    <row r="1365" customFormat="false" ht="15" hidden="false" customHeight="false" outlineLevel="0" collapsed="false">
      <c r="C1365" s="38"/>
      <c r="D1365" s="38"/>
      <c r="E1365" s="38"/>
      <c r="F1365" s="38"/>
      <c r="G1365" s="38"/>
      <c r="H1365" s="38"/>
      <c r="I1365" s="46"/>
      <c r="J1365" s="46"/>
      <c r="W1365" s="46"/>
      <c r="X1365" s="46"/>
    </row>
    <row r="1366" customFormat="false" ht="15" hidden="false" customHeight="false" outlineLevel="0" collapsed="false">
      <c r="C1366" s="46"/>
      <c r="D1366" s="46"/>
      <c r="E1366" s="46"/>
      <c r="F1366" s="46"/>
      <c r="G1366" s="46"/>
      <c r="H1366" s="46"/>
      <c r="I1366" s="46"/>
      <c r="J1366" s="46"/>
      <c r="W1366" s="46"/>
      <c r="X1366" s="46"/>
    </row>
    <row r="1367" customFormat="false" ht="15" hidden="false" customHeight="false" outlineLevel="0" collapsed="false">
      <c r="C1367" s="33"/>
      <c r="D1367" s="33"/>
      <c r="E1367" s="33"/>
      <c r="F1367" s="33"/>
      <c r="G1367" s="33"/>
      <c r="H1367" s="33"/>
      <c r="I1367" s="46"/>
      <c r="J1367" s="46"/>
      <c r="W1367" s="46"/>
      <c r="X1367" s="46"/>
    </row>
    <row r="1368" customFormat="false" ht="15" hidden="false" customHeight="false" outlineLevel="0" collapsed="false">
      <c r="C1368" s="46"/>
      <c r="D1368" s="46"/>
      <c r="E1368" s="46"/>
      <c r="F1368" s="46"/>
      <c r="G1368" s="46"/>
      <c r="H1368" s="46"/>
      <c r="I1368" s="46"/>
      <c r="J1368" s="46"/>
      <c r="W1368" s="46"/>
      <c r="X1368" s="46"/>
    </row>
    <row r="1369" customFormat="false" ht="15" hidden="false" customHeight="false" outlineLevel="0" collapsed="false">
      <c r="C1369" s="53"/>
      <c r="D1369" s="53"/>
      <c r="E1369" s="53"/>
      <c r="F1369" s="53"/>
      <c r="G1369" s="53"/>
      <c r="H1369" s="53"/>
      <c r="I1369" s="46"/>
      <c r="J1369" s="46"/>
      <c r="W1369" s="46"/>
      <c r="X1369" s="46"/>
    </row>
    <row r="1370" customFormat="false" ht="15" hidden="false" customHeight="false" outlineLevel="0" collapsed="false">
      <c r="C1370" s="52"/>
      <c r="D1370" s="52"/>
      <c r="E1370" s="52"/>
      <c r="F1370" s="52"/>
      <c r="G1370" s="52"/>
      <c r="H1370" s="52"/>
      <c r="I1370" s="46"/>
      <c r="J1370" s="46"/>
      <c r="W1370" s="46"/>
      <c r="X1370" s="46"/>
    </row>
    <row r="1371" customFormat="false" ht="15" hidden="false" customHeight="false" outlineLevel="0" collapsed="false">
      <c r="C1371" s="33"/>
      <c r="D1371" s="33"/>
      <c r="E1371" s="33"/>
      <c r="F1371" s="33"/>
      <c r="G1371" s="33"/>
      <c r="H1371" s="33"/>
      <c r="I1371" s="46"/>
      <c r="J1371" s="46"/>
      <c r="W1371" s="46"/>
      <c r="X1371" s="46"/>
    </row>
    <row r="1372" customFormat="false" ht="15" hidden="false" customHeight="false" outlineLevel="0" collapsed="false">
      <c r="C1372" s="43"/>
      <c r="D1372" s="43"/>
      <c r="E1372" s="43"/>
      <c r="F1372" s="43"/>
      <c r="G1372" s="43"/>
      <c r="H1372" s="43"/>
      <c r="I1372" s="46"/>
      <c r="J1372" s="46"/>
      <c r="W1372" s="46"/>
      <c r="X1372" s="46"/>
    </row>
    <row r="1373" customFormat="false" ht="15" hidden="false" customHeight="false" outlineLevel="0" collapsed="false">
      <c r="C1373" s="53"/>
      <c r="D1373" s="53"/>
      <c r="E1373" s="53"/>
      <c r="F1373" s="53"/>
      <c r="G1373" s="53"/>
      <c r="H1373" s="53"/>
      <c r="I1373" s="46"/>
      <c r="J1373" s="46"/>
      <c r="W1373" s="46"/>
      <c r="X1373" s="46"/>
    </row>
    <row r="1374" customFormat="false" ht="15" hidden="false" customHeight="false" outlineLevel="0" collapsed="false">
      <c r="C1374" s="50"/>
      <c r="D1374" s="50"/>
      <c r="E1374" s="50"/>
      <c r="F1374" s="50"/>
      <c r="G1374" s="50"/>
      <c r="H1374" s="50"/>
      <c r="I1374" s="46"/>
      <c r="J1374" s="46"/>
      <c r="W1374" s="46"/>
      <c r="X1374" s="46"/>
    </row>
    <row r="1375" customFormat="false" ht="15" hidden="false" customHeight="false" outlineLevel="0" collapsed="false">
      <c r="C1375" s="50"/>
      <c r="D1375" s="50"/>
      <c r="E1375" s="50"/>
      <c r="F1375" s="50"/>
      <c r="G1375" s="50"/>
      <c r="H1375" s="50"/>
      <c r="I1375" s="46"/>
      <c r="J1375" s="46"/>
      <c r="W1375" s="46"/>
      <c r="X1375" s="46"/>
    </row>
    <row r="1376" customFormat="false" ht="15" hidden="false" customHeight="false" outlineLevel="0" collapsed="false">
      <c r="C1376" s="44"/>
      <c r="D1376" s="44"/>
      <c r="E1376" s="44"/>
      <c r="F1376" s="44"/>
      <c r="G1376" s="44"/>
      <c r="H1376" s="44"/>
      <c r="I1376" s="46"/>
      <c r="J1376" s="46"/>
      <c r="W1376" s="46"/>
      <c r="X1376" s="46"/>
    </row>
    <row r="1377" customFormat="false" ht="15" hidden="false" customHeight="false" outlineLevel="0" collapsed="false">
      <c r="C1377" s="41"/>
      <c r="D1377" s="41"/>
      <c r="E1377" s="41"/>
      <c r="F1377" s="41"/>
      <c r="G1377" s="41"/>
      <c r="H1377" s="41"/>
      <c r="I1377" s="46"/>
      <c r="J1377" s="46"/>
      <c r="W1377" s="46"/>
      <c r="X1377" s="46"/>
    </row>
    <row r="1378" customFormat="false" ht="15" hidden="false" customHeight="false" outlineLevel="0" collapsed="false">
      <c r="C1378" s="44"/>
      <c r="D1378" s="44"/>
      <c r="E1378" s="44"/>
      <c r="F1378" s="44"/>
      <c r="G1378" s="44"/>
      <c r="H1378" s="44"/>
      <c r="I1378" s="46"/>
      <c r="J1378" s="46"/>
      <c r="W1378" s="46"/>
      <c r="X1378" s="46"/>
    </row>
    <row r="1379" customFormat="false" ht="15" hidden="false" customHeight="false" outlineLevel="0" collapsed="false">
      <c r="C1379" s="46"/>
      <c r="D1379" s="46"/>
      <c r="E1379" s="46"/>
      <c r="F1379" s="46"/>
      <c r="G1379" s="46"/>
      <c r="H1379" s="46"/>
      <c r="I1379" s="46"/>
      <c r="J1379" s="46"/>
      <c r="W1379" s="46"/>
      <c r="X1379" s="46"/>
    </row>
    <row r="1380" customFormat="false" ht="15" hidden="false" customHeight="false" outlineLevel="0" collapsed="false">
      <c r="C1380" s="55"/>
      <c r="D1380" s="55"/>
      <c r="E1380" s="55"/>
      <c r="F1380" s="55"/>
      <c r="G1380" s="55"/>
      <c r="H1380" s="55"/>
      <c r="I1380" s="46"/>
      <c r="J1380" s="46"/>
      <c r="W1380" s="46"/>
      <c r="X1380" s="46"/>
    </row>
    <row r="1381" customFormat="false" ht="15" hidden="false" customHeight="false" outlineLevel="0" collapsed="false">
      <c r="C1381" s="50"/>
      <c r="D1381" s="50"/>
      <c r="E1381" s="50"/>
      <c r="F1381" s="50"/>
      <c r="G1381" s="50"/>
      <c r="H1381" s="50"/>
      <c r="I1381" s="46"/>
      <c r="J1381" s="46"/>
      <c r="W1381" s="46"/>
      <c r="X1381" s="46"/>
    </row>
    <row r="1382" customFormat="false" ht="15" hidden="false" customHeight="false" outlineLevel="0" collapsed="false">
      <c r="C1382" s="41"/>
      <c r="D1382" s="41"/>
      <c r="E1382" s="41"/>
      <c r="F1382" s="41"/>
      <c r="G1382" s="41"/>
      <c r="H1382" s="41"/>
      <c r="I1382" s="46"/>
      <c r="J1382" s="46"/>
      <c r="W1382" s="46"/>
      <c r="X1382" s="46"/>
    </row>
    <row r="1383" customFormat="false" ht="15" hidden="false" customHeight="false" outlineLevel="0" collapsed="false">
      <c r="C1383" s="53"/>
      <c r="D1383" s="53"/>
      <c r="E1383" s="53"/>
      <c r="F1383" s="53"/>
      <c r="G1383" s="53"/>
      <c r="H1383" s="53"/>
      <c r="I1383" s="46"/>
      <c r="J1383" s="46"/>
      <c r="W1383" s="46"/>
      <c r="X1383" s="46"/>
    </row>
    <row r="1384" customFormat="false" ht="15" hidden="false" customHeight="false" outlineLevel="0" collapsed="false">
      <c r="C1384" s="42"/>
      <c r="D1384" s="42"/>
      <c r="E1384" s="42"/>
      <c r="F1384" s="42"/>
      <c r="G1384" s="42"/>
      <c r="H1384" s="42"/>
      <c r="I1384" s="46"/>
      <c r="J1384" s="46"/>
      <c r="W1384" s="46"/>
      <c r="X1384" s="46"/>
    </row>
    <row r="1385" customFormat="false" ht="15" hidden="false" customHeight="false" outlineLevel="0" collapsed="false">
      <c r="C1385" s="41"/>
      <c r="D1385" s="41"/>
      <c r="E1385" s="41"/>
      <c r="F1385" s="41"/>
      <c r="G1385" s="41"/>
      <c r="H1385" s="41"/>
      <c r="I1385" s="46"/>
      <c r="J1385" s="46"/>
      <c r="W1385" s="46"/>
      <c r="X1385" s="46"/>
    </row>
    <row r="1386" customFormat="false" ht="15" hidden="false" customHeight="false" outlineLevel="0" collapsed="false">
      <c r="C1386" s="44"/>
      <c r="D1386" s="44"/>
      <c r="E1386" s="44"/>
      <c r="F1386" s="44"/>
      <c r="G1386" s="44"/>
      <c r="H1386" s="44"/>
      <c r="I1386" s="46"/>
      <c r="J1386" s="46"/>
      <c r="W1386" s="46"/>
      <c r="X1386" s="46"/>
    </row>
    <row r="1387" customFormat="false" ht="15" hidden="false" customHeight="false" outlineLevel="0" collapsed="false">
      <c r="C1387" s="54"/>
      <c r="D1387" s="54"/>
      <c r="E1387" s="54"/>
      <c r="F1387" s="54"/>
      <c r="G1387" s="54"/>
      <c r="H1387" s="54"/>
      <c r="I1387" s="46"/>
      <c r="J1387" s="46"/>
      <c r="W1387" s="46"/>
      <c r="X1387" s="46"/>
    </row>
    <row r="1388" customFormat="false" ht="15" hidden="false" customHeight="false" outlineLevel="0" collapsed="false">
      <c r="C1388" s="35"/>
      <c r="D1388" s="35"/>
      <c r="E1388" s="35"/>
      <c r="F1388" s="35"/>
      <c r="G1388" s="35"/>
      <c r="H1388" s="35"/>
      <c r="I1388" s="46"/>
      <c r="J1388" s="46"/>
      <c r="W1388" s="46"/>
      <c r="X1388" s="46"/>
    </row>
    <row r="1389" customFormat="false" ht="15" hidden="false" customHeight="false" outlineLevel="0" collapsed="false">
      <c r="C1389" s="52"/>
      <c r="D1389" s="52"/>
      <c r="E1389" s="52"/>
      <c r="F1389" s="52"/>
      <c r="G1389" s="52"/>
      <c r="H1389" s="52"/>
      <c r="I1389" s="46"/>
      <c r="J1389" s="46"/>
      <c r="W1389" s="46"/>
      <c r="X1389" s="46"/>
    </row>
    <row r="1390" customFormat="false" ht="15" hidden="false" customHeight="false" outlineLevel="0" collapsed="false">
      <c r="C1390" s="37"/>
      <c r="D1390" s="37"/>
      <c r="E1390" s="37"/>
      <c r="F1390" s="37"/>
      <c r="G1390" s="37"/>
      <c r="H1390" s="37"/>
      <c r="I1390" s="46"/>
      <c r="J1390" s="46"/>
      <c r="W1390" s="46"/>
      <c r="X1390" s="46"/>
    </row>
    <row r="1391" customFormat="false" ht="15" hidden="false" customHeight="false" outlineLevel="0" collapsed="false">
      <c r="C1391" s="54"/>
      <c r="D1391" s="54"/>
      <c r="E1391" s="54"/>
      <c r="F1391" s="54"/>
      <c r="G1391" s="54"/>
      <c r="H1391" s="54"/>
      <c r="I1391" s="46"/>
      <c r="J1391" s="46"/>
      <c r="W1391" s="46"/>
      <c r="X1391" s="46"/>
    </row>
    <row r="1392" customFormat="false" ht="15" hidden="false" customHeight="false" outlineLevel="0" collapsed="false">
      <c r="C1392" s="52"/>
      <c r="D1392" s="52"/>
      <c r="E1392" s="52"/>
      <c r="F1392" s="52"/>
      <c r="G1392" s="52"/>
      <c r="H1392" s="52"/>
      <c r="I1392" s="46"/>
      <c r="J1392" s="46"/>
      <c r="W1392" s="46"/>
      <c r="X1392" s="46"/>
    </row>
    <row r="1393" customFormat="false" ht="15" hidden="false" customHeight="false" outlineLevel="0" collapsed="false">
      <c r="C1393" s="41"/>
      <c r="D1393" s="41"/>
      <c r="E1393" s="41"/>
      <c r="F1393" s="41"/>
      <c r="G1393" s="41"/>
      <c r="H1393" s="41"/>
      <c r="I1393" s="46"/>
      <c r="J1393" s="46"/>
      <c r="W1393" s="46"/>
      <c r="X1393" s="46"/>
    </row>
    <row r="1394" customFormat="false" ht="15" hidden="false" customHeight="false" outlineLevel="0" collapsed="false">
      <c r="C1394" s="35"/>
      <c r="D1394" s="35"/>
      <c r="E1394" s="35"/>
      <c r="F1394" s="35"/>
      <c r="G1394" s="35"/>
      <c r="H1394" s="35"/>
      <c r="I1394" s="46"/>
      <c r="J1394" s="46"/>
      <c r="W1394" s="46"/>
      <c r="X1394" s="46"/>
    </row>
    <row r="1395" customFormat="false" ht="15" hidden="false" customHeight="false" outlineLevel="0" collapsed="false">
      <c r="C1395" s="51"/>
      <c r="D1395" s="51"/>
      <c r="E1395" s="51"/>
      <c r="F1395" s="51"/>
      <c r="G1395" s="51"/>
      <c r="H1395" s="51"/>
      <c r="I1395" s="46"/>
      <c r="J1395" s="46"/>
      <c r="W1395" s="46"/>
      <c r="X1395" s="46"/>
    </row>
    <row r="1396" customFormat="false" ht="15" hidden="false" customHeight="false" outlineLevel="0" collapsed="false">
      <c r="C1396" s="44"/>
      <c r="D1396" s="44"/>
      <c r="E1396" s="44"/>
      <c r="F1396" s="44"/>
      <c r="G1396" s="44"/>
      <c r="H1396" s="44"/>
      <c r="I1396" s="46"/>
      <c r="J1396" s="46" t="n">
        <v>1</v>
      </c>
      <c r="W1396" s="46"/>
      <c r="X1396" s="46"/>
    </row>
    <row r="1397" customFormat="false" ht="15" hidden="false" customHeight="false" outlineLevel="0" collapsed="false">
      <c r="C1397" s="47"/>
      <c r="D1397" s="47"/>
      <c r="E1397" s="47"/>
      <c r="F1397" s="47"/>
      <c r="G1397" s="47"/>
      <c r="H1397" s="47"/>
      <c r="I1397" s="46"/>
      <c r="J1397" s="46"/>
      <c r="W1397" s="46"/>
      <c r="X1397" s="46"/>
    </row>
    <row r="1398" customFormat="false" ht="15" hidden="false" customHeight="false" outlineLevel="0" collapsed="false">
      <c r="C1398" s="42"/>
      <c r="D1398" s="42"/>
      <c r="E1398" s="42"/>
      <c r="F1398" s="42"/>
      <c r="G1398" s="42"/>
      <c r="H1398" s="42"/>
      <c r="I1398" s="46"/>
      <c r="J1398" s="46"/>
      <c r="W1398" s="46"/>
      <c r="X1398" s="46"/>
    </row>
    <row r="1399" customFormat="false" ht="15" hidden="false" customHeight="false" outlineLevel="0" collapsed="false">
      <c r="C1399" s="33"/>
      <c r="D1399" s="33"/>
      <c r="E1399" s="33"/>
      <c r="F1399" s="33"/>
      <c r="G1399" s="33"/>
      <c r="H1399" s="33"/>
      <c r="I1399" s="46"/>
      <c r="J1399" s="46"/>
      <c r="W1399" s="46"/>
      <c r="X1399" s="46"/>
    </row>
    <row r="1400" customFormat="false" ht="15" hidden="false" customHeight="false" outlineLevel="0" collapsed="false">
      <c r="C1400" s="53"/>
      <c r="D1400" s="53"/>
      <c r="E1400" s="53"/>
      <c r="F1400" s="53"/>
      <c r="G1400" s="53"/>
      <c r="H1400" s="53"/>
      <c r="I1400" s="46"/>
      <c r="J1400" s="46"/>
      <c r="W1400" s="46"/>
      <c r="X1400" s="46"/>
    </row>
    <row r="1401" customFormat="false" ht="15" hidden="false" customHeight="false" outlineLevel="0" collapsed="false">
      <c r="C1401" s="47"/>
      <c r="D1401" s="47"/>
      <c r="E1401" s="47"/>
      <c r="F1401" s="47"/>
      <c r="G1401" s="47"/>
      <c r="H1401" s="47"/>
      <c r="I1401" s="46"/>
      <c r="J1401" s="46"/>
      <c r="W1401" s="46"/>
      <c r="X1401" s="46"/>
    </row>
    <row r="1402" customFormat="false" ht="15" hidden="false" customHeight="false" outlineLevel="0" collapsed="false">
      <c r="C1402" s="37"/>
      <c r="D1402" s="37"/>
      <c r="E1402" s="37"/>
      <c r="F1402" s="37"/>
      <c r="G1402" s="37"/>
      <c r="H1402" s="37"/>
      <c r="I1402" s="46"/>
      <c r="J1402" s="46"/>
      <c r="W1402" s="46"/>
      <c r="X1402" s="46"/>
    </row>
    <row r="1403" customFormat="false" ht="15" hidden="false" customHeight="false" outlineLevel="0" collapsed="false">
      <c r="C1403" s="53"/>
      <c r="D1403" s="53"/>
      <c r="E1403" s="53"/>
      <c r="F1403" s="53"/>
      <c r="G1403" s="53"/>
      <c r="H1403" s="53"/>
      <c r="I1403" s="46"/>
      <c r="J1403" s="46"/>
      <c r="W1403" s="46"/>
      <c r="X1403" s="46"/>
    </row>
    <row r="1404" customFormat="false" ht="15" hidden="false" customHeight="false" outlineLevel="0" collapsed="false">
      <c r="C1404" s="41"/>
      <c r="D1404" s="41"/>
      <c r="E1404" s="41"/>
      <c r="F1404" s="41"/>
      <c r="G1404" s="41"/>
      <c r="H1404" s="41"/>
      <c r="I1404" s="46"/>
      <c r="J1404" s="46"/>
      <c r="W1404" s="46"/>
      <c r="X1404" s="46"/>
    </row>
    <row r="1405" customFormat="false" ht="15" hidden="false" customHeight="false" outlineLevel="0" collapsed="false">
      <c r="C1405" s="46"/>
      <c r="D1405" s="46"/>
      <c r="E1405" s="46"/>
      <c r="F1405" s="46"/>
      <c r="G1405" s="46"/>
      <c r="H1405" s="46"/>
      <c r="I1405" s="46"/>
      <c r="J1405" s="46"/>
      <c r="W1405" s="46"/>
      <c r="X1405" s="46"/>
    </row>
    <row r="1406" customFormat="false" ht="15" hidden="false" customHeight="false" outlineLevel="0" collapsed="false">
      <c r="C1406" s="33"/>
      <c r="D1406" s="33"/>
      <c r="E1406" s="33"/>
      <c r="F1406" s="33"/>
      <c r="G1406" s="33"/>
      <c r="H1406" s="33"/>
      <c r="I1406" s="46"/>
      <c r="J1406" s="46"/>
      <c r="W1406" s="46"/>
      <c r="X1406" s="46"/>
    </row>
    <row r="1407" customFormat="false" ht="15" hidden="false" customHeight="false" outlineLevel="0" collapsed="false">
      <c r="C1407" s="46"/>
      <c r="D1407" s="46"/>
      <c r="E1407" s="46"/>
      <c r="F1407" s="46"/>
      <c r="G1407" s="46"/>
      <c r="H1407" s="46"/>
      <c r="I1407" s="46"/>
      <c r="J1407" s="46"/>
      <c r="W1407" s="46"/>
      <c r="X1407" s="46"/>
    </row>
    <row r="1408" customFormat="false" ht="15" hidden="false" customHeight="false" outlineLevel="0" collapsed="false">
      <c r="C1408" s="54"/>
      <c r="D1408" s="54"/>
      <c r="E1408" s="54"/>
      <c r="F1408" s="54"/>
      <c r="G1408" s="54"/>
      <c r="H1408" s="54"/>
      <c r="I1408" s="46"/>
      <c r="J1408" s="46"/>
      <c r="W1408" s="46"/>
      <c r="X1408" s="46"/>
    </row>
    <row r="1409" customFormat="false" ht="15" hidden="false" customHeight="false" outlineLevel="0" collapsed="false">
      <c r="C1409" s="53"/>
      <c r="D1409" s="53"/>
      <c r="E1409" s="53"/>
      <c r="F1409" s="53"/>
      <c r="G1409" s="53"/>
      <c r="H1409" s="53"/>
      <c r="I1409" s="46"/>
      <c r="J1409" s="46"/>
      <c r="W1409" s="46"/>
      <c r="X1409" s="46"/>
    </row>
    <row r="1410" customFormat="false" ht="15" hidden="false" customHeight="false" outlineLevel="0" collapsed="false">
      <c r="C1410" s="49"/>
      <c r="D1410" s="49"/>
      <c r="E1410" s="49"/>
      <c r="F1410" s="49"/>
      <c r="G1410" s="49"/>
      <c r="H1410" s="49"/>
      <c r="I1410" s="46"/>
      <c r="J1410" s="46"/>
      <c r="W1410" s="46"/>
      <c r="X1410" s="46"/>
    </row>
    <row r="1411" customFormat="false" ht="15" hidden="false" customHeight="false" outlineLevel="0" collapsed="false">
      <c r="C1411" s="55"/>
      <c r="D1411" s="55"/>
      <c r="E1411" s="55"/>
      <c r="F1411" s="55"/>
      <c r="G1411" s="55"/>
      <c r="H1411" s="55"/>
      <c r="I1411" s="46"/>
      <c r="J1411" s="46"/>
      <c r="W1411" s="46"/>
      <c r="X1411" s="46"/>
    </row>
    <row r="1412" customFormat="false" ht="15" hidden="false" customHeight="false" outlineLevel="0" collapsed="false">
      <c r="C1412" s="49"/>
      <c r="D1412" s="49"/>
      <c r="E1412" s="49"/>
      <c r="F1412" s="49"/>
      <c r="G1412" s="49"/>
      <c r="H1412" s="49"/>
      <c r="I1412" s="46"/>
      <c r="J1412" s="46"/>
      <c r="W1412" s="46"/>
      <c r="X1412" s="46"/>
    </row>
    <row r="1413" customFormat="false" ht="15" hidden="false" customHeight="false" outlineLevel="0" collapsed="false">
      <c r="C1413" s="44"/>
      <c r="D1413" s="44"/>
      <c r="E1413" s="44"/>
      <c r="F1413" s="44"/>
      <c r="G1413" s="44"/>
      <c r="H1413" s="44"/>
      <c r="I1413" s="46"/>
      <c r="J1413" s="46"/>
      <c r="W1413" s="46"/>
      <c r="X1413" s="46"/>
    </row>
    <row r="1414" customFormat="false" ht="15" hidden="false" customHeight="false" outlineLevel="0" collapsed="false">
      <c r="C1414" s="48"/>
      <c r="D1414" s="48"/>
      <c r="E1414" s="48"/>
      <c r="F1414" s="48"/>
      <c r="G1414" s="48"/>
      <c r="H1414" s="48"/>
      <c r="I1414" s="47"/>
      <c r="J1414" s="47"/>
      <c r="W1414" s="46"/>
      <c r="X1414" s="46"/>
    </row>
    <row r="1415" customFormat="false" ht="15" hidden="false" customHeight="false" outlineLevel="0" collapsed="false">
      <c r="C1415" s="53"/>
      <c r="D1415" s="53"/>
      <c r="E1415" s="53"/>
      <c r="F1415" s="53"/>
      <c r="G1415" s="53"/>
      <c r="H1415" s="53"/>
      <c r="I1415" s="47"/>
      <c r="J1415" s="47"/>
      <c r="W1415" s="46"/>
      <c r="X1415" s="46"/>
    </row>
    <row r="1416" customFormat="false" ht="15" hidden="false" customHeight="false" outlineLevel="0" collapsed="false">
      <c r="C1416" s="49"/>
      <c r="D1416" s="49"/>
      <c r="E1416" s="49"/>
      <c r="F1416" s="49"/>
      <c r="G1416" s="49"/>
      <c r="H1416" s="49"/>
      <c r="I1416" s="47"/>
      <c r="J1416" s="47"/>
      <c r="W1416" s="47"/>
      <c r="X1416" s="47"/>
    </row>
    <row r="1417" customFormat="false" ht="15" hidden="false" customHeight="false" outlineLevel="0" collapsed="false">
      <c r="C1417" s="55"/>
      <c r="D1417" s="55"/>
      <c r="E1417" s="55"/>
      <c r="F1417" s="55"/>
      <c r="G1417" s="55"/>
      <c r="H1417" s="55"/>
      <c r="I1417" s="47"/>
      <c r="J1417" s="47"/>
      <c r="W1417" s="47"/>
      <c r="X1417" s="47"/>
    </row>
    <row r="1418" customFormat="false" ht="15" hidden="false" customHeight="false" outlineLevel="0" collapsed="false">
      <c r="C1418" s="40"/>
      <c r="D1418" s="40"/>
      <c r="E1418" s="40"/>
      <c r="F1418" s="40"/>
      <c r="G1418" s="40"/>
      <c r="H1418" s="40"/>
      <c r="I1418" s="47"/>
      <c r="J1418" s="47"/>
      <c r="W1418" s="47"/>
      <c r="X1418" s="47"/>
    </row>
    <row r="1419" customFormat="false" ht="15" hidden="false" customHeight="false" outlineLevel="0" collapsed="false">
      <c r="C1419" s="44"/>
      <c r="D1419" s="44"/>
      <c r="E1419" s="44"/>
      <c r="F1419" s="44"/>
      <c r="G1419" s="44"/>
      <c r="H1419" s="44"/>
      <c r="I1419" s="47"/>
      <c r="J1419" s="47"/>
      <c r="W1419" s="47"/>
      <c r="X1419" s="47"/>
    </row>
    <row r="1420" customFormat="false" ht="15" hidden="false" customHeight="false" outlineLevel="0" collapsed="false">
      <c r="C1420" s="54"/>
      <c r="D1420" s="54"/>
      <c r="E1420" s="54"/>
      <c r="F1420" s="54"/>
      <c r="G1420" s="54"/>
      <c r="H1420" s="54"/>
      <c r="I1420" s="47"/>
      <c r="J1420" s="47"/>
      <c r="W1420" s="47"/>
      <c r="X1420" s="47"/>
    </row>
    <row r="1421" customFormat="false" ht="15" hidden="false" customHeight="false" outlineLevel="0" collapsed="false">
      <c r="C1421" s="42"/>
      <c r="D1421" s="42"/>
      <c r="E1421" s="42"/>
      <c r="F1421" s="42"/>
      <c r="G1421" s="42"/>
      <c r="H1421" s="42"/>
      <c r="I1421" s="47"/>
      <c r="J1421" s="47"/>
      <c r="W1421" s="47"/>
      <c r="X1421" s="47"/>
    </row>
    <row r="1422" customFormat="false" ht="15" hidden="false" customHeight="false" outlineLevel="0" collapsed="false">
      <c r="C1422" s="50"/>
      <c r="D1422" s="50"/>
      <c r="E1422" s="50"/>
      <c r="F1422" s="50"/>
      <c r="G1422" s="50"/>
      <c r="H1422" s="50"/>
      <c r="I1422" s="47"/>
      <c r="J1422" s="47"/>
      <c r="W1422" s="47"/>
      <c r="X1422" s="47"/>
    </row>
    <row r="1423" customFormat="false" ht="15" hidden="false" customHeight="false" outlineLevel="0" collapsed="false">
      <c r="C1423" s="46"/>
      <c r="D1423" s="46"/>
      <c r="E1423" s="46"/>
      <c r="F1423" s="46"/>
      <c r="G1423" s="46"/>
      <c r="H1423" s="46"/>
      <c r="I1423" s="47"/>
      <c r="J1423" s="47"/>
      <c r="W1423" s="47"/>
      <c r="X1423" s="47"/>
    </row>
    <row r="1424" customFormat="false" ht="15" hidden="false" customHeight="false" outlineLevel="0" collapsed="false">
      <c r="C1424" s="36"/>
      <c r="D1424" s="36"/>
      <c r="E1424" s="36"/>
      <c r="F1424" s="36"/>
      <c r="G1424" s="36"/>
      <c r="H1424" s="36"/>
      <c r="I1424" s="47"/>
      <c r="J1424" s="47"/>
      <c r="W1424" s="47"/>
      <c r="X1424" s="47"/>
    </row>
    <row r="1425" customFormat="false" ht="15" hidden="false" customHeight="false" outlineLevel="0" collapsed="false">
      <c r="C1425" s="53"/>
      <c r="D1425" s="53"/>
      <c r="E1425" s="53"/>
      <c r="F1425" s="53"/>
      <c r="G1425" s="53"/>
      <c r="H1425" s="53"/>
      <c r="I1425" s="47"/>
      <c r="J1425" s="47"/>
      <c r="W1425" s="47"/>
      <c r="X1425" s="47"/>
    </row>
    <row r="1426" customFormat="false" ht="15" hidden="false" customHeight="false" outlineLevel="0" collapsed="false">
      <c r="C1426" s="40"/>
      <c r="D1426" s="40"/>
      <c r="E1426" s="40"/>
      <c r="F1426" s="40"/>
      <c r="G1426" s="40"/>
      <c r="H1426" s="40"/>
      <c r="I1426" s="47"/>
      <c r="J1426" s="47"/>
      <c r="W1426" s="47"/>
      <c r="X1426" s="47"/>
    </row>
    <row r="1427" customFormat="false" ht="15" hidden="false" customHeight="false" outlineLevel="0" collapsed="false">
      <c r="C1427" s="55"/>
      <c r="D1427" s="55"/>
      <c r="E1427" s="55"/>
      <c r="F1427" s="55"/>
      <c r="G1427" s="55"/>
      <c r="H1427" s="55"/>
      <c r="I1427" s="47"/>
      <c r="J1427" s="47"/>
      <c r="W1427" s="47"/>
      <c r="X1427" s="47"/>
    </row>
    <row r="1428" customFormat="false" ht="15" hidden="false" customHeight="false" outlineLevel="0" collapsed="false">
      <c r="C1428" s="33"/>
      <c r="D1428" s="33"/>
      <c r="E1428" s="33"/>
      <c r="F1428" s="33"/>
      <c r="G1428" s="33"/>
      <c r="H1428" s="33"/>
      <c r="I1428" s="47"/>
      <c r="J1428" s="47"/>
      <c r="W1428" s="47"/>
      <c r="X1428" s="47"/>
    </row>
    <row r="1429" customFormat="false" ht="15" hidden="false" customHeight="false" outlineLevel="0" collapsed="false">
      <c r="C1429" s="46"/>
      <c r="D1429" s="46"/>
      <c r="E1429" s="46"/>
      <c r="F1429" s="46"/>
      <c r="G1429" s="46"/>
      <c r="H1429" s="46"/>
      <c r="I1429" s="47"/>
      <c r="J1429" s="47"/>
      <c r="W1429" s="47"/>
      <c r="X1429" s="47"/>
    </row>
    <row r="1430" customFormat="false" ht="15" hidden="false" customHeight="false" outlineLevel="0" collapsed="false">
      <c r="C1430" s="47"/>
      <c r="D1430" s="47"/>
      <c r="E1430" s="47"/>
      <c r="F1430" s="47"/>
      <c r="G1430" s="47"/>
      <c r="H1430" s="47"/>
      <c r="I1430" s="47"/>
      <c r="J1430" s="47"/>
      <c r="W1430" s="47"/>
      <c r="X1430" s="47"/>
    </row>
    <row r="1431" customFormat="false" ht="15" hidden="false" customHeight="false" outlineLevel="0" collapsed="false">
      <c r="C1431" s="40"/>
      <c r="D1431" s="40"/>
      <c r="E1431" s="40"/>
      <c r="F1431" s="40"/>
      <c r="G1431" s="40"/>
      <c r="H1431" s="40"/>
      <c r="I1431" s="47"/>
      <c r="J1431" s="47"/>
      <c r="W1431" s="47"/>
      <c r="X1431" s="47"/>
    </row>
    <row r="1432" customFormat="false" ht="15" hidden="false" customHeight="false" outlineLevel="0" collapsed="false">
      <c r="C1432" s="41"/>
      <c r="D1432" s="41"/>
      <c r="E1432" s="41"/>
      <c r="F1432" s="41"/>
      <c r="G1432" s="41"/>
      <c r="H1432" s="41"/>
      <c r="I1432" s="47"/>
      <c r="J1432" s="47"/>
      <c r="W1432" s="47"/>
      <c r="X1432" s="47"/>
    </row>
    <row r="1433" customFormat="false" ht="15" hidden="false" customHeight="false" outlineLevel="0" collapsed="false">
      <c r="C1433" s="47"/>
      <c r="D1433" s="47"/>
      <c r="E1433" s="47"/>
      <c r="F1433" s="47"/>
      <c r="G1433" s="47"/>
      <c r="H1433" s="47"/>
      <c r="I1433" s="47"/>
      <c r="J1433" s="47"/>
      <c r="W1433" s="47"/>
      <c r="X1433" s="47"/>
    </row>
    <row r="1434" customFormat="false" ht="15" hidden="false" customHeight="false" outlineLevel="0" collapsed="false">
      <c r="C1434" s="43"/>
      <c r="D1434" s="43"/>
      <c r="E1434" s="43"/>
      <c r="F1434" s="43"/>
      <c r="G1434" s="43"/>
      <c r="H1434" s="43"/>
      <c r="I1434" s="47"/>
      <c r="J1434" s="47"/>
      <c r="W1434" s="47"/>
      <c r="X1434" s="47"/>
    </row>
    <row r="1435" customFormat="false" ht="15" hidden="false" customHeight="false" outlineLevel="0" collapsed="false">
      <c r="C1435" s="46"/>
      <c r="D1435" s="46"/>
      <c r="E1435" s="46"/>
      <c r="F1435" s="46"/>
      <c r="G1435" s="46"/>
      <c r="H1435" s="46"/>
      <c r="I1435" s="47"/>
      <c r="J1435" s="47"/>
      <c r="W1435" s="47"/>
      <c r="X1435" s="47"/>
    </row>
    <row r="1436" customFormat="false" ht="15" hidden="false" customHeight="false" outlineLevel="0" collapsed="false">
      <c r="C1436" s="46"/>
      <c r="D1436" s="46"/>
      <c r="E1436" s="46"/>
      <c r="F1436" s="46"/>
      <c r="G1436" s="46"/>
      <c r="H1436" s="46"/>
      <c r="I1436" s="47"/>
      <c r="J1436" s="47"/>
      <c r="W1436" s="47"/>
      <c r="X1436" s="47"/>
    </row>
    <row r="1437" customFormat="false" ht="15" hidden="false" customHeight="false" outlineLevel="0" collapsed="false">
      <c r="C1437" s="49"/>
      <c r="D1437" s="49"/>
      <c r="E1437" s="49"/>
      <c r="F1437" s="49"/>
      <c r="G1437" s="49"/>
      <c r="H1437" s="49"/>
      <c r="I1437" s="47"/>
      <c r="J1437" s="47"/>
      <c r="W1437" s="47"/>
      <c r="X1437" s="47"/>
    </row>
    <row r="1438" customFormat="false" ht="15" hidden="false" customHeight="false" outlineLevel="0" collapsed="false">
      <c r="C1438" s="37"/>
      <c r="D1438" s="37"/>
      <c r="E1438" s="37"/>
      <c r="F1438" s="37"/>
      <c r="G1438" s="37"/>
      <c r="H1438" s="37"/>
      <c r="I1438" s="47"/>
      <c r="J1438" s="47"/>
      <c r="W1438" s="47"/>
      <c r="X1438" s="47"/>
    </row>
    <row r="1439" customFormat="false" ht="15" hidden="false" customHeight="false" outlineLevel="0" collapsed="false">
      <c r="C1439" s="41"/>
      <c r="D1439" s="41"/>
      <c r="E1439" s="41"/>
      <c r="F1439" s="41"/>
      <c r="G1439" s="41"/>
      <c r="H1439" s="41"/>
      <c r="I1439" s="47"/>
      <c r="J1439" s="47"/>
      <c r="W1439" s="47"/>
      <c r="X1439" s="47"/>
    </row>
    <row r="1440" customFormat="false" ht="15" hidden="false" customHeight="false" outlineLevel="0" collapsed="false">
      <c r="C1440" s="46"/>
      <c r="D1440" s="46"/>
      <c r="E1440" s="46"/>
      <c r="F1440" s="46"/>
      <c r="G1440" s="46"/>
      <c r="H1440" s="46"/>
      <c r="I1440" s="47"/>
      <c r="J1440" s="47"/>
      <c r="W1440" s="47"/>
      <c r="X1440" s="47"/>
    </row>
    <row r="1441" customFormat="false" ht="15" hidden="false" customHeight="false" outlineLevel="0" collapsed="false">
      <c r="C1441" s="35"/>
      <c r="D1441" s="35"/>
      <c r="E1441" s="35"/>
      <c r="F1441" s="35"/>
      <c r="G1441" s="35"/>
      <c r="H1441" s="35"/>
      <c r="I1441" s="47"/>
      <c r="J1441" s="47"/>
      <c r="W1441" s="47"/>
      <c r="X1441" s="47"/>
    </row>
    <row r="1442" customFormat="false" ht="15" hidden="false" customHeight="false" outlineLevel="0" collapsed="false">
      <c r="C1442" s="49"/>
      <c r="D1442" s="49"/>
      <c r="E1442" s="49"/>
      <c r="F1442" s="49"/>
      <c r="G1442" s="49"/>
      <c r="H1442" s="49"/>
      <c r="I1442" s="47"/>
      <c r="J1442" s="47"/>
      <c r="W1442" s="47"/>
      <c r="X1442" s="47"/>
    </row>
    <row r="1443" customFormat="false" ht="15" hidden="false" customHeight="false" outlineLevel="0" collapsed="false">
      <c r="C1443" s="35"/>
      <c r="D1443" s="35"/>
      <c r="E1443" s="35"/>
      <c r="F1443" s="35"/>
      <c r="G1443" s="35"/>
      <c r="H1443" s="35"/>
      <c r="I1443" s="47"/>
      <c r="J1443" s="47"/>
      <c r="W1443" s="47"/>
      <c r="X1443" s="47"/>
    </row>
    <row r="1444" customFormat="false" ht="15" hidden="false" customHeight="false" outlineLevel="0" collapsed="false">
      <c r="C1444" s="38"/>
      <c r="D1444" s="38"/>
      <c r="E1444" s="38"/>
      <c r="F1444" s="38"/>
      <c r="G1444" s="38"/>
      <c r="H1444" s="38"/>
      <c r="I1444" s="47"/>
      <c r="J1444" s="47"/>
      <c r="W1444" s="47"/>
      <c r="X1444" s="47"/>
    </row>
    <row r="1445" customFormat="false" ht="15" hidden="false" customHeight="false" outlineLevel="0" collapsed="false">
      <c r="C1445" s="53"/>
      <c r="D1445" s="53"/>
      <c r="E1445" s="53"/>
      <c r="F1445" s="53"/>
      <c r="G1445" s="53"/>
      <c r="H1445" s="53"/>
      <c r="I1445" s="47"/>
      <c r="J1445" s="47"/>
      <c r="W1445" s="47"/>
      <c r="X1445" s="47"/>
    </row>
    <row r="1446" customFormat="false" ht="15" hidden="false" customHeight="false" outlineLevel="0" collapsed="false">
      <c r="C1446" s="49"/>
      <c r="D1446" s="49"/>
      <c r="E1446" s="49"/>
      <c r="F1446" s="49"/>
      <c r="G1446" s="49"/>
      <c r="H1446" s="49"/>
      <c r="I1446" s="47"/>
      <c r="J1446" s="47"/>
      <c r="W1446" s="47"/>
      <c r="X1446" s="47"/>
    </row>
    <row r="1447" customFormat="false" ht="15" hidden="false" customHeight="false" outlineLevel="0" collapsed="false">
      <c r="C1447" s="53"/>
      <c r="D1447" s="53"/>
      <c r="E1447" s="53"/>
      <c r="F1447" s="53"/>
      <c r="G1447" s="53"/>
      <c r="H1447" s="53"/>
      <c r="I1447" s="47"/>
      <c r="J1447" s="47"/>
      <c r="W1447" s="47"/>
      <c r="X1447" s="47"/>
    </row>
    <row r="1448" customFormat="false" ht="15" hidden="false" customHeight="false" outlineLevel="0" collapsed="false">
      <c r="C1448" s="40"/>
      <c r="D1448" s="40"/>
      <c r="E1448" s="40"/>
      <c r="F1448" s="40"/>
      <c r="G1448" s="40"/>
      <c r="H1448" s="40"/>
      <c r="I1448" s="47"/>
      <c r="J1448" s="47"/>
      <c r="W1448" s="47"/>
      <c r="X1448" s="47"/>
    </row>
    <row r="1449" customFormat="false" ht="15" hidden="false" customHeight="false" outlineLevel="0" collapsed="false">
      <c r="C1449" s="44"/>
      <c r="D1449" s="44"/>
      <c r="E1449" s="44"/>
      <c r="F1449" s="44"/>
      <c r="G1449" s="44"/>
      <c r="H1449" s="44"/>
      <c r="I1449" s="47"/>
      <c r="J1449" s="47"/>
      <c r="W1449" s="47"/>
      <c r="X1449" s="47"/>
    </row>
    <row r="1450" customFormat="false" ht="15" hidden="false" customHeight="false" outlineLevel="0" collapsed="false">
      <c r="C1450" s="44"/>
      <c r="D1450" s="44"/>
      <c r="E1450" s="44"/>
      <c r="F1450" s="44"/>
      <c r="G1450" s="44"/>
      <c r="H1450" s="44"/>
      <c r="I1450" s="47"/>
      <c r="J1450" s="47"/>
      <c r="W1450" s="47"/>
      <c r="X1450" s="47"/>
    </row>
    <row r="1451" customFormat="false" ht="15" hidden="false" customHeight="false" outlineLevel="0" collapsed="false">
      <c r="C1451" s="52"/>
      <c r="D1451" s="52"/>
      <c r="E1451" s="52"/>
      <c r="F1451" s="52"/>
      <c r="G1451" s="52"/>
      <c r="H1451" s="52"/>
      <c r="I1451" s="47"/>
      <c r="J1451" s="47"/>
      <c r="W1451" s="47"/>
      <c r="X1451" s="47"/>
    </row>
    <row r="1452" customFormat="false" ht="15" hidden="false" customHeight="false" outlineLevel="0" collapsed="false">
      <c r="C1452" s="47"/>
      <c r="D1452" s="47"/>
      <c r="E1452" s="47"/>
      <c r="F1452" s="47"/>
      <c r="G1452" s="47"/>
      <c r="H1452" s="47"/>
      <c r="I1452" s="47"/>
      <c r="J1452" s="47"/>
      <c r="W1452" s="47"/>
      <c r="X1452" s="47"/>
    </row>
    <row r="1453" customFormat="false" ht="15" hidden="false" customHeight="false" outlineLevel="0" collapsed="false">
      <c r="C1453" s="55"/>
      <c r="D1453" s="55"/>
      <c r="E1453" s="55"/>
      <c r="F1453" s="55"/>
      <c r="G1453" s="55"/>
      <c r="H1453" s="55"/>
      <c r="I1453" s="47"/>
      <c r="J1453" s="47"/>
      <c r="W1453" s="47"/>
      <c r="X1453" s="47"/>
    </row>
    <row r="1454" customFormat="false" ht="15" hidden="false" customHeight="false" outlineLevel="0" collapsed="false">
      <c r="C1454" s="53"/>
      <c r="D1454" s="53"/>
      <c r="E1454" s="53"/>
      <c r="F1454" s="53"/>
      <c r="G1454" s="53"/>
      <c r="H1454" s="53"/>
      <c r="I1454" s="47"/>
      <c r="J1454" s="47"/>
      <c r="W1454" s="47"/>
      <c r="X1454" s="47"/>
    </row>
    <row r="1455" customFormat="false" ht="15" hidden="false" customHeight="false" outlineLevel="0" collapsed="false">
      <c r="C1455" s="44"/>
      <c r="D1455" s="44"/>
      <c r="E1455" s="44"/>
      <c r="F1455" s="44"/>
      <c r="G1455" s="44"/>
      <c r="H1455" s="44"/>
      <c r="I1455" s="47"/>
      <c r="J1455" s="47"/>
      <c r="W1455" s="47"/>
      <c r="X1455" s="47"/>
    </row>
    <row r="1456" customFormat="false" ht="15" hidden="false" customHeight="false" outlineLevel="0" collapsed="false">
      <c r="C1456" s="49"/>
      <c r="D1456" s="49"/>
      <c r="E1456" s="49"/>
      <c r="F1456" s="49"/>
      <c r="G1456" s="49"/>
      <c r="H1456" s="49"/>
      <c r="I1456" s="47"/>
      <c r="J1456" s="47"/>
      <c r="W1456" s="47"/>
      <c r="X1456" s="47"/>
    </row>
    <row r="1457" customFormat="false" ht="15" hidden="false" customHeight="false" outlineLevel="0" collapsed="false">
      <c r="C1457" s="49"/>
      <c r="D1457" s="49"/>
      <c r="E1457" s="49"/>
      <c r="F1457" s="49"/>
      <c r="G1457" s="49"/>
      <c r="H1457" s="49"/>
      <c r="I1457" s="47"/>
      <c r="J1457" s="47"/>
      <c r="W1457" s="47"/>
      <c r="X1457" s="47"/>
    </row>
    <row r="1458" customFormat="false" ht="15" hidden="false" customHeight="false" outlineLevel="0" collapsed="false">
      <c r="C1458" s="41"/>
      <c r="D1458" s="41"/>
      <c r="E1458" s="41"/>
      <c r="F1458" s="41"/>
      <c r="G1458" s="41"/>
      <c r="H1458" s="41"/>
      <c r="I1458" s="47"/>
      <c r="J1458" s="47"/>
      <c r="W1458" s="47"/>
      <c r="X1458" s="47"/>
    </row>
    <row r="1459" customFormat="false" ht="15" hidden="false" customHeight="false" outlineLevel="0" collapsed="false">
      <c r="C1459" s="50"/>
      <c r="D1459" s="50"/>
      <c r="E1459" s="50"/>
      <c r="F1459" s="50"/>
      <c r="G1459" s="50"/>
      <c r="H1459" s="50"/>
      <c r="I1459" s="47"/>
      <c r="J1459" s="47"/>
      <c r="W1459" s="47"/>
      <c r="X1459" s="47"/>
    </row>
    <row r="1460" customFormat="false" ht="15" hidden="false" customHeight="false" outlineLevel="0" collapsed="false">
      <c r="C1460" s="44"/>
      <c r="D1460" s="44"/>
      <c r="E1460" s="44"/>
      <c r="F1460" s="44"/>
      <c r="G1460" s="44"/>
      <c r="H1460" s="44"/>
      <c r="I1460" s="47"/>
      <c r="J1460" s="47"/>
      <c r="W1460" s="47"/>
      <c r="X1460" s="47"/>
    </row>
    <row r="1461" customFormat="false" ht="15" hidden="false" customHeight="false" outlineLevel="0" collapsed="false">
      <c r="C1461" s="54"/>
      <c r="D1461" s="54"/>
      <c r="E1461" s="54"/>
      <c r="F1461" s="54"/>
      <c r="G1461" s="54"/>
      <c r="H1461" s="54"/>
      <c r="I1461" s="47"/>
      <c r="J1461" s="47"/>
      <c r="W1461" s="47"/>
      <c r="X1461" s="47"/>
    </row>
    <row r="1462" customFormat="false" ht="15" hidden="false" customHeight="false" outlineLevel="0" collapsed="false">
      <c r="C1462" s="55"/>
      <c r="D1462" s="55"/>
      <c r="E1462" s="55"/>
      <c r="F1462" s="55"/>
      <c r="G1462" s="55"/>
      <c r="H1462" s="55"/>
      <c r="I1462" s="47"/>
      <c r="J1462" s="47"/>
      <c r="W1462" s="47"/>
      <c r="X1462" s="47"/>
    </row>
    <row r="1463" customFormat="false" ht="15" hidden="false" customHeight="false" outlineLevel="0" collapsed="false">
      <c r="C1463" s="37"/>
      <c r="D1463" s="37"/>
      <c r="E1463" s="37"/>
      <c r="F1463" s="37"/>
      <c r="G1463" s="37"/>
      <c r="H1463" s="37"/>
      <c r="I1463" s="47"/>
      <c r="J1463" s="47"/>
      <c r="W1463" s="47"/>
      <c r="X1463" s="47"/>
    </row>
    <row r="1464" customFormat="false" ht="15" hidden="false" customHeight="false" outlineLevel="0" collapsed="false">
      <c r="C1464" s="50"/>
      <c r="D1464" s="50"/>
      <c r="E1464" s="50"/>
      <c r="F1464" s="50"/>
      <c r="G1464" s="50"/>
      <c r="H1464" s="50"/>
      <c r="I1464" s="47"/>
      <c r="J1464" s="47"/>
      <c r="W1464" s="47"/>
      <c r="X1464" s="47"/>
    </row>
    <row r="1465" customFormat="false" ht="15" hidden="false" customHeight="false" outlineLevel="0" collapsed="false">
      <c r="C1465" s="46"/>
      <c r="D1465" s="46"/>
      <c r="E1465" s="46"/>
      <c r="F1465" s="46"/>
      <c r="G1465" s="46"/>
      <c r="H1465" s="46"/>
      <c r="I1465" s="47"/>
      <c r="J1465" s="47"/>
      <c r="W1465" s="47"/>
      <c r="X1465" s="47"/>
    </row>
    <row r="1466" customFormat="false" ht="15" hidden="false" customHeight="false" outlineLevel="0" collapsed="false">
      <c r="C1466" s="41"/>
      <c r="D1466" s="41"/>
      <c r="E1466" s="41"/>
      <c r="F1466" s="41"/>
      <c r="G1466" s="41"/>
      <c r="H1466" s="41"/>
      <c r="I1466" s="47"/>
      <c r="J1466" s="47"/>
      <c r="W1466" s="47"/>
      <c r="X1466" s="47"/>
    </row>
    <row r="1467" customFormat="false" ht="15" hidden="false" customHeight="false" outlineLevel="0" collapsed="false">
      <c r="C1467" s="35"/>
      <c r="D1467" s="35"/>
      <c r="E1467" s="35"/>
      <c r="F1467" s="35"/>
      <c r="G1467" s="35"/>
      <c r="H1467" s="35"/>
      <c r="I1467" s="47"/>
      <c r="J1467" s="47"/>
      <c r="W1467" s="47"/>
      <c r="X1467" s="47"/>
    </row>
    <row r="1468" customFormat="false" ht="15" hidden="false" customHeight="false" outlineLevel="0" collapsed="false">
      <c r="C1468" s="50"/>
      <c r="D1468" s="50"/>
      <c r="E1468" s="50"/>
      <c r="F1468" s="50"/>
      <c r="G1468" s="50"/>
      <c r="H1468" s="50"/>
      <c r="I1468" s="47"/>
      <c r="J1468" s="47"/>
      <c r="W1468" s="47"/>
      <c r="X1468" s="47"/>
    </row>
    <row r="1469" customFormat="false" ht="15" hidden="false" customHeight="false" outlineLevel="0" collapsed="false">
      <c r="C1469" s="35"/>
      <c r="D1469" s="35"/>
      <c r="E1469" s="35"/>
      <c r="F1469" s="35"/>
      <c r="G1469" s="35"/>
      <c r="H1469" s="35"/>
      <c r="I1469" s="47"/>
      <c r="J1469" s="47"/>
      <c r="W1469" s="47"/>
      <c r="X1469" s="47"/>
    </row>
    <row r="1470" customFormat="false" ht="15" hidden="false" customHeight="false" outlineLevel="0" collapsed="false">
      <c r="C1470" s="55"/>
      <c r="D1470" s="55"/>
      <c r="E1470" s="55"/>
      <c r="F1470" s="55"/>
      <c r="G1470" s="55"/>
      <c r="H1470" s="55"/>
      <c r="I1470" s="47"/>
      <c r="J1470" s="47"/>
      <c r="W1470" s="47"/>
      <c r="X1470" s="47"/>
    </row>
    <row r="1471" customFormat="false" ht="15" hidden="false" customHeight="false" outlineLevel="0" collapsed="false">
      <c r="C1471" s="43"/>
      <c r="D1471" s="43"/>
      <c r="E1471" s="43"/>
      <c r="F1471" s="43"/>
      <c r="G1471" s="43"/>
      <c r="H1471" s="43"/>
      <c r="I1471" s="47"/>
      <c r="J1471" s="47"/>
      <c r="W1471" s="47"/>
      <c r="X1471" s="47"/>
    </row>
    <row r="1472" customFormat="false" ht="15" hidden="false" customHeight="false" outlineLevel="0" collapsed="false">
      <c r="C1472" s="48"/>
      <c r="D1472" s="48"/>
      <c r="E1472" s="48"/>
      <c r="F1472" s="48"/>
      <c r="G1472" s="48"/>
      <c r="H1472" s="48"/>
      <c r="I1472" s="47"/>
      <c r="J1472" s="47"/>
      <c r="W1472" s="47"/>
      <c r="X1472" s="47"/>
    </row>
    <row r="1473" customFormat="false" ht="15" hidden="false" customHeight="false" outlineLevel="0" collapsed="false">
      <c r="C1473" s="44"/>
      <c r="D1473" s="44"/>
      <c r="E1473" s="44"/>
      <c r="F1473" s="44"/>
      <c r="G1473" s="44"/>
      <c r="H1473" s="44"/>
      <c r="I1473" s="47"/>
      <c r="J1473" s="47"/>
      <c r="W1473" s="47"/>
      <c r="X1473" s="47"/>
    </row>
    <row r="1474" customFormat="false" ht="15" hidden="false" customHeight="false" outlineLevel="0" collapsed="false">
      <c r="C1474" s="53"/>
      <c r="D1474" s="53"/>
      <c r="E1474" s="53"/>
      <c r="F1474" s="53"/>
      <c r="G1474" s="53"/>
      <c r="H1474" s="53"/>
      <c r="I1474" s="47"/>
      <c r="J1474" s="47"/>
      <c r="W1474" s="47"/>
      <c r="X1474" s="47"/>
    </row>
    <row r="1475" customFormat="false" ht="15" hidden="false" customHeight="false" outlineLevel="0" collapsed="false">
      <c r="C1475" s="44"/>
      <c r="D1475" s="44"/>
      <c r="E1475" s="44"/>
      <c r="F1475" s="44"/>
      <c r="G1475" s="44"/>
      <c r="H1475" s="44"/>
      <c r="I1475" s="47"/>
      <c r="J1475" s="47"/>
      <c r="W1475" s="47"/>
      <c r="X1475" s="47"/>
    </row>
    <row r="1476" customFormat="false" ht="15" hidden="false" customHeight="false" outlineLevel="0" collapsed="false">
      <c r="C1476" s="35"/>
      <c r="D1476" s="35"/>
      <c r="E1476" s="35"/>
      <c r="F1476" s="35"/>
      <c r="G1476" s="35"/>
      <c r="H1476" s="35"/>
      <c r="I1476" s="47"/>
      <c r="J1476" s="47"/>
      <c r="W1476" s="47"/>
      <c r="X1476" s="47"/>
    </row>
    <row r="1477" customFormat="false" ht="15" hidden="false" customHeight="false" outlineLevel="0" collapsed="false">
      <c r="C1477" s="49"/>
      <c r="D1477" s="49"/>
      <c r="E1477" s="49"/>
      <c r="F1477" s="49"/>
      <c r="G1477" s="49"/>
      <c r="H1477" s="49"/>
      <c r="I1477" s="47"/>
      <c r="J1477" s="47"/>
      <c r="W1477" s="47"/>
      <c r="X1477" s="47"/>
    </row>
    <row r="1478" customFormat="false" ht="15" hidden="false" customHeight="false" outlineLevel="0" collapsed="false">
      <c r="C1478" s="47"/>
      <c r="D1478" s="47"/>
      <c r="E1478" s="47"/>
      <c r="F1478" s="47"/>
      <c r="G1478" s="47"/>
      <c r="H1478" s="47"/>
      <c r="I1478" s="47"/>
      <c r="J1478" s="47"/>
      <c r="W1478" s="47"/>
      <c r="X1478" s="47"/>
    </row>
    <row r="1479" customFormat="false" ht="15" hidden="false" customHeight="false" outlineLevel="0" collapsed="false">
      <c r="C1479" s="46"/>
      <c r="D1479" s="46"/>
      <c r="E1479" s="46"/>
      <c r="F1479" s="46"/>
      <c r="G1479" s="46"/>
      <c r="H1479" s="46"/>
      <c r="I1479" s="47"/>
      <c r="J1479" s="47"/>
      <c r="W1479" s="47"/>
      <c r="X1479" s="47"/>
    </row>
    <row r="1480" customFormat="false" ht="15" hidden="false" customHeight="false" outlineLevel="0" collapsed="false">
      <c r="C1480" s="41"/>
      <c r="D1480" s="41"/>
      <c r="E1480" s="41"/>
      <c r="F1480" s="41"/>
      <c r="G1480" s="41"/>
      <c r="H1480" s="41"/>
      <c r="I1480" s="47"/>
      <c r="J1480" s="47"/>
      <c r="W1480" s="47"/>
      <c r="X1480" s="47"/>
    </row>
    <row r="1481" customFormat="false" ht="15" hidden="false" customHeight="false" outlineLevel="0" collapsed="false">
      <c r="C1481" s="35"/>
      <c r="D1481" s="35"/>
      <c r="E1481" s="35"/>
      <c r="F1481" s="35"/>
      <c r="G1481" s="35"/>
      <c r="H1481" s="35"/>
      <c r="I1481" s="47"/>
      <c r="J1481" s="47"/>
      <c r="W1481" s="47"/>
      <c r="X1481" s="47"/>
    </row>
    <row r="1482" customFormat="false" ht="15" hidden="false" customHeight="false" outlineLevel="0" collapsed="false">
      <c r="C1482" s="37"/>
      <c r="D1482" s="37"/>
      <c r="E1482" s="37"/>
      <c r="F1482" s="37"/>
      <c r="G1482" s="37"/>
      <c r="H1482" s="37"/>
      <c r="I1482" s="47"/>
      <c r="J1482" s="47"/>
      <c r="W1482" s="47"/>
      <c r="X1482" s="47"/>
    </row>
    <row r="1483" customFormat="false" ht="15" hidden="false" customHeight="false" outlineLevel="0" collapsed="false">
      <c r="C1483" s="47"/>
      <c r="D1483" s="47"/>
      <c r="E1483" s="47"/>
      <c r="F1483" s="47"/>
      <c r="G1483" s="47"/>
      <c r="H1483" s="47"/>
      <c r="I1483" s="47"/>
      <c r="J1483" s="47"/>
      <c r="W1483" s="47"/>
      <c r="X1483" s="47"/>
    </row>
    <row r="1484" customFormat="false" ht="15" hidden="false" customHeight="false" outlineLevel="0" collapsed="false">
      <c r="C1484" s="33"/>
      <c r="D1484" s="33"/>
      <c r="E1484" s="33"/>
      <c r="F1484" s="33"/>
      <c r="G1484" s="33"/>
      <c r="H1484" s="33"/>
      <c r="I1484" s="55"/>
      <c r="J1484" s="55"/>
      <c r="W1484" s="47"/>
      <c r="X1484" s="47"/>
    </row>
    <row r="1485" customFormat="false" ht="15" hidden="false" customHeight="false" outlineLevel="0" collapsed="false">
      <c r="C1485" s="38"/>
      <c r="D1485" s="38"/>
      <c r="E1485" s="38"/>
      <c r="F1485" s="38"/>
      <c r="G1485" s="38"/>
      <c r="H1485" s="38"/>
      <c r="I1485" s="55"/>
      <c r="J1485" s="55"/>
      <c r="W1485" s="47"/>
      <c r="X1485" s="47"/>
    </row>
    <row r="1486" customFormat="false" ht="15" hidden="false" customHeight="false" outlineLevel="0" collapsed="false">
      <c r="C1486" s="47"/>
      <c r="D1486" s="47"/>
      <c r="E1486" s="47"/>
      <c r="F1486" s="47"/>
      <c r="G1486" s="47"/>
      <c r="H1486" s="47"/>
      <c r="I1486" s="55"/>
      <c r="J1486" s="55"/>
      <c r="W1486" s="55"/>
      <c r="X1486" s="55"/>
    </row>
    <row r="1487" customFormat="false" ht="15" hidden="false" customHeight="false" outlineLevel="0" collapsed="false">
      <c r="C1487" s="46"/>
      <c r="D1487" s="46"/>
      <c r="E1487" s="46"/>
      <c r="F1487" s="46"/>
      <c r="G1487" s="46"/>
      <c r="H1487" s="46"/>
      <c r="I1487" s="55"/>
      <c r="J1487" s="55"/>
      <c r="W1487" s="55"/>
      <c r="X1487" s="55"/>
    </row>
    <row r="1488" customFormat="false" ht="15" hidden="false" customHeight="false" outlineLevel="0" collapsed="false">
      <c r="C1488" s="37"/>
      <c r="D1488" s="37"/>
      <c r="E1488" s="37"/>
      <c r="F1488" s="37"/>
      <c r="G1488" s="37"/>
      <c r="H1488" s="37"/>
      <c r="I1488" s="55"/>
      <c r="J1488" s="55"/>
      <c r="W1488" s="55"/>
      <c r="X1488" s="55"/>
    </row>
    <row r="1489" customFormat="false" ht="15" hidden="false" customHeight="false" outlineLevel="0" collapsed="false">
      <c r="C1489" s="53"/>
      <c r="D1489" s="53"/>
      <c r="E1489" s="53"/>
      <c r="F1489" s="53"/>
      <c r="G1489" s="53"/>
      <c r="H1489" s="53"/>
      <c r="I1489" s="55"/>
      <c r="J1489" s="55"/>
      <c r="W1489" s="55"/>
      <c r="X1489" s="55"/>
    </row>
    <row r="1490" customFormat="false" ht="15" hidden="false" customHeight="false" outlineLevel="0" collapsed="false">
      <c r="C1490" s="33"/>
      <c r="D1490" s="33"/>
      <c r="E1490" s="33"/>
      <c r="F1490" s="33"/>
      <c r="G1490" s="33"/>
      <c r="H1490" s="33"/>
      <c r="I1490" s="55"/>
      <c r="J1490" s="55"/>
      <c r="W1490" s="55"/>
      <c r="X1490" s="55"/>
    </row>
    <row r="1491" customFormat="false" ht="15" hidden="false" customHeight="false" outlineLevel="0" collapsed="false">
      <c r="C1491" s="47"/>
      <c r="D1491" s="47"/>
      <c r="E1491" s="47"/>
      <c r="F1491" s="47"/>
      <c r="G1491" s="47"/>
      <c r="H1491" s="47"/>
      <c r="I1491" s="55"/>
      <c r="J1491" s="55"/>
      <c r="W1491" s="55"/>
      <c r="X1491" s="55"/>
    </row>
    <row r="1492" customFormat="false" ht="15" hidden="false" customHeight="false" outlineLevel="0" collapsed="false">
      <c r="C1492" s="49"/>
      <c r="D1492" s="49"/>
      <c r="E1492" s="49"/>
      <c r="F1492" s="49"/>
      <c r="G1492" s="49"/>
      <c r="H1492" s="49"/>
      <c r="I1492" s="55"/>
      <c r="J1492" s="55"/>
      <c r="W1492" s="55"/>
      <c r="X1492" s="55"/>
    </row>
    <row r="1493" customFormat="false" ht="15" hidden="false" customHeight="false" outlineLevel="0" collapsed="false">
      <c r="C1493" s="54"/>
      <c r="D1493" s="54"/>
      <c r="E1493" s="54"/>
      <c r="F1493" s="54"/>
      <c r="G1493" s="54"/>
      <c r="H1493" s="54"/>
      <c r="I1493" s="55"/>
      <c r="J1493" s="55"/>
      <c r="W1493" s="55"/>
      <c r="X1493" s="55"/>
    </row>
    <row r="1494" customFormat="false" ht="15" hidden="false" customHeight="false" outlineLevel="0" collapsed="false">
      <c r="C1494" s="52"/>
      <c r="D1494" s="52"/>
      <c r="E1494" s="52"/>
      <c r="F1494" s="52"/>
      <c r="G1494" s="52"/>
      <c r="H1494" s="52"/>
      <c r="I1494" s="55"/>
      <c r="J1494" s="55"/>
      <c r="W1494" s="55"/>
      <c r="X1494" s="55"/>
    </row>
    <row r="1495" customFormat="false" ht="15" hidden="false" customHeight="false" outlineLevel="0" collapsed="false">
      <c r="C1495" s="55"/>
      <c r="D1495" s="55"/>
      <c r="E1495" s="55"/>
      <c r="F1495" s="55"/>
      <c r="G1495" s="55"/>
      <c r="H1495" s="55"/>
      <c r="I1495" s="55"/>
      <c r="J1495" s="55"/>
      <c r="W1495" s="55"/>
      <c r="X1495" s="55"/>
    </row>
    <row r="1496" customFormat="false" ht="15" hidden="false" customHeight="false" outlineLevel="0" collapsed="false">
      <c r="C1496" s="48"/>
      <c r="D1496" s="48"/>
      <c r="E1496" s="48"/>
      <c r="F1496" s="48"/>
      <c r="G1496" s="48"/>
      <c r="H1496" s="48"/>
      <c r="I1496" s="55"/>
      <c r="J1496" s="55"/>
      <c r="W1496" s="55"/>
      <c r="X1496" s="55"/>
    </row>
    <row r="1497" customFormat="false" ht="15" hidden="false" customHeight="false" outlineLevel="0" collapsed="false">
      <c r="C1497" s="42"/>
      <c r="D1497" s="42"/>
      <c r="E1497" s="42"/>
      <c r="F1497" s="42"/>
      <c r="G1497" s="42"/>
      <c r="H1497" s="42"/>
      <c r="I1497" s="55"/>
      <c r="J1497" s="55"/>
      <c r="W1497" s="55"/>
      <c r="X1497" s="55"/>
    </row>
    <row r="1498" customFormat="false" ht="15" hidden="false" customHeight="false" outlineLevel="0" collapsed="false">
      <c r="C1498" s="55"/>
      <c r="D1498" s="55"/>
      <c r="E1498" s="55"/>
      <c r="F1498" s="55"/>
      <c r="G1498" s="55"/>
      <c r="H1498" s="55"/>
      <c r="I1498" s="55"/>
      <c r="J1498" s="55"/>
      <c r="W1498" s="55"/>
      <c r="X1498" s="55"/>
    </row>
    <row r="1499" customFormat="false" ht="15" hidden="false" customHeight="false" outlineLevel="0" collapsed="false">
      <c r="C1499" s="50"/>
      <c r="D1499" s="50"/>
      <c r="E1499" s="50"/>
      <c r="F1499" s="50"/>
      <c r="G1499" s="50"/>
      <c r="H1499" s="50"/>
      <c r="I1499" s="55"/>
      <c r="J1499" s="55"/>
      <c r="W1499" s="55"/>
      <c r="X1499" s="55"/>
    </row>
    <row r="1500" customFormat="false" ht="15" hidden="false" customHeight="false" outlineLevel="0" collapsed="false">
      <c r="C1500" s="39"/>
      <c r="D1500" s="39"/>
      <c r="E1500" s="39"/>
      <c r="F1500" s="39"/>
      <c r="G1500" s="39"/>
      <c r="H1500" s="39"/>
      <c r="I1500" s="55"/>
      <c r="J1500" s="55"/>
      <c r="W1500" s="55"/>
      <c r="X1500" s="55"/>
    </row>
    <row r="1501" customFormat="false" ht="15" hidden="false" customHeight="false" outlineLevel="0" collapsed="false">
      <c r="C1501" s="53"/>
      <c r="D1501" s="53"/>
      <c r="E1501" s="53"/>
      <c r="F1501" s="53"/>
      <c r="G1501" s="53"/>
      <c r="H1501" s="53"/>
      <c r="I1501" s="55"/>
      <c r="J1501" s="55"/>
      <c r="W1501" s="55"/>
      <c r="X1501" s="55"/>
    </row>
    <row r="1502" customFormat="false" ht="15" hidden="false" customHeight="false" outlineLevel="0" collapsed="false">
      <c r="C1502" s="54"/>
      <c r="D1502" s="54"/>
      <c r="E1502" s="54"/>
      <c r="F1502" s="54"/>
      <c r="G1502" s="54"/>
      <c r="H1502" s="54"/>
      <c r="I1502" s="55"/>
      <c r="J1502" s="55"/>
      <c r="W1502" s="55"/>
      <c r="X1502" s="55"/>
    </row>
    <row r="1503" customFormat="false" ht="15" hidden="false" customHeight="false" outlineLevel="0" collapsed="false">
      <c r="C1503" s="52"/>
      <c r="D1503" s="52"/>
      <c r="E1503" s="52"/>
      <c r="F1503" s="52"/>
      <c r="G1503" s="52"/>
      <c r="H1503" s="52"/>
      <c r="I1503" s="55"/>
      <c r="J1503" s="55"/>
      <c r="W1503" s="55"/>
      <c r="X1503" s="55"/>
    </row>
    <row r="1504" customFormat="false" ht="15" hidden="false" customHeight="false" outlineLevel="0" collapsed="false">
      <c r="C1504" s="51"/>
      <c r="D1504" s="51"/>
      <c r="E1504" s="51"/>
      <c r="F1504" s="51"/>
      <c r="G1504" s="51"/>
      <c r="H1504" s="51"/>
      <c r="I1504" s="55"/>
      <c r="J1504" s="55"/>
      <c r="W1504" s="55"/>
      <c r="X1504" s="55"/>
    </row>
    <row r="1505" customFormat="false" ht="15" hidden="false" customHeight="false" outlineLevel="0" collapsed="false">
      <c r="C1505" s="54"/>
      <c r="D1505" s="54"/>
      <c r="E1505" s="54"/>
      <c r="F1505" s="54"/>
      <c r="G1505" s="54"/>
      <c r="H1505" s="54"/>
      <c r="I1505" s="55"/>
      <c r="J1505" s="55"/>
      <c r="W1505" s="55"/>
      <c r="X1505" s="55"/>
    </row>
    <row r="1506" customFormat="false" ht="15" hidden="false" customHeight="false" outlineLevel="0" collapsed="false">
      <c r="C1506" s="55"/>
      <c r="D1506" s="55"/>
      <c r="E1506" s="55"/>
      <c r="F1506" s="55"/>
      <c r="G1506" s="55"/>
      <c r="H1506" s="55"/>
      <c r="I1506" s="55"/>
      <c r="J1506" s="55"/>
      <c r="W1506" s="55"/>
      <c r="X1506" s="55"/>
    </row>
    <row r="1507" customFormat="false" ht="15" hidden="false" customHeight="false" outlineLevel="0" collapsed="false">
      <c r="C1507" s="50"/>
      <c r="D1507" s="50"/>
      <c r="E1507" s="50"/>
      <c r="F1507" s="50"/>
      <c r="G1507" s="50"/>
      <c r="H1507" s="50"/>
      <c r="I1507" s="55"/>
      <c r="J1507" s="55"/>
      <c r="W1507" s="55"/>
      <c r="X1507" s="55"/>
    </row>
    <row r="1508" customFormat="false" ht="15" hidden="false" customHeight="false" outlineLevel="0" collapsed="false">
      <c r="C1508" s="47"/>
      <c r="D1508" s="47"/>
      <c r="E1508" s="47"/>
      <c r="F1508" s="47"/>
      <c r="G1508" s="47"/>
      <c r="H1508" s="47"/>
      <c r="I1508" s="55"/>
      <c r="J1508" s="55"/>
      <c r="W1508" s="55"/>
      <c r="X1508" s="55"/>
    </row>
    <row r="1509" customFormat="false" ht="15" hidden="false" customHeight="false" outlineLevel="0" collapsed="false">
      <c r="C1509" s="35"/>
      <c r="D1509" s="35"/>
      <c r="E1509" s="35"/>
      <c r="F1509" s="35"/>
      <c r="G1509" s="35"/>
      <c r="H1509" s="35"/>
      <c r="I1509" s="55"/>
      <c r="J1509" s="55"/>
      <c r="W1509" s="55"/>
      <c r="X1509" s="55"/>
    </row>
    <row r="1510" customFormat="false" ht="15" hidden="false" customHeight="false" outlineLevel="0" collapsed="false">
      <c r="C1510" s="53"/>
      <c r="D1510" s="53"/>
      <c r="E1510" s="53"/>
      <c r="F1510" s="53"/>
      <c r="G1510" s="53"/>
      <c r="H1510" s="53"/>
      <c r="I1510" s="55"/>
      <c r="J1510" s="55"/>
      <c r="W1510" s="55"/>
      <c r="X1510" s="55"/>
    </row>
    <row r="1511" customFormat="false" ht="15" hidden="false" customHeight="false" outlineLevel="0" collapsed="false">
      <c r="C1511" s="53"/>
      <c r="D1511" s="53"/>
      <c r="E1511" s="53"/>
      <c r="F1511" s="53"/>
      <c r="G1511" s="53"/>
      <c r="H1511" s="53"/>
      <c r="I1511" s="55"/>
      <c r="J1511" s="55"/>
      <c r="W1511" s="55"/>
      <c r="X1511" s="55"/>
    </row>
    <row r="1512" customFormat="false" ht="15" hidden="false" customHeight="false" outlineLevel="0" collapsed="false">
      <c r="C1512" s="54"/>
      <c r="D1512" s="54"/>
      <c r="E1512" s="54"/>
      <c r="F1512" s="54"/>
      <c r="G1512" s="54"/>
      <c r="H1512" s="54"/>
      <c r="I1512" s="55"/>
      <c r="J1512" s="55"/>
      <c r="W1512" s="55"/>
      <c r="X1512" s="55"/>
    </row>
    <row r="1513" customFormat="false" ht="15" hidden="false" customHeight="false" outlineLevel="0" collapsed="false">
      <c r="C1513" s="51"/>
      <c r="D1513" s="51"/>
      <c r="E1513" s="51"/>
      <c r="F1513" s="51"/>
      <c r="G1513" s="51"/>
      <c r="H1513" s="51"/>
      <c r="I1513" s="55"/>
      <c r="J1513" s="55"/>
      <c r="W1513" s="55"/>
      <c r="X1513" s="55"/>
    </row>
    <row r="1514" customFormat="false" ht="15" hidden="false" customHeight="false" outlineLevel="0" collapsed="false">
      <c r="C1514" s="40"/>
      <c r="D1514" s="40"/>
      <c r="E1514" s="40"/>
      <c r="F1514" s="40"/>
      <c r="G1514" s="40"/>
      <c r="H1514" s="40"/>
      <c r="I1514" s="55"/>
      <c r="J1514" s="55"/>
      <c r="W1514" s="55"/>
      <c r="X1514" s="55"/>
    </row>
    <row r="1515" customFormat="false" ht="15" hidden="false" customHeight="false" outlineLevel="0" collapsed="false">
      <c r="C1515" s="44"/>
      <c r="D1515" s="44"/>
      <c r="E1515" s="44"/>
      <c r="F1515" s="44"/>
      <c r="G1515" s="44"/>
      <c r="H1515" s="44"/>
      <c r="I1515" s="55"/>
      <c r="J1515" s="55"/>
      <c r="W1515" s="55"/>
      <c r="X1515" s="55"/>
    </row>
    <row r="1516" customFormat="false" ht="15" hidden="false" customHeight="false" outlineLevel="0" collapsed="false">
      <c r="C1516" s="39"/>
      <c r="D1516" s="39"/>
      <c r="E1516" s="39"/>
      <c r="F1516" s="39"/>
      <c r="G1516" s="39"/>
      <c r="H1516" s="39"/>
      <c r="I1516" s="55"/>
      <c r="J1516" s="55"/>
      <c r="W1516" s="55"/>
      <c r="X1516" s="55"/>
    </row>
    <row r="1517" customFormat="false" ht="15" hidden="false" customHeight="false" outlineLevel="0" collapsed="false">
      <c r="C1517" s="33"/>
      <c r="D1517" s="33"/>
      <c r="E1517" s="33"/>
      <c r="F1517" s="33"/>
      <c r="G1517" s="33"/>
      <c r="H1517" s="33"/>
      <c r="I1517" s="55"/>
      <c r="J1517" s="55"/>
      <c r="W1517" s="55"/>
      <c r="X1517" s="55"/>
    </row>
    <row r="1518" customFormat="false" ht="15" hidden="false" customHeight="false" outlineLevel="0" collapsed="false">
      <c r="C1518" s="49"/>
      <c r="D1518" s="49"/>
      <c r="E1518" s="49"/>
      <c r="F1518" s="49"/>
      <c r="G1518" s="49"/>
      <c r="H1518" s="49"/>
      <c r="I1518" s="55"/>
      <c r="J1518" s="55"/>
      <c r="W1518" s="55"/>
      <c r="X1518" s="55"/>
    </row>
    <row r="1519" customFormat="false" ht="15" hidden="false" customHeight="false" outlineLevel="0" collapsed="false">
      <c r="C1519" s="52"/>
      <c r="D1519" s="52"/>
      <c r="E1519" s="52"/>
      <c r="F1519" s="52"/>
      <c r="G1519" s="52"/>
      <c r="H1519" s="52"/>
      <c r="I1519" s="55"/>
      <c r="J1519" s="55"/>
      <c r="W1519" s="55"/>
      <c r="X1519" s="55"/>
    </row>
    <row r="1520" customFormat="false" ht="15" hidden="false" customHeight="false" outlineLevel="0" collapsed="false">
      <c r="C1520" s="54"/>
      <c r="D1520" s="54"/>
      <c r="E1520" s="54"/>
      <c r="F1520" s="54"/>
      <c r="G1520" s="54"/>
      <c r="H1520" s="54"/>
      <c r="I1520" s="55"/>
      <c r="J1520" s="55"/>
      <c r="W1520" s="55"/>
      <c r="X1520" s="55"/>
    </row>
    <row r="1521" customFormat="false" ht="15" hidden="false" customHeight="false" outlineLevel="0" collapsed="false">
      <c r="C1521" s="35"/>
      <c r="D1521" s="35"/>
      <c r="E1521" s="35"/>
      <c r="F1521" s="35"/>
      <c r="G1521" s="35"/>
      <c r="H1521" s="35"/>
      <c r="I1521" s="55"/>
      <c r="J1521" s="55"/>
      <c r="W1521" s="55"/>
      <c r="X1521" s="55"/>
    </row>
    <row r="1522" customFormat="false" ht="15" hidden="false" customHeight="false" outlineLevel="0" collapsed="false">
      <c r="C1522" s="39"/>
      <c r="D1522" s="39"/>
      <c r="E1522" s="39"/>
      <c r="F1522" s="39"/>
      <c r="G1522" s="39"/>
      <c r="H1522" s="39"/>
      <c r="I1522" s="55"/>
      <c r="J1522" s="55"/>
      <c r="W1522" s="55"/>
      <c r="X1522" s="55"/>
    </row>
    <row r="1523" customFormat="false" ht="15" hidden="false" customHeight="false" outlineLevel="0" collapsed="false">
      <c r="C1523" s="46"/>
      <c r="D1523" s="46"/>
      <c r="E1523" s="46"/>
      <c r="F1523" s="46"/>
      <c r="G1523" s="46"/>
      <c r="H1523" s="46"/>
      <c r="I1523" s="55"/>
      <c r="J1523" s="55"/>
      <c r="W1523" s="55"/>
      <c r="X1523" s="55"/>
    </row>
    <row r="1524" customFormat="false" ht="15" hidden="false" customHeight="false" outlineLevel="0" collapsed="false">
      <c r="C1524" s="44"/>
      <c r="D1524" s="44"/>
      <c r="E1524" s="44"/>
      <c r="F1524" s="44"/>
      <c r="G1524" s="44"/>
      <c r="H1524" s="44"/>
      <c r="I1524" s="55"/>
      <c r="J1524" s="55"/>
      <c r="W1524" s="55"/>
      <c r="X1524" s="55"/>
    </row>
    <row r="1525" customFormat="false" ht="15" hidden="false" customHeight="false" outlineLevel="0" collapsed="false">
      <c r="C1525" s="44"/>
      <c r="D1525" s="44"/>
      <c r="E1525" s="44"/>
      <c r="F1525" s="44"/>
      <c r="G1525" s="44"/>
      <c r="H1525" s="44"/>
      <c r="I1525" s="55"/>
      <c r="J1525" s="55"/>
      <c r="W1525" s="55"/>
      <c r="X1525" s="55"/>
    </row>
    <row r="1526" customFormat="false" ht="15" hidden="false" customHeight="false" outlineLevel="0" collapsed="false">
      <c r="C1526" s="35"/>
      <c r="D1526" s="35"/>
      <c r="E1526" s="35"/>
      <c r="F1526" s="35"/>
      <c r="G1526" s="35"/>
      <c r="H1526" s="35"/>
      <c r="I1526" s="55"/>
      <c r="J1526" s="55"/>
      <c r="W1526" s="55"/>
      <c r="X1526" s="55"/>
    </row>
    <row r="1527" customFormat="false" ht="15" hidden="false" customHeight="false" outlineLevel="0" collapsed="false">
      <c r="C1527" s="36"/>
      <c r="D1527" s="36"/>
      <c r="E1527" s="36"/>
      <c r="F1527" s="36"/>
      <c r="G1527" s="36"/>
      <c r="H1527" s="36"/>
      <c r="I1527" s="55"/>
      <c r="J1527" s="55"/>
      <c r="W1527" s="55"/>
      <c r="X1527" s="55"/>
    </row>
    <row r="1528" customFormat="false" ht="15" hidden="false" customHeight="false" outlineLevel="0" collapsed="false">
      <c r="C1528" s="40"/>
      <c r="D1528" s="40"/>
      <c r="E1528" s="40"/>
      <c r="F1528" s="40"/>
      <c r="G1528" s="40"/>
      <c r="H1528" s="40"/>
      <c r="I1528" s="55"/>
      <c r="J1528" s="55"/>
      <c r="W1528" s="55"/>
      <c r="X1528" s="55"/>
    </row>
    <row r="1529" customFormat="false" ht="15" hidden="false" customHeight="false" outlineLevel="0" collapsed="false">
      <c r="C1529" s="46"/>
      <c r="D1529" s="46"/>
      <c r="E1529" s="46"/>
      <c r="F1529" s="46"/>
      <c r="G1529" s="46"/>
      <c r="H1529" s="46"/>
      <c r="I1529" s="55"/>
      <c r="J1529" s="55"/>
      <c r="W1529" s="55"/>
      <c r="X1529" s="55"/>
    </row>
    <row r="1530" customFormat="false" ht="15" hidden="false" customHeight="false" outlineLevel="0" collapsed="false">
      <c r="C1530" s="33"/>
      <c r="D1530" s="33"/>
      <c r="E1530" s="33"/>
      <c r="F1530" s="33"/>
      <c r="G1530" s="33"/>
      <c r="H1530" s="33"/>
      <c r="I1530" s="55"/>
      <c r="J1530" s="55"/>
      <c r="W1530" s="55"/>
      <c r="X1530" s="55"/>
    </row>
    <row r="1531" customFormat="false" ht="15" hidden="false" customHeight="false" outlineLevel="0" collapsed="false">
      <c r="C1531" s="53"/>
      <c r="D1531" s="53"/>
      <c r="E1531" s="53"/>
      <c r="F1531" s="53"/>
      <c r="G1531" s="53"/>
      <c r="H1531" s="53"/>
      <c r="I1531" s="55"/>
      <c r="J1531" s="55"/>
      <c r="W1531" s="55"/>
      <c r="X1531" s="55"/>
    </row>
    <row r="1532" customFormat="false" ht="15" hidden="false" customHeight="false" outlineLevel="0" collapsed="false">
      <c r="C1532" s="53"/>
      <c r="D1532" s="53"/>
      <c r="E1532" s="53"/>
      <c r="F1532" s="53"/>
      <c r="G1532" s="53"/>
      <c r="H1532" s="53"/>
      <c r="I1532" s="55"/>
      <c r="J1532" s="55"/>
      <c r="W1532" s="55"/>
      <c r="X1532" s="55"/>
    </row>
    <row r="1533" customFormat="false" ht="15" hidden="false" customHeight="false" outlineLevel="0" collapsed="false">
      <c r="C1533" s="35"/>
      <c r="D1533" s="35"/>
      <c r="E1533" s="35"/>
      <c r="F1533" s="35"/>
      <c r="G1533" s="35"/>
      <c r="H1533" s="35"/>
      <c r="I1533" s="55"/>
      <c r="J1533" s="55"/>
      <c r="W1533" s="55"/>
      <c r="X1533" s="55"/>
    </row>
    <row r="1534" customFormat="false" ht="15" hidden="false" customHeight="false" outlineLevel="0" collapsed="false">
      <c r="C1534" s="44"/>
      <c r="D1534" s="44"/>
      <c r="E1534" s="44"/>
      <c r="F1534" s="44"/>
      <c r="G1534" s="44"/>
      <c r="H1534" s="44"/>
      <c r="I1534" s="55"/>
      <c r="J1534" s="55"/>
      <c r="W1534" s="55"/>
      <c r="X1534" s="55"/>
    </row>
    <row r="1535" customFormat="false" ht="15" hidden="false" customHeight="false" outlineLevel="0" collapsed="false">
      <c r="C1535" s="33"/>
      <c r="D1535" s="33"/>
      <c r="E1535" s="33"/>
      <c r="F1535" s="33"/>
      <c r="G1535" s="33"/>
      <c r="H1535" s="33"/>
      <c r="I1535" s="55"/>
      <c r="J1535" s="55"/>
      <c r="W1535" s="55"/>
      <c r="X1535" s="55"/>
    </row>
    <row r="1536" customFormat="false" ht="15" hidden="false" customHeight="false" outlineLevel="0" collapsed="false">
      <c r="C1536" s="53"/>
      <c r="D1536" s="53"/>
      <c r="E1536" s="53"/>
      <c r="F1536" s="53"/>
      <c r="G1536" s="53"/>
      <c r="H1536" s="53"/>
      <c r="I1536" s="55"/>
      <c r="J1536" s="55"/>
      <c r="W1536" s="55"/>
      <c r="X1536" s="55"/>
    </row>
    <row r="1537" customFormat="false" ht="15" hidden="false" customHeight="false" outlineLevel="0" collapsed="false">
      <c r="C1537" s="37"/>
      <c r="D1537" s="37"/>
      <c r="E1537" s="37"/>
      <c r="F1537" s="37"/>
      <c r="G1537" s="37"/>
      <c r="H1537" s="37"/>
      <c r="I1537" s="55"/>
      <c r="J1537" s="55"/>
      <c r="W1537" s="55"/>
      <c r="X1537" s="55"/>
    </row>
    <row r="1538" customFormat="false" ht="15" hidden="false" customHeight="false" outlineLevel="0" collapsed="false">
      <c r="C1538" s="37"/>
      <c r="D1538" s="37"/>
      <c r="E1538" s="37"/>
      <c r="F1538" s="37"/>
      <c r="G1538" s="37"/>
      <c r="H1538" s="37"/>
      <c r="I1538" s="55"/>
      <c r="J1538" s="55"/>
      <c r="W1538" s="55"/>
      <c r="X1538" s="55"/>
    </row>
    <row r="1539" customFormat="false" ht="15" hidden="false" customHeight="false" outlineLevel="0" collapsed="false">
      <c r="C1539" s="48"/>
      <c r="D1539" s="48"/>
      <c r="E1539" s="48"/>
      <c r="F1539" s="48"/>
      <c r="G1539" s="48"/>
      <c r="H1539" s="48"/>
      <c r="I1539" s="55"/>
      <c r="J1539" s="55"/>
      <c r="W1539" s="55"/>
      <c r="X1539" s="55"/>
    </row>
    <row r="1540" customFormat="false" ht="15" hidden="false" customHeight="false" outlineLevel="0" collapsed="false">
      <c r="C1540" s="43"/>
      <c r="D1540" s="43"/>
      <c r="E1540" s="43"/>
      <c r="F1540" s="43"/>
      <c r="G1540" s="43"/>
      <c r="H1540" s="43"/>
      <c r="I1540" s="55"/>
      <c r="J1540" s="55"/>
      <c r="W1540" s="55"/>
      <c r="X1540" s="55"/>
    </row>
    <row r="1541" customFormat="false" ht="15" hidden="false" customHeight="false" outlineLevel="0" collapsed="false">
      <c r="C1541" s="39"/>
      <c r="D1541" s="39"/>
      <c r="E1541" s="39"/>
      <c r="F1541" s="39"/>
      <c r="G1541" s="39"/>
      <c r="H1541" s="39"/>
      <c r="I1541" s="55"/>
      <c r="J1541" s="55"/>
      <c r="W1541" s="55"/>
      <c r="X1541" s="55"/>
    </row>
    <row r="1542" customFormat="false" ht="15" hidden="false" customHeight="false" outlineLevel="0" collapsed="false">
      <c r="C1542" s="40"/>
      <c r="D1542" s="40"/>
      <c r="E1542" s="40"/>
      <c r="F1542" s="40"/>
      <c r="G1542" s="40"/>
      <c r="H1542" s="40"/>
      <c r="I1542" s="55"/>
      <c r="J1542" s="55"/>
      <c r="W1542" s="55"/>
      <c r="X1542" s="55"/>
    </row>
    <row r="1543" customFormat="false" ht="15" hidden="false" customHeight="false" outlineLevel="0" collapsed="false">
      <c r="C1543" s="54"/>
      <c r="D1543" s="54"/>
      <c r="E1543" s="54"/>
      <c r="F1543" s="54"/>
      <c r="G1543" s="54"/>
      <c r="H1543" s="54"/>
      <c r="I1543" s="55"/>
      <c r="J1543" s="55"/>
      <c r="W1543" s="55"/>
      <c r="X1543" s="55"/>
    </row>
    <row r="1544" customFormat="false" ht="15" hidden="false" customHeight="false" outlineLevel="0" collapsed="false">
      <c r="C1544" s="54"/>
      <c r="D1544" s="54"/>
      <c r="E1544" s="54"/>
      <c r="F1544" s="54"/>
      <c r="G1544" s="54"/>
      <c r="H1544" s="54"/>
      <c r="I1544" s="53"/>
      <c r="J1544" s="53"/>
      <c r="W1544" s="55"/>
      <c r="X1544" s="55"/>
    </row>
    <row r="1545" customFormat="false" ht="15" hidden="false" customHeight="false" outlineLevel="0" collapsed="false">
      <c r="C1545" s="50"/>
      <c r="D1545" s="50"/>
      <c r="E1545" s="50"/>
      <c r="F1545" s="50"/>
      <c r="G1545" s="50"/>
      <c r="H1545" s="50"/>
      <c r="I1545" s="53"/>
      <c r="J1545" s="53"/>
      <c r="W1545" s="55"/>
      <c r="X1545" s="55"/>
    </row>
    <row r="1546" customFormat="false" ht="15" hidden="false" customHeight="false" outlineLevel="0" collapsed="false">
      <c r="C1546" s="49"/>
      <c r="D1546" s="49"/>
      <c r="E1546" s="49"/>
      <c r="F1546" s="49"/>
      <c r="G1546" s="49"/>
      <c r="H1546" s="49"/>
      <c r="I1546" s="53"/>
      <c r="J1546" s="53"/>
      <c r="W1546" s="53"/>
      <c r="X1546" s="53"/>
    </row>
    <row r="1547" customFormat="false" ht="15" hidden="false" customHeight="false" outlineLevel="0" collapsed="false">
      <c r="C1547" s="39"/>
      <c r="D1547" s="39"/>
      <c r="E1547" s="39"/>
      <c r="F1547" s="39"/>
      <c r="G1547" s="39"/>
      <c r="H1547" s="39"/>
      <c r="I1547" s="53"/>
      <c r="J1547" s="53"/>
      <c r="W1547" s="53"/>
      <c r="X1547" s="53"/>
    </row>
    <row r="1548" customFormat="false" ht="15" hidden="false" customHeight="false" outlineLevel="0" collapsed="false">
      <c r="C1548" s="51"/>
      <c r="D1548" s="51"/>
      <c r="E1548" s="51"/>
      <c r="F1548" s="51"/>
      <c r="G1548" s="51"/>
      <c r="H1548" s="51"/>
      <c r="I1548" s="53"/>
      <c r="J1548" s="53"/>
      <c r="W1548" s="53"/>
      <c r="X1548" s="53"/>
    </row>
    <row r="1549" customFormat="false" ht="15" hidden="false" customHeight="false" outlineLevel="0" collapsed="false">
      <c r="C1549" s="55"/>
      <c r="D1549" s="55"/>
      <c r="E1549" s="55"/>
      <c r="F1549" s="55"/>
      <c r="G1549" s="55"/>
      <c r="H1549" s="55"/>
      <c r="I1549" s="53"/>
      <c r="J1549" s="53"/>
      <c r="W1549" s="53"/>
      <c r="X1549" s="53"/>
    </row>
    <row r="1550" customFormat="false" ht="15" hidden="false" customHeight="false" outlineLevel="0" collapsed="false">
      <c r="C1550" s="42"/>
      <c r="D1550" s="42"/>
      <c r="E1550" s="42"/>
      <c r="F1550" s="42"/>
      <c r="G1550" s="42"/>
      <c r="H1550" s="42"/>
      <c r="I1550" s="53"/>
      <c r="J1550" s="53"/>
      <c r="W1550" s="53"/>
      <c r="X1550" s="53"/>
    </row>
    <row r="1551" customFormat="false" ht="15" hidden="false" customHeight="false" outlineLevel="0" collapsed="false">
      <c r="C1551" s="50"/>
      <c r="D1551" s="50"/>
      <c r="E1551" s="50"/>
      <c r="F1551" s="50"/>
      <c r="G1551" s="50"/>
      <c r="H1551" s="50"/>
      <c r="I1551" s="53"/>
      <c r="J1551" s="53"/>
      <c r="W1551" s="53"/>
      <c r="X1551" s="53"/>
    </row>
    <row r="1552" customFormat="false" ht="15" hidden="false" customHeight="false" outlineLevel="0" collapsed="false">
      <c r="C1552" s="41"/>
      <c r="D1552" s="41"/>
      <c r="E1552" s="41"/>
      <c r="F1552" s="41"/>
      <c r="G1552" s="41"/>
      <c r="H1552" s="41"/>
      <c r="I1552" s="53"/>
      <c r="J1552" s="53"/>
      <c r="W1552" s="53"/>
      <c r="X1552" s="53"/>
    </row>
    <row r="1553" customFormat="false" ht="15" hidden="false" customHeight="false" outlineLevel="0" collapsed="false">
      <c r="C1553" s="46"/>
      <c r="D1553" s="46"/>
      <c r="E1553" s="46"/>
      <c r="F1553" s="46"/>
      <c r="G1553" s="46"/>
      <c r="H1553" s="46"/>
      <c r="I1553" s="53"/>
      <c r="J1553" s="53"/>
      <c r="W1553" s="53"/>
      <c r="X1553" s="53"/>
    </row>
    <row r="1554" customFormat="false" ht="15" hidden="false" customHeight="false" outlineLevel="0" collapsed="false">
      <c r="C1554" s="50"/>
      <c r="D1554" s="50"/>
      <c r="E1554" s="50"/>
      <c r="F1554" s="50"/>
      <c r="G1554" s="50"/>
      <c r="H1554" s="50"/>
      <c r="I1554" s="53"/>
      <c r="J1554" s="53"/>
      <c r="W1554" s="53"/>
      <c r="X1554" s="53"/>
    </row>
    <row r="1555" customFormat="false" ht="15" hidden="false" customHeight="false" outlineLevel="0" collapsed="false">
      <c r="C1555" s="54"/>
      <c r="D1555" s="54"/>
      <c r="E1555" s="54"/>
      <c r="F1555" s="54"/>
      <c r="G1555" s="54"/>
      <c r="H1555" s="54"/>
      <c r="I1555" s="53"/>
      <c r="J1555" s="53"/>
      <c r="W1555" s="53"/>
      <c r="X1555" s="53"/>
    </row>
    <row r="1556" customFormat="false" ht="15" hidden="false" customHeight="false" outlineLevel="0" collapsed="false">
      <c r="C1556" s="37"/>
      <c r="D1556" s="37"/>
      <c r="E1556" s="37"/>
      <c r="F1556" s="37"/>
      <c r="G1556" s="37"/>
      <c r="H1556" s="37"/>
      <c r="I1556" s="53"/>
      <c r="J1556" s="53"/>
      <c r="W1556" s="53"/>
      <c r="X1556" s="53"/>
    </row>
    <row r="1557" customFormat="false" ht="15" hidden="false" customHeight="false" outlineLevel="0" collapsed="false">
      <c r="C1557" s="46"/>
      <c r="D1557" s="46"/>
      <c r="E1557" s="46"/>
      <c r="F1557" s="46"/>
      <c r="G1557" s="46"/>
      <c r="H1557" s="46"/>
      <c r="I1557" s="53"/>
      <c r="J1557" s="53"/>
      <c r="W1557" s="53"/>
      <c r="X1557" s="53"/>
    </row>
    <row r="1558" customFormat="false" ht="15" hidden="false" customHeight="false" outlineLevel="0" collapsed="false">
      <c r="C1558" s="37"/>
      <c r="D1558" s="37"/>
      <c r="E1558" s="37"/>
      <c r="F1558" s="37"/>
      <c r="G1558" s="37"/>
      <c r="H1558" s="37"/>
      <c r="I1558" s="53"/>
      <c r="J1558" s="53"/>
      <c r="W1558" s="53"/>
      <c r="X1558" s="53"/>
    </row>
    <row r="1559" customFormat="false" ht="15" hidden="false" customHeight="false" outlineLevel="0" collapsed="false">
      <c r="C1559" s="37"/>
      <c r="D1559" s="37"/>
      <c r="E1559" s="37"/>
      <c r="F1559" s="37"/>
      <c r="G1559" s="37"/>
      <c r="H1559" s="37"/>
      <c r="I1559" s="53"/>
      <c r="J1559" s="53"/>
      <c r="W1559" s="53"/>
      <c r="X1559" s="53"/>
    </row>
    <row r="1560" customFormat="false" ht="15" hidden="false" customHeight="false" outlineLevel="0" collapsed="false">
      <c r="C1560" s="46"/>
      <c r="D1560" s="46"/>
      <c r="E1560" s="46"/>
      <c r="F1560" s="46"/>
      <c r="G1560" s="46"/>
      <c r="H1560" s="46"/>
      <c r="I1560" s="53"/>
      <c r="J1560" s="53"/>
      <c r="W1560" s="53"/>
      <c r="X1560" s="53"/>
    </row>
    <row r="1561" customFormat="false" ht="15" hidden="false" customHeight="false" outlineLevel="0" collapsed="false">
      <c r="C1561" s="54"/>
      <c r="D1561" s="54"/>
      <c r="E1561" s="54"/>
      <c r="F1561" s="54"/>
      <c r="G1561" s="54"/>
      <c r="H1561" s="54"/>
      <c r="I1561" s="53"/>
      <c r="J1561" s="53"/>
      <c r="W1561" s="53"/>
      <c r="X1561" s="53"/>
    </row>
    <row r="1562" customFormat="false" ht="15" hidden="false" customHeight="false" outlineLevel="0" collapsed="false">
      <c r="C1562" s="46"/>
      <c r="D1562" s="46"/>
      <c r="E1562" s="46"/>
      <c r="F1562" s="46"/>
      <c r="G1562" s="46"/>
      <c r="H1562" s="46"/>
      <c r="I1562" s="53"/>
      <c r="J1562" s="53"/>
      <c r="W1562" s="53"/>
      <c r="X1562" s="53"/>
    </row>
    <row r="1563" customFormat="false" ht="15" hidden="false" customHeight="false" outlineLevel="0" collapsed="false">
      <c r="C1563" s="49"/>
      <c r="D1563" s="49"/>
      <c r="E1563" s="49"/>
      <c r="F1563" s="49"/>
      <c r="G1563" s="49"/>
      <c r="H1563" s="49"/>
      <c r="I1563" s="53"/>
      <c r="J1563" s="53"/>
      <c r="W1563" s="53"/>
      <c r="X1563" s="53"/>
    </row>
    <row r="1564" customFormat="false" ht="15" hidden="false" customHeight="false" outlineLevel="0" collapsed="false">
      <c r="C1564" s="42"/>
      <c r="D1564" s="42"/>
      <c r="E1564" s="42"/>
      <c r="F1564" s="42"/>
      <c r="G1564" s="42"/>
      <c r="H1564" s="42"/>
      <c r="I1564" s="53"/>
      <c r="J1564" s="53"/>
      <c r="W1564" s="53"/>
      <c r="X1564" s="53"/>
    </row>
    <row r="1565" customFormat="false" ht="15" hidden="false" customHeight="false" outlineLevel="0" collapsed="false">
      <c r="C1565" s="48"/>
      <c r="D1565" s="48"/>
      <c r="E1565" s="48"/>
      <c r="F1565" s="48"/>
      <c r="G1565" s="48"/>
      <c r="H1565" s="48"/>
      <c r="I1565" s="53"/>
      <c r="J1565" s="53"/>
      <c r="W1565" s="53"/>
      <c r="X1565" s="53"/>
    </row>
    <row r="1566" customFormat="false" ht="15" hidden="false" customHeight="false" outlineLevel="0" collapsed="false">
      <c r="C1566" s="42"/>
      <c r="D1566" s="42"/>
      <c r="E1566" s="42"/>
      <c r="F1566" s="42"/>
      <c r="G1566" s="42"/>
      <c r="H1566" s="42"/>
      <c r="I1566" s="53"/>
      <c r="J1566" s="53"/>
      <c r="W1566" s="53"/>
      <c r="X1566" s="53"/>
    </row>
    <row r="1567" customFormat="false" ht="15" hidden="false" customHeight="false" outlineLevel="0" collapsed="false">
      <c r="C1567" s="54"/>
      <c r="D1567" s="54"/>
      <c r="E1567" s="54"/>
      <c r="F1567" s="54"/>
      <c r="G1567" s="54"/>
      <c r="H1567" s="54"/>
      <c r="I1567" s="53"/>
      <c r="J1567" s="53"/>
      <c r="W1567" s="53"/>
      <c r="X1567" s="53"/>
    </row>
    <row r="1568" customFormat="false" ht="15" hidden="false" customHeight="false" outlineLevel="0" collapsed="false">
      <c r="C1568" s="50"/>
      <c r="D1568" s="50"/>
      <c r="E1568" s="50"/>
      <c r="F1568" s="50"/>
      <c r="G1568" s="50"/>
      <c r="H1568" s="50"/>
      <c r="I1568" s="53"/>
      <c r="J1568" s="53"/>
      <c r="W1568" s="53"/>
      <c r="X1568" s="53"/>
    </row>
    <row r="1569" customFormat="false" ht="15" hidden="false" customHeight="false" outlineLevel="0" collapsed="false">
      <c r="C1569" s="43"/>
      <c r="D1569" s="43"/>
      <c r="E1569" s="43"/>
      <c r="F1569" s="43"/>
      <c r="G1569" s="43"/>
      <c r="H1569" s="43"/>
      <c r="I1569" s="53"/>
      <c r="J1569" s="53"/>
      <c r="W1569" s="53"/>
      <c r="X1569" s="53"/>
    </row>
    <row r="1570" customFormat="false" ht="15" hidden="false" customHeight="false" outlineLevel="0" collapsed="false">
      <c r="C1570" s="53"/>
      <c r="D1570" s="53"/>
      <c r="E1570" s="53"/>
      <c r="F1570" s="53"/>
      <c r="G1570" s="53"/>
      <c r="H1570" s="53"/>
      <c r="I1570" s="53"/>
      <c r="J1570" s="53"/>
      <c r="W1570" s="53"/>
      <c r="X1570" s="53"/>
    </row>
    <row r="1571" customFormat="false" ht="15" hidden="false" customHeight="false" outlineLevel="0" collapsed="false">
      <c r="C1571" s="43"/>
      <c r="D1571" s="43"/>
      <c r="E1571" s="43"/>
      <c r="F1571" s="43"/>
      <c r="G1571" s="43"/>
      <c r="H1571" s="43"/>
      <c r="I1571" s="53"/>
      <c r="J1571" s="53"/>
      <c r="W1571" s="53"/>
      <c r="X1571" s="53"/>
    </row>
    <row r="1572" customFormat="false" ht="15" hidden="false" customHeight="false" outlineLevel="0" collapsed="false">
      <c r="C1572" s="50"/>
      <c r="D1572" s="50"/>
      <c r="E1572" s="50"/>
      <c r="F1572" s="50"/>
      <c r="G1572" s="50"/>
      <c r="H1572" s="50"/>
      <c r="I1572" s="53"/>
      <c r="J1572" s="53"/>
      <c r="W1572" s="53"/>
      <c r="X1572" s="53"/>
    </row>
    <row r="1573" customFormat="false" ht="15" hidden="false" customHeight="false" outlineLevel="0" collapsed="false">
      <c r="C1573" s="53"/>
      <c r="D1573" s="53"/>
      <c r="E1573" s="53"/>
      <c r="F1573" s="53"/>
      <c r="G1573" s="53"/>
      <c r="H1573" s="53"/>
      <c r="I1573" s="53"/>
      <c r="J1573" s="53"/>
      <c r="W1573" s="53"/>
      <c r="X1573" s="53"/>
    </row>
    <row r="1574" customFormat="false" ht="15" hidden="false" customHeight="false" outlineLevel="0" collapsed="false">
      <c r="C1574" s="35"/>
      <c r="D1574" s="35"/>
      <c r="E1574" s="35"/>
      <c r="F1574" s="35"/>
      <c r="G1574" s="35"/>
      <c r="H1574" s="35"/>
      <c r="I1574" s="53"/>
      <c r="J1574" s="53"/>
      <c r="W1574" s="53"/>
      <c r="X1574" s="53"/>
    </row>
    <row r="1575" customFormat="false" ht="15" hidden="false" customHeight="false" outlineLevel="0" collapsed="false">
      <c r="C1575" s="41"/>
      <c r="D1575" s="41"/>
      <c r="E1575" s="41"/>
      <c r="F1575" s="41"/>
      <c r="G1575" s="41"/>
      <c r="H1575" s="41"/>
      <c r="I1575" s="53"/>
      <c r="J1575" s="53"/>
      <c r="W1575" s="53"/>
      <c r="X1575" s="53"/>
    </row>
    <row r="1576" customFormat="false" ht="15" hidden="false" customHeight="false" outlineLevel="0" collapsed="false">
      <c r="C1576" s="40"/>
      <c r="D1576" s="40"/>
      <c r="E1576" s="40"/>
      <c r="F1576" s="40"/>
      <c r="G1576" s="40"/>
      <c r="H1576" s="40"/>
      <c r="I1576" s="53"/>
      <c r="J1576" s="53"/>
      <c r="W1576" s="53"/>
      <c r="X1576" s="53"/>
    </row>
    <row r="1577" customFormat="false" ht="15" hidden="false" customHeight="false" outlineLevel="0" collapsed="false">
      <c r="C1577" s="38"/>
      <c r="D1577" s="38"/>
      <c r="E1577" s="38"/>
      <c r="F1577" s="38"/>
      <c r="G1577" s="38"/>
      <c r="H1577" s="38"/>
      <c r="I1577" s="53"/>
      <c r="J1577" s="53"/>
      <c r="W1577" s="53"/>
      <c r="X1577" s="53"/>
    </row>
    <row r="1578" customFormat="false" ht="15" hidden="false" customHeight="false" outlineLevel="0" collapsed="false">
      <c r="C1578" s="48"/>
      <c r="D1578" s="48"/>
      <c r="E1578" s="48"/>
      <c r="F1578" s="48"/>
      <c r="G1578" s="48"/>
      <c r="H1578" s="48"/>
      <c r="I1578" s="53"/>
      <c r="J1578" s="53"/>
      <c r="W1578" s="53"/>
      <c r="X1578" s="53"/>
    </row>
    <row r="1579" customFormat="false" ht="15" hidden="false" customHeight="false" outlineLevel="0" collapsed="false">
      <c r="C1579" s="42"/>
      <c r="D1579" s="42"/>
      <c r="E1579" s="42"/>
      <c r="F1579" s="42"/>
      <c r="G1579" s="42"/>
      <c r="H1579" s="42"/>
      <c r="I1579" s="53"/>
      <c r="J1579" s="53"/>
      <c r="W1579" s="53"/>
      <c r="X1579" s="53"/>
    </row>
    <row r="1580" customFormat="false" ht="15" hidden="false" customHeight="false" outlineLevel="0" collapsed="false">
      <c r="C1580" s="33"/>
      <c r="D1580" s="33"/>
      <c r="E1580" s="33"/>
      <c r="F1580" s="33"/>
      <c r="G1580" s="33"/>
      <c r="H1580" s="33"/>
      <c r="I1580" s="53"/>
      <c r="J1580" s="53"/>
      <c r="W1580" s="53"/>
      <c r="X1580" s="53"/>
    </row>
    <row r="1581" customFormat="false" ht="15" hidden="false" customHeight="false" outlineLevel="0" collapsed="false">
      <c r="C1581" s="55"/>
      <c r="D1581" s="55"/>
      <c r="E1581" s="55"/>
      <c r="F1581" s="55"/>
      <c r="G1581" s="55"/>
      <c r="H1581" s="55"/>
      <c r="I1581" s="53"/>
      <c r="J1581" s="53"/>
      <c r="W1581" s="53"/>
      <c r="X1581" s="53"/>
    </row>
    <row r="1582" customFormat="false" ht="15" hidden="false" customHeight="false" outlineLevel="0" collapsed="false">
      <c r="C1582" s="41"/>
      <c r="D1582" s="41"/>
      <c r="E1582" s="41"/>
      <c r="F1582" s="41"/>
      <c r="G1582" s="41"/>
      <c r="H1582" s="41"/>
      <c r="I1582" s="53"/>
      <c r="J1582" s="53"/>
      <c r="W1582" s="53"/>
      <c r="X1582" s="53"/>
    </row>
    <row r="1583" customFormat="false" ht="15" hidden="false" customHeight="false" outlineLevel="0" collapsed="false">
      <c r="C1583" s="55"/>
      <c r="D1583" s="55"/>
      <c r="E1583" s="55"/>
      <c r="F1583" s="55"/>
      <c r="G1583" s="55"/>
      <c r="H1583" s="55"/>
      <c r="I1583" s="53"/>
      <c r="J1583" s="53"/>
      <c r="W1583" s="53"/>
      <c r="X1583" s="53"/>
    </row>
    <row r="1584" customFormat="false" ht="15" hidden="false" customHeight="false" outlineLevel="0" collapsed="false">
      <c r="C1584" s="35"/>
      <c r="D1584" s="35"/>
      <c r="E1584" s="35"/>
      <c r="F1584" s="35"/>
      <c r="G1584" s="35"/>
      <c r="H1584" s="35"/>
      <c r="I1584" s="53"/>
      <c r="J1584" s="53"/>
      <c r="W1584" s="53"/>
      <c r="X1584" s="53"/>
    </row>
    <row r="1585" customFormat="false" ht="15" hidden="false" customHeight="false" outlineLevel="0" collapsed="false">
      <c r="C1585" s="50"/>
      <c r="D1585" s="50"/>
      <c r="E1585" s="50"/>
      <c r="F1585" s="50"/>
      <c r="G1585" s="50"/>
      <c r="H1585" s="50"/>
      <c r="I1585" s="53"/>
      <c r="J1585" s="53"/>
      <c r="W1585" s="53"/>
      <c r="X1585" s="53"/>
    </row>
    <row r="1586" customFormat="false" ht="15" hidden="false" customHeight="false" outlineLevel="0" collapsed="false">
      <c r="C1586" s="47"/>
      <c r="D1586" s="47"/>
      <c r="E1586" s="47"/>
      <c r="F1586" s="47"/>
      <c r="G1586" s="47"/>
      <c r="H1586" s="47"/>
      <c r="I1586" s="53"/>
      <c r="J1586" s="53"/>
      <c r="W1586" s="53"/>
      <c r="X1586" s="53"/>
    </row>
    <row r="1587" customFormat="false" ht="15" hidden="false" customHeight="false" outlineLevel="0" collapsed="false">
      <c r="C1587" s="35"/>
      <c r="D1587" s="35"/>
      <c r="E1587" s="35"/>
      <c r="F1587" s="35"/>
      <c r="G1587" s="35"/>
      <c r="H1587" s="35"/>
      <c r="I1587" s="53"/>
      <c r="J1587" s="53"/>
      <c r="W1587" s="53"/>
      <c r="X1587" s="53"/>
    </row>
    <row r="1588" customFormat="false" ht="15" hidden="false" customHeight="false" outlineLevel="0" collapsed="false">
      <c r="C1588" s="53"/>
      <c r="D1588" s="53"/>
      <c r="E1588" s="53"/>
      <c r="F1588" s="53"/>
      <c r="G1588" s="53"/>
      <c r="H1588" s="53"/>
      <c r="I1588" s="53"/>
      <c r="J1588" s="53"/>
      <c r="W1588" s="53"/>
      <c r="X1588" s="53"/>
    </row>
    <row r="1589" customFormat="false" ht="15" hidden="false" customHeight="false" outlineLevel="0" collapsed="false">
      <c r="C1589" s="49"/>
      <c r="D1589" s="49"/>
      <c r="E1589" s="49"/>
      <c r="F1589" s="49"/>
      <c r="G1589" s="49"/>
      <c r="H1589" s="49"/>
      <c r="I1589" s="53"/>
      <c r="J1589" s="53"/>
      <c r="W1589" s="53"/>
      <c r="X1589" s="53"/>
    </row>
    <row r="1590" customFormat="false" ht="15" hidden="false" customHeight="false" outlineLevel="0" collapsed="false">
      <c r="C1590" s="51"/>
      <c r="D1590" s="51"/>
      <c r="E1590" s="51"/>
      <c r="F1590" s="51"/>
      <c r="G1590" s="51"/>
      <c r="H1590" s="51"/>
      <c r="I1590" s="53"/>
      <c r="J1590" s="53"/>
      <c r="W1590" s="53"/>
      <c r="X1590" s="53"/>
    </row>
    <row r="1591" customFormat="false" ht="15" hidden="false" customHeight="false" outlineLevel="0" collapsed="false">
      <c r="C1591" s="38"/>
      <c r="D1591" s="38"/>
      <c r="E1591" s="38"/>
      <c r="F1591" s="38"/>
      <c r="G1591" s="38"/>
      <c r="H1591" s="38"/>
      <c r="I1591" s="53"/>
      <c r="J1591" s="53"/>
      <c r="W1591" s="53"/>
      <c r="X1591" s="53"/>
    </row>
    <row r="1592" customFormat="false" ht="15" hidden="false" customHeight="false" outlineLevel="0" collapsed="false">
      <c r="C1592" s="42"/>
      <c r="D1592" s="42"/>
      <c r="E1592" s="42"/>
      <c r="F1592" s="42"/>
      <c r="G1592" s="42"/>
      <c r="H1592" s="42"/>
      <c r="I1592" s="53"/>
      <c r="J1592" s="53"/>
      <c r="W1592" s="53"/>
      <c r="X1592" s="53"/>
    </row>
    <row r="1593" customFormat="false" ht="15" hidden="false" customHeight="false" outlineLevel="0" collapsed="false">
      <c r="C1593" s="49"/>
      <c r="D1593" s="49"/>
      <c r="E1593" s="49"/>
      <c r="F1593" s="49"/>
      <c r="G1593" s="49"/>
      <c r="H1593" s="49"/>
      <c r="I1593" s="53"/>
      <c r="J1593" s="53"/>
      <c r="W1593" s="53"/>
      <c r="X1593" s="53"/>
    </row>
    <row r="1594" customFormat="false" ht="15" hidden="false" customHeight="false" outlineLevel="0" collapsed="false">
      <c r="C1594" s="36"/>
      <c r="D1594" s="36"/>
      <c r="E1594" s="36"/>
      <c r="F1594" s="36"/>
      <c r="G1594" s="36"/>
      <c r="H1594" s="36"/>
      <c r="I1594" s="53"/>
      <c r="J1594" s="53"/>
      <c r="W1594" s="53"/>
      <c r="X1594" s="53"/>
    </row>
    <row r="1595" customFormat="false" ht="15" hidden="false" customHeight="false" outlineLevel="0" collapsed="false">
      <c r="C1595" s="39"/>
      <c r="D1595" s="39"/>
      <c r="E1595" s="39"/>
      <c r="F1595" s="39"/>
      <c r="G1595" s="39"/>
      <c r="H1595" s="39"/>
      <c r="I1595" s="53"/>
      <c r="J1595" s="53"/>
      <c r="W1595" s="53"/>
      <c r="X1595" s="53"/>
    </row>
    <row r="1596" customFormat="false" ht="15" hidden="false" customHeight="false" outlineLevel="0" collapsed="false">
      <c r="C1596" s="50"/>
      <c r="D1596" s="50"/>
      <c r="E1596" s="50"/>
      <c r="F1596" s="50"/>
      <c r="G1596" s="50"/>
      <c r="H1596" s="50"/>
      <c r="I1596" s="53"/>
      <c r="J1596" s="53"/>
      <c r="W1596" s="53"/>
      <c r="X1596" s="53"/>
    </row>
    <row r="1597" customFormat="false" ht="15" hidden="false" customHeight="false" outlineLevel="0" collapsed="false">
      <c r="C1597" s="54"/>
      <c r="D1597" s="54"/>
      <c r="E1597" s="54"/>
      <c r="F1597" s="54"/>
      <c r="G1597" s="54"/>
      <c r="H1597" s="54"/>
      <c r="I1597" s="53"/>
      <c r="J1597" s="53"/>
      <c r="W1597" s="53"/>
      <c r="X1597" s="53"/>
    </row>
    <row r="1598" customFormat="false" ht="15" hidden="false" customHeight="false" outlineLevel="0" collapsed="false">
      <c r="C1598" s="47"/>
      <c r="D1598" s="47"/>
      <c r="E1598" s="47"/>
      <c r="F1598" s="47"/>
      <c r="G1598" s="47"/>
      <c r="H1598" s="47"/>
      <c r="I1598" s="53"/>
      <c r="J1598" s="53"/>
      <c r="W1598" s="53"/>
      <c r="X1598" s="53"/>
    </row>
    <row r="1599" customFormat="false" ht="15" hidden="false" customHeight="false" outlineLevel="0" collapsed="false">
      <c r="C1599" s="53"/>
      <c r="D1599" s="53"/>
      <c r="E1599" s="53"/>
      <c r="F1599" s="53"/>
      <c r="G1599" s="53"/>
      <c r="H1599" s="53"/>
      <c r="I1599" s="53"/>
      <c r="J1599" s="53"/>
      <c r="W1599" s="53"/>
      <c r="X1599" s="53"/>
    </row>
    <row r="1600" customFormat="false" ht="15" hidden="false" customHeight="false" outlineLevel="0" collapsed="false">
      <c r="C1600" s="53"/>
      <c r="D1600" s="53"/>
      <c r="E1600" s="53"/>
      <c r="F1600" s="53"/>
      <c r="G1600" s="53"/>
      <c r="H1600" s="53"/>
      <c r="I1600" s="53"/>
      <c r="J1600" s="53"/>
      <c r="W1600" s="53"/>
      <c r="X1600" s="53"/>
    </row>
    <row r="1601" customFormat="false" ht="15" hidden="false" customHeight="false" outlineLevel="0" collapsed="false">
      <c r="C1601" s="35"/>
      <c r="D1601" s="35"/>
      <c r="E1601" s="35"/>
      <c r="F1601" s="35"/>
      <c r="G1601" s="35"/>
      <c r="H1601" s="35"/>
      <c r="I1601" s="53"/>
      <c r="J1601" s="53"/>
      <c r="W1601" s="53"/>
      <c r="X1601" s="53"/>
    </row>
    <row r="1602" customFormat="false" ht="15" hidden="false" customHeight="false" outlineLevel="0" collapsed="false">
      <c r="C1602" s="54"/>
      <c r="D1602" s="54"/>
      <c r="E1602" s="54"/>
      <c r="F1602" s="54"/>
      <c r="G1602" s="54"/>
      <c r="H1602" s="54"/>
      <c r="I1602" s="53"/>
      <c r="J1602" s="53"/>
      <c r="W1602" s="53"/>
      <c r="X1602" s="53"/>
    </row>
    <row r="1603" customFormat="false" ht="15" hidden="false" customHeight="false" outlineLevel="0" collapsed="false">
      <c r="C1603" s="44"/>
      <c r="D1603" s="44"/>
      <c r="E1603" s="44"/>
      <c r="F1603" s="44"/>
      <c r="G1603" s="44"/>
      <c r="H1603" s="44"/>
      <c r="I1603" s="53"/>
      <c r="J1603" s="53"/>
      <c r="W1603" s="53"/>
      <c r="X1603" s="53"/>
    </row>
    <row r="1604" customFormat="false" ht="15" hidden="false" customHeight="false" outlineLevel="0" collapsed="false">
      <c r="C1604" s="47"/>
      <c r="D1604" s="47"/>
      <c r="E1604" s="47"/>
      <c r="F1604" s="47"/>
      <c r="G1604" s="47"/>
      <c r="H1604" s="47"/>
      <c r="I1604" s="53"/>
      <c r="J1604" s="53"/>
      <c r="W1604" s="53"/>
      <c r="X1604" s="53"/>
    </row>
    <row r="1605" customFormat="false" ht="15" hidden="false" customHeight="false" outlineLevel="0" collapsed="false">
      <c r="C1605" s="50"/>
      <c r="D1605" s="50"/>
      <c r="E1605" s="50"/>
      <c r="F1605" s="50"/>
      <c r="G1605" s="50"/>
      <c r="H1605" s="50"/>
      <c r="I1605" s="53"/>
      <c r="J1605" s="53"/>
      <c r="W1605" s="53"/>
      <c r="X1605" s="53"/>
    </row>
    <row r="1606" customFormat="false" ht="15" hidden="false" customHeight="false" outlineLevel="0" collapsed="false">
      <c r="C1606" s="33"/>
      <c r="D1606" s="33"/>
      <c r="E1606" s="33"/>
      <c r="F1606" s="33"/>
      <c r="G1606" s="33"/>
      <c r="H1606" s="33"/>
      <c r="I1606" s="35"/>
      <c r="J1606" s="35"/>
      <c r="W1606" s="53"/>
      <c r="X1606" s="53"/>
    </row>
    <row r="1607" customFormat="false" ht="15" hidden="false" customHeight="false" outlineLevel="0" collapsed="false">
      <c r="C1607" s="53"/>
      <c r="D1607" s="53"/>
      <c r="E1607" s="53"/>
      <c r="F1607" s="53"/>
      <c r="G1607" s="53"/>
      <c r="H1607" s="53"/>
      <c r="I1607" s="35"/>
      <c r="J1607" s="35"/>
      <c r="W1607" s="53"/>
      <c r="X1607" s="53"/>
    </row>
    <row r="1608" customFormat="false" ht="15" hidden="false" customHeight="false" outlineLevel="0" collapsed="false">
      <c r="C1608" s="35"/>
      <c r="D1608" s="35"/>
      <c r="E1608" s="35"/>
      <c r="F1608" s="35"/>
      <c r="G1608" s="35"/>
      <c r="H1608" s="35"/>
      <c r="I1608" s="35"/>
      <c r="J1608" s="35"/>
      <c r="W1608" s="35"/>
      <c r="X1608" s="35"/>
    </row>
    <row r="1609" customFormat="false" ht="15" hidden="false" customHeight="false" outlineLevel="0" collapsed="false">
      <c r="C1609" s="35"/>
      <c r="D1609" s="35"/>
      <c r="E1609" s="35"/>
      <c r="F1609" s="35"/>
      <c r="G1609" s="35"/>
      <c r="H1609" s="35"/>
      <c r="I1609" s="35"/>
      <c r="J1609" s="35"/>
      <c r="W1609" s="35"/>
      <c r="X1609" s="35"/>
    </row>
    <row r="1610" customFormat="false" ht="15" hidden="false" customHeight="false" outlineLevel="0" collapsed="false">
      <c r="C1610" s="55"/>
      <c r="D1610" s="55"/>
      <c r="E1610" s="55"/>
      <c r="F1610" s="55"/>
      <c r="G1610" s="55"/>
      <c r="H1610" s="55"/>
      <c r="I1610" s="35"/>
      <c r="J1610" s="35"/>
      <c r="W1610" s="35"/>
      <c r="X1610" s="35"/>
    </row>
    <row r="1611" customFormat="false" ht="15" hidden="false" customHeight="false" outlineLevel="0" collapsed="false">
      <c r="C1611" s="41"/>
      <c r="D1611" s="41"/>
      <c r="E1611" s="41"/>
      <c r="F1611" s="41"/>
      <c r="G1611" s="41"/>
      <c r="H1611" s="41"/>
      <c r="I1611" s="35"/>
      <c r="J1611" s="35"/>
      <c r="W1611" s="35"/>
      <c r="X1611" s="35"/>
    </row>
    <row r="1612" customFormat="false" ht="15" hidden="false" customHeight="false" outlineLevel="0" collapsed="false">
      <c r="C1612" s="55"/>
      <c r="D1612" s="55"/>
      <c r="E1612" s="55"/>
      <c r="F1612" s="55"/>
      <c r="G1612" s="55"/>
      <c r="H1612" s="55"/>
      <c r="I1612" s="35"/>
      <c r="J1612" s="35"/>
      <c r="W1612" s="35"/>
      <c r="X1612" s="35"/>
    </row>
    <row r="1613" customFormat="false" ht="15" hidden="false" customHeight="false" outlineLevel="0" collapsed="false">
      <c r="C1613" s="47"/>
      <c r="D1613" s="47"/>
      <c r="E1613" s="47"/>
      <c r="F1613" s="47"/>
      <c r="G1613" s="47"/>
      <c r="H1613" s="47"/>
      <c r="I1613" s="35"/>
      <c r="J1613" s="35"/>
      <c r="W1613" s="35"/>
      <c r="X1613" s="35"/>
    </row>
    <row r="1614" customFormat="false" ht="15" hidden="false" customHeight="false" outlineLevel="0" collapsed="false">
      <c r="C1614" s="36"/>
      <c r="D1614" s="36"/>
      <c r="E1614" s="36"/>
      <c r="F1614" s="36"/>
      <c r="G1614" s="36"/>
      <c r="H1614" s="36"/>
      <c r="I1614" s="35"/>
      <c r="J1614" s="35"/>
      <c r="W1614" s="35"/>
      <c r="X1614" s="35"/>
    </row>
    <row r="1615" customFormat="false" ht="15" hidden="false" customHeight="false" outlineLevel="0" collapsed="false">
      <c r="C1615" s="44"/>
      <c r="D1615" s="44"/>
      <c r="E1615" s="44"/>
      <c r="F1615" s="44"/>
      <c r="G1615" s="44"/>
      <c r="H1615" s="44"/>
      <c r="I1615" s="35"/>
      <c r="J1615" s="35"/>
      <c r="W1615" s="35"/>
      <c r="X1615" s="35"/>
    </row>
    <row r="1616" customFormat="false" ht="15" hidden="false" customHeight="false" outlineLevel="0" collapsed="false">
      <c r="C1616" s="42"/>
      <c r="D1616" s="42"/>
      <c r="E1616" s="42"/>
      <c r="F1616" s="42"/>
      <c r="G1616" s="42"/>
      <c r="H1616" s="42"/>
      <c r="I1616" s="35"/>
      <c r="J1616" s="35"/>
      <c r="W1616" s="35"/>
      <c r="X1616" s="35"/>
    </row>
    <row r="1617" customFormat="false" ht="15" hidden="false" customHeight="false" outlineLevel="0" collapsed="false">
      <c r="C1617" s="55"/>
      <c r="D1617" s="55"/>
      <c r="E1617" s="55"/>
      <c r="F1617" s="55"/>
      <c r="G1617" s="55"/>
      <c r="H1617" s="55"/>
      <c r="I1617" s="35"/>
      <c r="J1617" s="35"/>
      <c r="W1617" s="35"/>
      <c r="X1617" s="35"/>
    </row>
    <row r="1618" customFormat="false" ht="15" hidden="false" customHeight="false" outlineLevel="0" collapsed="false">
      <c r="C1618" s="35"/>
      <c r="D1618" s="35"/>
      <c r="E1618" s="35"/>
      <c r="F1618" s="35"/>
      <c r="G1618" s="35"/>
      <c r="H1618" s="35"/>
      <c r="I1618" s="35"/>
      <c r="J1618" s="35"/>
      <c r="W1618" s="35"/>
      <c r="X1618" s="35"/>
    </row>
    <row r="1619" customFormat="false" ht="15" hidden="false" customHeight="false" outlineLevel="0" collapsed="false">
      <c r="C1619" s="39"/>
      <c r="D1619" s="39"/>
      <c r="E1619" s="39"/>
      <c r="F1619" s="39"/>
      <c r="G1619" s="39"/>
      <c r="H1619" s="39"/>
      <c r="I1619" s="35"/>
      <c r="J1619" s="35"/>
      <c r="W1619" s="35"/>
      <c r="X1619" s="35"/>
    </row>
    <row r="1620" customFormat="false" ht="15" hidden="false" customHeight="false" outlineLevel="0" collapsed="false">
      <c r="C1620" s="44"/>
      <c r="D1620" s="44"/>
      <c r="E1620" s="44"/>
      <c r="F1620" s="44"/>
      <c r="G1620" s="44"/>
      <c r="H1620" s="44"/>
      <c r="I1620" s="35"/>
      <c r="J1620" s="35"/>
      <c r="W1620" s="35"/>
      <c r="X1620" s="35"/>
    </row>
    <row r="1621" customFormat="false" ht="15" hidden="false" customHeight="false" outlineLevel="0" collapsed="false">
      <c r="C1621" s="47"/>
      <c r="D1621" s="47"/>
      <c r="E1621" s="47"/>
      <c r="F1621" s="47"/>
      <c r="G1621" s="47"/>
      <c r="H1621" s="47"/>
      <c r="I1621" s="35"/>
      <c r="J1621" s="35"/>
      <c r="W1621" s="35"/>
      <c r="X1621" s="35"/>
    </row>
    <row r="1622" customFormat="false" ht="15" hidden="false" customHeight="false" outlineLevel="0" collapsed="false">
      <c r="C1622" s="44"/>
      <c r="D1622" s="44"/>
      <c r="E1622" s="44"/>
      <c r="F1622" s="44"/>
      <c r="G1622" s="44"/>
      <c r="H1622" s="44"/>
      <c r="I1622" s="35"/>
      <c r="J1622" s="35"/>
      <c r="W1622" s="35"/>
      <c r="X1622" s="35"/>
    </row>
    <row r="1623" customFormat="false" ht="15" hidden="false" customHeight="false" outlineLevel="0" collapsed="false">
      <c r="C1623" s="47"/>
      <c r="D1623" s="47"/>
      <c r="E1623" s="47"/>
      <c r="F1623" s="47"/>
      <c r="G1623" s="47"/>
      <c r="H1623" s="47"/>
      <c r="I1623" s="35"/>
      <c r="J1623" s="35"/>
      <c r="W1623" s="35"/>
      <c r="X1623" s="35"/>
    </row>
    <row r="1624" customFormat="false" ht="15" hidden="false" customHeight="false" outlineLevel="0" collapsed="false">
      <c r="C1624" s="35"/>
      <c r="D1624" s="35"/>
      <c r="E1624" s="35"/>
      <c r="F1624" s="35"/>
      <c r="G1624" s="35"/>
      <c r="H1624" s="35"/>
      <c r="I1624" s="35"/>
      <c r="J1624" s="35"/>
      <c r="W1624" s="35"/>
      <c r="X1624" s="35"/>
    </row>
    <row r="1625" customFormat="false" ht="15" hidden="false" customHeight="false" outlineLevel="0" collapsed="false">
      <c r="C1625" s="39"/>
      <c r="D1625" s="39"/>
      <c r="E1625" s="39"/>
      <c r="F1625" s="39"/>
      <c r="G1625" s="39"/>
      <c r="H1625" s="39"/>
      <c r="I1625" s="35"/>
      <c r="J1625" s="35"/>
      <c r="W1625" s="35"/>
      <c r="X1625" s="35"/>
    </row>
    <row r="1626" customFormat="false" ht="15" hidden="false" customHeight="false" outlineLevel="0" collapsed="false">
      <c r="C1626" s="46"/>
      <c r="D1626" s="46"/>
      <c r="E1626" s="46"/>
      <c r="F1626" s="46"/>
      <c r="G1626" s="46"/>
      <c r="H1626" s="46"/>
      <c r="I1626" s="35"/>
      <c r="J1626" s="35"/>
      <c r="W1626" s="35"/>
      <c r="X1626" s="35"/>
    </row>
    <row r="1627" customFormat="false" ht="15" hidden="false" customHeight="false" outlineLevel="0" collapsed="false">
      <c r="C1627" s="47"/>
      <c r="D1627" s="47"/>
      <c r="E1627" s="47"/>
      <c r="F1627" s="47"/>
      <c r="G1627" s="47"/>
      <c r="H1627" s="47"/>
      <c r="I1627" s="35"/>
      <c r="J1627" s="35"/>
      <c r="W1627" s="35"/>
      <c r="X1627" s="35"/>
    </row>
    <row r="1628" customFormat="false" ht="15" hidden="false" customHeight="false" outlineLevel="0" collapsed="false">
      <c r="C1628" s="54"/>
      <c r="D1628" s="54"/>
      <c r="E1628" s="54"/>
      <c r="F1628" s="54"/>
      <c r="G1628" s="54"/>
      <c r="H1628" s="54"/>
      <c r="I1628" s="35"/>
      <c r="J1628" s="35"/>
      <c r="W1628" s="35"/>
      <c r="X1628" s="35"/>
    </row>
    <row r="1629" customFormat="false" ht="15" hidden="false" customHeight="false" outlineLevel="0" collapsed="false">
      <c r="C1629" s="40"/>
      <c r="D1629" s="40"/>
      <c r="E1629" s="40"/>
      <c r="F1629" s="40"/>
      <c r="G1629" s="40"/>
      <c r="H1629" s="40"/>
      <c r="I1629" s="35"/>
      <c r="J1629" s="35"/>
      <c r="W1629" s="35"/>
      <c r="X1629" s="35"/>
    </row>
    <row r="1630" customFormat="false" ht="15" hidden="false" customHeight="false" outlineLevel="0" collapsed="false">
      <c r="C1630" s="46"/>
      <c r="D1630" s="46"/>
      <c r="E1630" s="46"/>
      <c r="F1630" s="46"/>
      <c r="G1630" s="46"/>
      <c r="H1630" s="46"/>
      <c r="I1630" s="35"/>
      <c r="J1630" s="35"/>
      <c r="W1630" s="35"/>
      <c r="X1630" s="35"/>
    </row>
    <row r="1631" customFormat="false" ht="15" hidden="false" customHeight="false" outlineLevel="0" collapsed="false">
      <c r="C1631" s="53"/>
      <c r="D1631" s="53"/>
      <c r="E1631" s="53"/>
      <c r="F1631" s="53"/>
      <c r="G1631" s="53"/>
      <c r="H1631" s="53"/>
      <c r="I1631" s="35"/>
      <c r="J1631" s="35"/>
      <c r="W1631" s="35"/>
      <c r="X1631" s="35"/>
    </row>
    <row r="1632" customFormat="false" ht="15" hidden="false" customHeight="false" outlineLevel="0" collapsed="false">
      <c r="C1632" s="47"/>
      <c r="D1632" s="47"/>
      <c r="E1632" s="47"/>
      <c r="F1632" s="47"/>
      <c r="G1632" s="47"/>
      <c r="H1632" s="47"/>
      <c r="I1632" s="35"/>
      <c r="J1632" s="35"/>
      <c r="W1632" s="35"/>
      <c r="X1632" s="35"/>
    </row>
    <row r="1633" customFormat="false" ht="15" hidden="false" customHeight="false" outlineLevel="0" collapsed="false">
      <c r="C1633" s="47"/>
      <c r="D1633" s="47"/>
      <c r="E1633" s="47"/>
      <c r="F1633" s="47"/>
      <c r="G1633" s="47"/>
      <c r="H1633" s="47"/>
      <c r="I1633" s="35"/>
      <c r="J1633" s="35"/>
      <c r="W1633" s="35"/>
      <c r="X1633" s="35"/>
    </row>
    <row r="1634" customFormat="false" ht="15" hidden="false" customHeight="false" outlineLevel="0" collapsed="false">
      <c r="C1634" s="40"/>
      <c r="D1634" s="40"/>
      <c r="E1634" s="40"/>
      <c r="F1634" s="40"/>
      <c r="G1634" s="40"/>
      <c r="H1634" s="40"/>
      <c r="I1634" s="35"/>
      <c r="J1634" s="35"/>
      <c r="W1634" s="35"/>
      <c r="X1634" s="35"/>
    </row>
    <row r="1635" customFormat="false" ht="15" hidden="false" customHeight="false" outlineLevel="0" collapsed="false">
      <c r="C1635" s="51"/>
      <c r="D1635" s="51"/>
      <c r="E1635" s="51"/>
      <c r="F1635" s="51"/>
      <c r="G1635" s="51"/>
      <c r="H1635" s="51"/>
      <c r="I1635" s="35"/>
      <c r="J1635" s="35"/>
      <c r="W1635" s="35"/>
      <c r="X1635" s="35"/>
    </row>
    <row r="1636" customFormat="false" ht="15" hidden="false" customHeight="false" outlineLevel="0" collapsed="false">
      <c r="C1636" s="52"/>
      <c r="D1636" s="52"/>
      <c r="E1636" s="52"/>
      <c r="F1636" s="52"/>
      <c r="G1636" s="52"/>
      <c r="H1636" s="52"/>
      <c r="I1636" s="35"/>
      <c r="J1636" s="35"/>
      <c r="W1636" s="35"/>
      <c r="X1636" s="35"/>
    </row>
    <row r="1637" customFormat="false" ht="15" hidden="false" customHeight="false" outlineLevel="0" collapsed="false">
      <c r="C1637" s="48"/>
      <c r="D1637" s="48"/>
      <c r="E1637" s="48"/>
      <c r="F1637" s="48"/>
      <c r="G1637" s="48"/>
      <c r="H1637" s="48"/>
      <c r="I1637" s="35"/>
      <c r="J1637" s="35"/>
      <c r="W1637" s="35"/>
      <c r="X1637" s="35"/>
    </row>
    <row r="1638" customFormat="false" ht="15" hidden="false" customHeight="false" outlineLevel="0" collapsed="false">
      <c r="C1638" s="49"/>
      <c r="D1638" s="49"/>
      <c r="E1638" s="49"/>
      <c r="F1638" s="49"/>
      <c r="G1638" s="49"/>
      <c r="H1638" s="49"/>
      <c r="I1638" s="35"/>
      <c r="J1638" s="35"/>
      <c r="W1638" s="35"/>
      <c r="X1638" s="35"/>
    </row>
    <row r="1639" customFormat="false" ht="15" hidden="false" customHeight="false" outlineLevel="0" collapsed="false">
      <c r="C1639" s="39"/>
      <c r="D1639" s="39"/>
      <c r="E1639" s="39"/>
      <c r="F1639" s="39"/>
      <c r="G1639" s="39"/>
      <c r="H1639" s="39"/>
      <c r="I1639" s="35"/>
      <c r="J1639" s="35"/>
      <c r="W1639" s="35"/>
      <c r="X1639" s="35"/>
    </row>
    <row r="1640" customFormat="false" ht="15" hidden="false" customHeight="false" outlineLevel="0" collapsed="false">
      <c r="C1640" s="49"/>
      <c r="D1640" s="49"/>
      <c r="E1640" s="49"/>
      <c r="F1640" s="49"/>
      <c r="G1640" s="49"/>
      <c r="H1640" s="49"/>
      <c r="I1640" s="35"/>
      <c r="J1640" s="35"/>
      <c r="W1640" s="35"/>
      <c r="X1640" s="35"/>
    </row>
    <row r="1641" customFormat="false" ht="15" hidden="false" customHeight="false" outlineLevel="0" collapsed="false">
      <c r="C1641" s="52"/>
      <c r="D1641" s="52"/>
      <c r="E1641" s="52"/>
      <c r="F1641" s="52"/>
      <c r="G1641" s="52"/>
      <c r="H1641" s="52"/>
      <c r="I1641" s="35"/>
      <c r="J1641" s="35"/>
      <c r="W1641" s="35"/>
      <c r="X1641" s="35"/>
    </row>
    <row r="1642" customFormat="false" ht="15" hidden="false" customHeight="false" outlineLevel="0" collapsed="false">
      <c r="C1642" s="37"/>
      <c r="D1642" s="37"/>
      <c r="E1642" s="37"/>
      <c r="F1642" s="37"/>
      <c r="G1642" s="37"/>
      <c r="H1642" s="37"/>
      <c r="I1642" s="35"/>
      <c r="J1642" s="35"/>
      <c r="W1642" s="35"/>
      <c r="X1642" s="35"/>
    </row>
    <row r="1643" customFormat="false" ht="15" hidden="false" customHeight="false" outlineLevel="0" collapsed="false">
      <c r="C1643" s="53"/>
      <c r="D1643" s="53"/>
      <c r="E1643" s="53"/>
      <c r="F1643" s="53"/>
      <c r="G1643" s="53"/>
      <c r="H1643" s="53"/>
      <c r="I1643" s="35"/>
      <c r="J1643" s="35"/>
      <c r="W1643" s="35"/>
      <c r="X1643" s="35"/>
    </row>
    <row r="1644" customFormat="false" ht="15" hidden="false" customHeight="false" outlineLevel="0" collapsed="false">
      <c r="C1644" s="52"/>
      <c r="D1644" s="52"/>
      <c r="E1644" s="52"/>
      <c r="F1644" s="52"/>
      <c r="G1644" s="52"/>
      <c r="H1644" s="52"/>
      <c r="I1644" s="35"/>
      <c r="J1644" s="35"/>
      <c r="W1644" s="35"/>
      <c r="X1644" s="35"/>
    </row>
    <row r="1645" customFormat="false" ht="15" hidden="false" customHeight="false" outlineLevel="0" collapsed="false">
      <c r="C1645" s="48"/>
      <c r="D1645" s="48"/>
      <c r="E1645" s="48"/>
      <c r="F1645" s="48"/>
      <c r="G1645" s="48"/>
      <c r="H1645" s="48"/>
      <c r="I1645" s="35"/>
      <c r="J1645" s="35"/>
      <c r="W1645" s="35"/>
      <c r="X1645" s="35"/>
    </row>
    <row r="1646" customFormat="false" ht="15" hidden="false" customHeight="false" outlineLevel="0" collapsed="false">
      <c r="C1646" s="38"/>
      <c r="D1646" s="38"/>
      <c r="E1646" s="38"/>
      <c r="F1646" s="38"/>
      <c r="G1646" s="38"/>
      <c r="H1646" s="38"/>
      <c r="I1646" s="35"/>
      <c r="J1646" s="35"/>
      <c r="W1646" s="35"/>
      <c r="X1646" s="35"/>
    </row>
    <row r="1647" customFormat="false" ht="15" hidden="false" customHeight="false" outlineLevel="0" collapsed="false">
      <c r="C1647" s="47"/>
      <c r="D1647" s="47"/>
      <c r="E1647" s="47"/>
      <c r="F1647" s="47"/>
      <c r="G1647" s="47"/>
      <c r="H1647" s="47"/>
      <c r="I1647" s="35"/>
      <c r="J1647" s="35"/>
      <c r="W1647" s="35"/>
      <c r="X1647" s="35"/>
    </row>
    <row r="1648" customFormat="false" ht="15" hidden="false" customHeight="false" outlineLevel="0" collapsed="false">
      <c r="C1648" s="49"/>
      <c r="D1648" s="49"/>
      <c r="E1648" s="49"/>
      <c r="F1648" s="49"/>
      <c r="G1648" s="49"/>
      <c r="H1648" s="49"/>
      <c r="I1648" s="35"/>
      <c r="J1648" s="35"/>
      <c r="W1648" s="35"/>
      <c r="X1648" s="35"/>
    </row>
    <row r="1649" customFormat="false" ht="15" hidden="false" customHeight="false" outlineLevel="0" collapsed="false">
      <c r="C1649" s="39"/>
      <c r="D1649" s="39"/>
      <c r="E1649" s="39"/>
      <c r="F1649" s="39"/>
      <c r="G1649" s="39"/>
      <c r="H1649" s="39"/>
      <c r="I1649" s="35"/>
      <c r="J1649" s="35"/>
      <c r="W1649" s="35"/>
      <c r="X1649" s="35"/>
    </row>
    <row r="1650" customFormat="false" ht="15" hidden="false" customHeight="false" outlineLevel="0" collapsed="false">
      <c r="C1650" s="39"/>
      <c r="D1650" s="39"/>
      <c r="E1650" s="39"/>
      <c r="F1650" s="39"/>
      <c r="G1650" s="39"/>
      <c r="H1650" s="39"/>
      <c r="I1650" s="35"/>
      <c r="J1650" s="35"/>
      <c r="W1650" s="35"/>
      <c r="X1650" s="35"/>
    </row>
    <row r="1651" customFormat="false" ht="15" hidden="false" customHeight="false" outlineLevel="0" collapsed="false">
      <c r="C1651" s="44"/>
      <c r="D1651" s="44"/>
      <c r="E1651" s="44"/>
      <c r="F1651" s="44"/>
      <c r="G1651" s="44"/>
      <c r="H1651" s="44"/>
      <c r="I1651" s="35"/>
      <c r="J1651" s="35"/>
      <c r="W1651" s="35"/>
      <c r="X1651" s="35"/>
    </row>
    <row r="1652" customFormat="false" ht="15" hidden="false" customHeight="false" outlineLevel="0" collapsed="false">
      <c r="C1652" s="52"/>
      <c r="D1652" s="52"/>
      <c r="E1652" s="52"/>
      <c r="F1652" s="52"/>
      <c r="G1652" s="52"/>
      <c r="H1652" s="52"/>
      <c r="I1652" s="35"/>
      <c r="J1652" s="35"/>
      <c r="W1652" s="35"/>
      <c r="X1652" s="35"/>
    </row>
    <row r="1653" customFormat="false" ht="15" hidden="false" customHeight="false" outlineLevel="0" collapsed="false">
      <c r="C1653" s="37"/>
      <c r="D1653" s="37"/>
      <c r="E1653" s="37"/>
      <c r="F1653" s="37"/>
      <c r="G1653" s="37"/>
      <c r="H1653" s="37"/>
      <c r="I1653" s="35"/>
      <c r="J1653" s="35"/>
      <c r="W1653" s="35"/>
      <c r="X1653" s="35"/>
    </row>
    <row r="1654" customFormat="false" ht="15" hidden="false" customHeight="false" outlineLevel="0" collapsed="false">
      <c r="C1654" s="55"/>
      <c r="D1654" s="55"/>
      <c r="E1654" s="55"/>
      <c r="F1654" s="55"/>
      <c r="G1654" s="55"/>
      <c r="H1654" s="55"/>
      <c r="I1654" s="35"/>
      <c r="J1654" s="35"/>
      <c r="W1654" s="35"/>
      <c r="X1654" s="35"/>
    </row>
    <row r="1655" customFormat="false" ht="15" hidden="false" customHeight="false" outlineLevel="0" collapsed="false">
      <c r="C1655" s="40"/>
      <c r="D1655" s="40"/>
      <c r="E1655" s="40"/>
      <c r="F1655" s="40"/>
      <c r="G1655" s="40"/>
      <c r="H1655" s="40"/>
      <c r="I1655" s="35"/>
      <c r="J1655" s="35"/>
      <c r="W1655" s="35"/>
      <c r="X1655" s="35"/>
    </row>
    <row r="1656" customFormat="false" ht="15" hidden="false" customHeight="false" outlineLevel="0" collapsed="false">
      <c r="C1656" s="47"/>
      <c r="D1656" s="47"/>
      <c r="E1656" s="47"/>
      <c r="F1656" s="47"/>
      <c r="G1656" s="47"/>
      <c r="H1656" s="47"/>
      <c r="I1656" s="35"/>
      <c r="J1656" s="35"/>
      <c r="W1656" s="35"/>
      <c r="X1656" s="35"/>
    </row>
    <row r="1657" customFormat="false" ht="15" hidden="false" customHeight="false" outlineLevel="0" collapsed="false">
      <c r="C1657" s="50"/>
      <c r="D1657" s="50"/>
      <c r="E1657" s="50"/>
      <c r="F1657" s="50"/>
      <c r="G1657" s="50"/>
      <c r="H1657" s="50"/>
      <c r="I1657" s="35" t="s">
        <v>400</v>
      </c>
      <c r="J1657" s="35" t="n">
        <v>2</v>
      </c>
      <c r="W1657" s="35"/>
      <c r="X1657" s="35"/>
    </row>
    <row r="1658" customFormat="false" ht="15" hidden="false" customHeight="false" outlineLevel="0" collapsed="false">
      <c r="C1658" s="53"/>
      <c r="D1658" s="53"/>
      <c r="E1658" s="53"/>
      <c r="F1658" s="53"/>
      <c r="G1658" s="53"/>
      <c r="H1658" s="53"/>
      <c r="I1658" s="35"/>
      <c r="J1658" s="35"/>
      <c r="W1658" s="35"/>
      <c r="X1658" s="35"/>
    </row>
    <row r="1659" customFormat="false" ht="15" hidden="false" customHeight="false" outlineLevel="0" collapsed="false">
      <c r="C1659" s="39"/>
      <c r="D1659" s="39"/>
      <c r="E1659" s="39"/>
      <c r="F1659" s="39"/>
      <c r="G1659" s="39"/>
      <c r="H1659" s="39"/>
      <c r="I1659" s="35"/>
      <c r="J1659" s="35"/>
      <c r="W1659" s="35"/>
      <c r="X1659" s="35"/>
    </row>
    <row r="1660" customFormat="false" ht="15" hidden="false" customHeight="false" outlineLevel="0" collapsed="false">
      <c r="C1660" s="39"/>
      <c r="D1660" s="39"/>
      <c r="E1660" s="39"/>
      <c r="F1660" s="39"/>
      <c r="G1660" s="39"/>
      <c r="H1660" s="39"/>
      <c r="I1660" s="35"/>
      <c r="J1660" s="35"/>
      <c r="W1660" s="35"/>
      <c r="X1660" s="35"/>
    </row>
    <row r="1661" customFormat="false" ht="15" hidden="false" customHeight="false" outlineLevel="0" collapsed="false">
      <c r="C1661" s="51"/>
      <c r="D1661" s="51"/>
      <c r="E1661" s="51"/>
      <c r="F1661" s="51"/>
      <c r="G1661" s="51"/>
      <c r="H1661" s="51"/>
      <c r="I1661" s="35"/>
      <c r="J1661" s="35"/>
      <c r="W1661" s="35"/>
      <c r="X1661" s="35"/>
    </row>
    <row r="1662" customFormat="false" ht="15" hidden="false" customHeight="false" outlineLevel="0" collapsed="false">
      <c r="C1662" s="41"/>
      <c r="D1662" s="41"/>
      <c r="E1662" s="41"/>
      <c r="F1662" s="41"/>
      <c r="G1662" s="41"/>
      <c r="H1662" s="41"/>
      <c r="I1662" s="35"/>
      <c r="J1662" s="35"/>
      <c r="W1662" s="35"/>
      <c r="X1662" s="35"/>
    </row>
    <row r="1663" customFormat="false" ht="15" hidden="false" customHeight="false" outlineLevel="0" collapsed="false">
      <c r="C1663" s="44"/>
      <c r="D1663" s="44"/>
      <c r="E1663" s="44"/>
      <c r="F1663" s="44"/>
      <c r="G1663" s="44"/>
      <c r="H1663" s="44"/>
      <c r="I1663" s="35"/>
      <c r="J1663" s="35"/>
      <c r="W1663" s="35"/>
      <c r="X1663" s="35"/>
    </row>
    <row r="1664" customFormat="false" ht="15" hidden="false" customHeight="false" outlineLevel="0" collapsed="false">
      <c r="C1664" s="37"/>
      <c r="D1664" s="37"/>
      <c r="E1664" s="37"/>
      <c r="F1664" s="37"/>
      <c r="G1664" s="37"/>
      <c r="H1664" s="37"/>
      <c r="I1664" s="35"/>
      <c r="J1664" s="35"/>
      <c r="W1664" s="35"/>
      <c r="X1664" s="35"/>
    </row>
    <row r="1665" customFormat="false" ht="15" hidden="false" customHeight="false" outlineLevel="0" collapsed="false">
      <c r="C1665" s="38"/>
      <c r="D1665" s="38"/>
      <c r="E1665" s="38"/>
      <c r="F1665" s="38"/>
      <c r="G1665" s="38"/>
      <c r="H1665" s="38"/>
      <c r="I1665" s="54"/>
      <c r="J1665" s="54"/>
      <c r="W1665" s="35"/>
      <c r="X1665" s="35"/>
    </row>
    <row r="1666" customFormat="false" ht="15" hidden="false" customHeight="false" outlineLevel="0" collapsed="false">
      <c r="C1666" s="55"/>
      <c r="D1666" s="55"/>
      <c r="E1666" s="55"/>
      <c r="F1666" s="55"/>
      <c r="G1666" s="55"/>
      <c r="H1666" s="55"/>
      <c r="I1666" s="54"/>
      <c r="J1666" s="54"/>
      <c r="W1666" s="54"/>
      <c r="X1666" s="54"/>
    </row>
    <row r="1667" customFormat="false" ht="15" hidden="false" customHeight="false" outlineLevel="0" collapsed="false">
      <c r="C1667" s="44"/>
      <c r="D1667" s="44"/>
      <c r="E1667" s="44"/>
      <c r="F1667" s="44"/>
      <c r="G1667" s="44"/>
      <c r="H1667" s="44"/>
      <c r="I1667" s="54"/>
      <c r="J1667" s="54"/>
      <c r="W1667" s="54"/>
      <c r="X1667" s="54"/>
    </row>
    <row r="1668" customFormat="false" ht="15" hidden="false" customHeight="false" outlineLevel="0" collapsed="false">
      <c r="C1668" s="47"/>
      <c r="D1668" s="47"/>
      <c r="E1668" s="47"/>
      <c r="F1668" s="47"/>
      <c r="G1668" s="47"/>
      <c r="H1668" s="47"/>
      <c r="I1668" s="54"/>
      <c r="J1668" s="54"/>
      <c r="W1668" s="54"/>
      <c r="X1668" s="54"/>
    </row>
    <row r="1669" customFormat="false" ht="15" hidden="false" customHeight="false" outlineLevel="0" collapsed="false">
      <c r="C1669" s="55"/>
      <c r="D1669" s="55"/>
      <c r="E1669" s="55"/>
      <c r="F1669" s="55"/>
      <c r="G1669" s="55"/>
      <c r="H1669" s="55"/>
      <c r="I1669" s="54"/>
      <c r="J1669" s="54"/>
      <c r="W1669" s="54"/>
      <c r="X1669" s="54"/>
    </row>
    <row r="1670" customFormat="false" ht="15" hidden="false" customHeight="false" outlineLevel="0" collapsed="false">
      <c r="C1670" s="47"/>
      <c r="D1670" s="47"/>
      <c r="E1670" s="47"/>
      <c r="F1670" s="47"/>
      <c r="G1670" s="47"/>
      <c r="H1670" s="47"/>
      <c r="I1670" s="54"/>
      <c r="J1670" s="54"/>
      <c r="W1670" s="54"/>
      <c r="X1670" s="54"/>
    </row>
    <row r="1671" customFormat="false" ht="15" hidden="false" customHeight="false" outlineLevel="0" collapsed="false">
      <c r="C1671" s="51"/>
      <c r="D1671" s="51"/>
      <c r="E1671" s="51"/>
      <c r="F1671" s="51"/>
      <c r="G1671" s="51"/>
      <c r="H1671" s="51"/>
      <c r="I1671" s="54"/>
      <c r="J1671" s="54"/>
      <c r="W1671" s="54"/>
      <c r="X1671" s="54"/>
    </row>
    <row r="1672" customFormat="false" ht="15" hidden="false" customHeight="false" outlineLevel="0" collapsed="false">
      <c r="C1672" s="44"/>
      <c r="D1672" s="44"/>
      <c r="E1672" s="44"/>
      <c r="F1672" s="44"/>
      <c r="G1672" s="44"/>
      <c r="H1672" s="44"/>
      <c r="I1672" s="54"/>
      <c r="J1672" s="54"/>
      <c r="W1672" s="54"/>
      <c r="X1672" s="54"/>
    </row>
    <row r="1673" customFormat="false" ht="15" hidden="false" customHeight="false" outlineLevel="0" collapsed="false">
      <c r="C1673" s="55"/>
      <c r="D1673" s="55"/>
      <c r="E1673" s="55"/>
      <c r="F1673" s="55"/>
      <c r="G1673" s="55"/>
      <c r="H1673" s="55"/>
      <c r="I1673" s="54"/>
      <c r="J1673" s="54"/>
      <c r="W1673" s="54"/>
      <c r="X1673" s="54"/>
    </row>
    <row r="1674" customFormat="false" ht="15" hidden="false" customHeight="false" outlineLevel="0" collapsed="false">
      <c r="C1674" s="42"/>
      <c r="D1674" s="42"/>
      <c r="E1674" s="42"/>
      <c r="F1674" s="42"/>
      <c r="G1674" s="42"/>
      <c r="H1674" s="42"/>
      <c r="I1674" s="54"/>
      <c r="J1674" s="54"/>
      <c r="W1674" s="54"/>
      <c r="X1674" s="54"/>
    </row>
    <row r="1675" customFormat="false" ht="15" hidden="false" customHeight="false" outlineLevel="0" collapsed="false">
      <c r="C1675" s="36"/>
      <c r="D1675" s="36"/>
      <c r="E1675" s="36"/>
      <c r="F1675" s="36"/>
      <c r="G1675" s="36"/>
      <c r="H1675" s="36"/>
      <c r="I1675" s="54"/>
      <c r="J1675" s="54"/>
      <c r="W1675" s="54"/>
      <c r="X1675" s="54"/>
    </row>
    <row r="1676" customFormat="false" ht="15" hidden="false" customHeight="false" outlineLevel="0" collapsed="false">
      <c r="C1676" s="50"/>
      <c r="D1676" s="50"/>
      <c r="E1676" s="50"/>
      <c r="F1676" s="50"/>
      <c r="G1676" s="50"/>
      <c r="H1676" s="50"/>
      <c r="I1676" s="54"/>
      <c r="J1676" s="54"/>
      <c r="W1676" s="54"/>
      <c r="X1676" s="54"/>
    </row>
    <row r="1677" customFormat="false" ht="15" hidden="false" customHeight="false" outlineLevel="0" collapsed="false">
      <c r="C1677" s="55"/>
      <c r="D1677" s="55"/>
      <c r="E1677" s="55"/>
      <c r="F1677" s="55"/>
      <c r="G1677" s="55"/>
      <c r="H1677" s="55"/>
      <c r="I1677" s="54"/>
      <c r="J1677" s="54"/>
      <c r="W1677" s="54"/>
      <c r="X1677" s="54"/>
    </row>
    <row r="1678" customFormat="false" ht="15" hidden="false" customHeight="false" outlineLevel="0" collapsed="false">
      <c r="C1678" s="37"/>
      <c r="D1678" s="37"/>
      <c r="E1678" s="37"/>
      <c r="F1678" s="37"/>
      <c r="G1678" s="37"/>
      <c r="H1678" s="37"/>
      <c r="I1678" s="54"/>
      <c r="J1678" s="54"/>
      <c r="W1678" s="54"/>
      <c r="X1678" s="54"/>
    </row>
    <row r="1679" customFormat="false" ht="15" hidden="false" customHeight="false" outlineLevel="0" collapsed="false">
      <c r="C1679" s="46"/>
      <c r="D1679" s="46"/>
      <c r="E1679" s="46"/>
      <c r="F1679" s="46"/>
      <c r="G1679" s="46"/>
      <c r="H1679" s="46"/>
      <c r="I1679" s="54"/>
      <c r="J1679" s="54"/>
      <c r="W1679" s="54"/>
      <c r="X1679" s="54"/>
    </row>
    <row r="1680" customFormat="false" ht="15" hidden="false" customHeight="false" outlineLevel="0" collapsed="false">
      <c r="C1680" s="36"/>
      <c r="D1680" s="36"/>
      <c r="E1680" s="36"/>
      <c r="F1680" s="36"/>
      <c r="G1680" s="36"/>
      <c r="H1680" s="36"/>
      <c r="I1680" s="54"/>
      <c r="J1680" s="54"/>
      <c r="W1680" s="54"/>
      <c r="X1680" s="54"/>
    </row>
    <row r="1681" customFormat="false" ht="15" hidden="false" customHeight="false" outlineLevel="0" collapsed="false">
      <c r="C1681" s="41"/>
      <c r="D1681" s="41"/>
      <c r="E1681" s="41"/>
      <c r="F1681" s="41"/>
      <c r="G1681" s="41"/>
      <c r="H1681" s="41"/>
      <c r="I1681" s="54"/>
      <c r="J1681" s="54"/>
      <c r="W1681" s="54"/>
      <c r="X1681" s="54"/>
    </row>
    <row r="1682" customFormat="false" ht="15" hidden="false" customHeight="false" outlineLevel="0" collapsed="false">
      <c r="C1682" s="41"/>
      <c r="D1682" s="41"/>
      <c r="E1682" s="41"/>
      <c r="F1682" s="41"/>
      <c r="G1682" s="41"/>
      <c r="H1682" s="41"/>
      <c r="I1682" s="54"/>
      <c r="J1682" s="54"/>
      <c r="W1682" s="54"/>
      <c r="X1682" s="54"/>
    </row>
    <row r="1683" customFormat="false" ht="15" hidden="false" customHeight="false" outlineLevel="0" collapsed="false">
      <c r="C1683" s="54"/>
      <c r="D1683" s="54"/>
      <c r="E1683" s="54"/>
      <c r="F1683" s="54"/>
      <c r="G1683" s="54"/>
      <c r="H1683" s="54"/>
      <c r="I1683" s="54"/>
      <c r="J1683" s="54"/>
      <c r="W1683" s="54"/>
      <c r="X1683" s="54"/>
    </row>
    <row r="1684" customFormat="false" ht="15" hidden="false" customHeight="false" outlineLevel="0" collapsed="false">
      <c r="C1684" s="46"/>
      <c r="D1684" s="46"/>
      <c r="E1684" s="46"/>
      <c r="F1684" s="46"/>
      <c r="G1684" s="46"/>
      <c r="H1684" s="46"/>
      <c r="I1684" s="54"/>
      <c r="J1684" s="54"/>
      <c r="W1684" s="54"/>
      <c r="X1684" s="54"/>
    </row>
    <row r="1685" customFormat="false" ht="15" hidden="false" customHeight="false" outlineLevel="0" collapsed="false">
      <c r="C1685" s="42"/>
      <c r="D1685" s="42"/>
      <c r="E1685" s="42"/>
      <c r="F1685" s="42"/>
      <c r="G1685" s="42"/>
      <c r="H1685" s="42"/>
      <c r="I1685" s="54"/>
      <c r="J1685" s="54"/>
      <c r="W1685" s="54"/>
      <c r="X1685" s="54"/>
    </row>
    <row r="1686" customFormat="false" ht="15" hidden="false" customHeight="false" outlineLevel="0" collapsed="false">
      <c r="C1686" s="35"/>
      <c r="D1686" s="35"/>
      <c r="E1686" s="35"/>
      <c r="F1686" s="35"/>
      <c r="G1686" s="35"/>
      <c r="H1686" s="35"/>
      <c r="I1686" s="54"/>
      <c r="J1686" s="54"/>
      <c r="W1686" s="54"/>
      <c r="X1686" s="54"/>
    </row>
    <row r="1687" customFormat="false" ht="15" hidden="false" customHeight="false" outlineLevel="0" collapsed="false">
      <c r="C1687" s="44"/>
      <c r="D1687" s="44"/>
      <c r="E1687" s="44"/>
      <c r="F1687" s="44"/>
      <c r="G1687" s="44"/>
      <c r="H1687" s="44"/>
      <c r="I1687" s="54"/>
      <c r="J1687" s="54"/>
      <c r="W1687" s="54"/>
      <c r="X1687" s="54"/>
    </row>
    <row r="1688" customFormat="false" ht="15" hidden="false" customHeight="false" outlineLevel="0" collapsed="false">
      <c r="C1688" s="41"/>
      <c r="D1688" s="41"/>
      <c r="E1688" s="41"/>
      <c r="F1688" s="41"/>
      <c r="G1688" s="41"/>
      <c r="H1688" s="41"/>
      <c r="I1688" s="54"/>
      <c r="J1688" s="54"/>
      <c r="W1688" s="54"/>
      <c r="X1688" s="54"/>
    </row>
    <row r="1689" customFormat="false" ht="15" hidden="false" customHeight="false" outlineLevel="0" collapsed="false">
      <c r="C1689" s="38"/>
      <c r="D1689" s="38"/>
      <c r="E1689" s="38"/>
      <c r="F1689" s="38"/>
      <c r="G1689" s="38"/>
      <c r="H1689" s="38"/>
      <c r="I1689" s="54"/>
      <c r="J1689" s="54"/>
      <c r="W1689" s="54"/>
      <c r="X1689" s="54"/>
    </row>
    <row r="1690" customFormat="false" ht="15" hidden="false" customHeight="false" outlineLevel="0" collapsed="false">
      <c r="C1690" s="38"/>
      <c r="D1690" s="38"/>
      <c r="E1690" s="38"/>
      <c r="F1690" s="38"/>
      <c r="G1690" s="38"/>
      <c r="H1690" s="38"/>
      <c r="I1690" s="54"/>
      <c r="J1690" s="54"/>
      <c r="W1690" s="54"/>
      <c r="X1690" s="54"/>
    </row>
    <row r="1691" customFormat="false" ht="15" hidden="false" customHeight="false" outlineLevel="0" collapsed="false">
      <c r="C1691" s="47"/>
      <c r="D1691" s="47"/>
      <c r="E1691" s="47"/>
      <c r="F1691" s="47"/>
      <c r="G1691" s="47"/>
      <c r="H1691" s="47"/>
      <c r="I1691" s="54"/>
      <c r="J1691" s="54"/>
      <c r="W1691" s="54"/>
      <c r="X1691" s="54"/>
    </row>
    <row r="1692" customFormat="false" ht="15" hidden="false" customHeight="false" outlineLevel="0" collapsed="false">
      <c r="C1692" s="47"/>
      <c r="D1692" s="47"/>
      <c r="E1692" s="47"/>
      <c r="F1692" s="47"/>
      <c r="G1692" s="47"/>
      <c r="H1692" s="47"/>
      <c r="I1692" s="54"/>
      <c r="J1692" s="54"/>
      <c r="W1692" s="54"/>
      <c r="X1692" s="54"/>
    </row>
    <row r="1693" customFormat="false" ht="15" hidden="false" customHeight="false" outlineLevel="0" collapsed="false">
      <c r="C1693" s="37"/>
      <c r="D1693" s="37"/>
      <c r="E1693" s="37"/>
      <c r="F1693" s="37"/>
      <c r="G1693" s="37"/>
      <c r="H1693" s="37"/>
      <c r="I1693" s="54"/>
      <c r="J1693" s="54"/>
      <c r="W1693" s="54"/>
      <c r="X1693" s="54"/>
    </row>
    <row r="1694" customFormat="false" ht="15" hidden="false" customHeight="false" outlineLevel="0" collapsed="false">
      <c r="C1694" s="55"/>
      <c r="D1694" s="55"/>
      <c r="E1694" s="55"/>
      <c r="F1694" s="55"/>
      <c r="G1694" s="55"/>
      <c r="H1694" s="55"/>
      <c r="I1694" s="54"/>
      <c r="J1694" s="54"/>
      <c r="W1694" s="54"/>
      <c r="X1694" s="54"/>
    </row>
    <row r="1695" customFormat="false" ht="15" hidden="false" customHeight="false" outlineLevel="0" collapsed="false">
      <c r="C1695" s="44"/>
      <c r="D1695" s="44"/>
      <c r="E1695" s="44"/>
      <c r="F1695" s="44"/>
      <c r="G1695" s="44"/>
      <c r="H1695" s="44"/>
      <c r="I1695" s="54"/>
      <c r="J1695" s="54"/>
      <c r="W1695" s="54"/>
      <c r="X1695" s="54"/>
    </row>
    <row r="1696" customFormat="false" ht="15" hidden="false" customHeight="false" outlineLevel="0" collapsed="false">
      <c r="C1696" s="39"/>
      <c r="D1696" s="39"/>
      <c r="E1696" s="39"/>
      <c r="F1696" s="39"/>
      <c r="G1696" s="39"/>
      <c r="H1696" s="39"/>
      <c r="I1696" s="54"/>
      <c r="J1696" s="54"/>
      <c r="W1696" s="54"/>
      <c r="X1696" s="54"/>
    </row>
    <row r="1697" customFormat="false" ht="15" hidden="false" customHeight="false" outlineLevel="0" collapsed="false">
      <c r="C1697" s="37"/>
      <c r="D1697" s="37"/>
      <c r="E1697" s="37"/>
      <c r="F1697" s="37"/>
      <c r="G1697" s="37"/>
      <c r="H1697" s="37"/>
      <c r="I1697" s="54"/>
      <c r="J1697" s="54"/>
      <c r="W1697" s="54"/>
      <c r="X1697" s="54"/>
    </row>
    <row r="1698" customFormat="false" ht="15" hidden="false" customHeight="false" outlineLevel="0" collapsed="false">
      <c r="C1698" s="50"/>
      <c r="D1698" s="50"/>
      <c r="E1698" s="50"/>
      <c r="F1698" s="50"/>
      <c r="G1698" s="50"/>
      <c r="H1698" s="50"/>
      <c r="I1698" s="54"/>
      <c r="J1698" s="54"/>
      <c r="W1698" s="54"/>
      <c r="X1698" s="54"/>
    </row>
    <row r="1699" customFormat="false" ht="15" hidden="false" customHeight="false" outlineLevel="0" collapsed="false">
      <c r="C1699" s="48"/>
      <c r="D1699" s="48"/>
      <c r="E1699" s="48"/>
      <c r="F1699" s="48"/>
      <c r="G1699" s="48"/>
      <c r="H1699" s="48"/>
      <c r="I1699" s="54"/>
      <c r="J1699" s="54"/>
      <c r="W1699" s="54"/>
      <c r="X1699" s="54"/>
    </row>
    <row r="1700" customFormat="false" ht="15" hidden="false" customHeight="false" outlineLevel="0" collapsed="false">
      <c r="C1700" s="54"/>
      <c r="D1700" s="54"/>
      <c r="E1700" s="54"/>
      <c r="F1700" s="54"/>
      <c r="G1700" s="54"/>
      <c r="H1700" s="54"/>
      <c r="I1700" s="54"/>
      <c r="J1700" s="54"/>
      <c r="W1700" s="54"/>
      <c r="X1700" s="54"/>
    </row>
    <row r="1701" customFormat="false" ht="15" hidden="false" customHeight="false" outlineLevel="0" collapsed="false">
      <c r="C1701" s="48"/>
      <c r="D1701" s="48"/>
      <c r="E1701" s="48"/>
      <c r="F1701" s="48"/>
      <c r="G1701" s="48"/>
      <c r="H1701" s="48"/>
      <c r="I1701" s="54"/>
      <c r="J1701" s="54"/>
      <c r="W1701" s="54"/>
      <c r="X1701" s="54"/>
    </row>
    <row r="1702" customFormat="false" ht="15" hidden="false" customHeight="false" outlineLevel="0" collapsed="false">
      <c r="C1702" s="50"/>
      <c r="D1702" s="50"/>
      <c r="E1702" s="50"/>
      <c r="F1702" s="50"/>
      <c r="G1702" s="50"/>
      <c r="H1702" s="50"/>
      <c r="I1702" s="54"/>
      <c r="J1702" s="54"/>
      <c r="W1702" s="54"/>
      <c r="X1702" s="54"/>
    </row>
    <row r="1703" customFormat="false" ht="15" hidden="false" customHeight="false" outlineLevel="0" collapsed="false">
      <c r="C1703" s="39"/>
      <c r="D1703" s="39"/>
      <c r="E1703" s="39"/>
      <c r="F1703" s="39"/>
      <c r="G1703" s="39"/>
      <c r="H1703" s="39"/>
      <c r="I1703" s="54"/>
      <c r="J1703" s="54"/>
      <c r="W1703" s="54"/>
      <c r="X1703" s="54"/>
    </row>
    <row r="1704" customFormat="false" ht="15" hidden="false" customHeight="false" outlineLevel="0" collapsed="false">
      <c r="C1704" s="49"/>
      <c r="D1704" s="49"/>
      <c r="E1704" s="49"/>
      <c r="F1704" s="49"/>
      <c r="G1704" s="49"/>
      <c r="H1704" s="49"/>
      <c r="I1704" s="54"/>
      <c r="J1704" s="54"/>
      <c r="W1704" s="54"/>
      <c r="X1704" s="54"/>
    </row>
    <row r="1705" customFormat="false" ht="15" hidden="false" customHeight="false" outlineLevel="0" collapsed="false">
      <c r="C1705" s="53"/>
      <c r="D1705" s="53"/>
      <c r="E1705" s="53"/>
      <c r="F1705" s="53"/>
      <c r="G1705" s="53"/>
      <c r="H1705" s="53"/>
      <c r="I1705" s="54"/>
      <c r="J1705" s="54"/>
      <c r="W1705" s="54"/>
      <c r="X1705" s="54"/>
    </row>
    <row r="1706" customFormat="false" ht="15" hidden="false" customHeight="false" outlineLevel="0" collapsed="false">
      <c r="C1706" s="47"/>
      <c r="D1706" s="47"/>
      <c r="E1706" s="47"/>
      <c r="F1706" s="47"/>
      <c r="G1706" s="47"/>
      <c r="H1706" s="47"/>
      <c r="I1706" s="54"/>
      <c r="J1706" s="54"/>
      <c r="W1706" s="54"/>
      <c r="X1706" s="54"/>
    </row>
    <row r="1707" customFormat="false" ht="15" hidden="false" customHeight="false" outlineLevel="0" collapsed="false">
      <c r="C1707" s="40"/>
      <c r="D1707" s="40"/>
      <c r="E1707" s="40"/>
      <c r="F1707" s="40"/>
      <c r="G1707" s="40"/>
      <c r="H1707" s="40"/>
      <c r="I1707" s="54"/>
      <c r="J1707" s="54"/>
      <c r="W1707" s="54"/>
      <c r="X1707" s="54"/>
    </row>
    <row r="1708" customFormat="false" ht="15" hidden="false" customHeight="false" outlineLevel="0" collapsed="false">
      <c r="C1708" s="42"/>
      <c r="D1708" s="42"/>
      <c r="E1708" s="42"/>
      <c r="F1708" s="42"/>
      <c r="G1708" s="42"/>
      <c r="H1708" s="42"/>
      <c r="I1708" s="54"/>
      <c r="J1708" s="54"/>
      <c r="W1708" s="54"/>
      <c r="X1708" s="54"/>
    </row>
    <row r="1709" customFormat="false" ht="15" hidden="false" customHeight="false" outlineLevel="0" collapsed="false">
      <c r="C1709" s="49"/>
      <c r="D1709" s="49"/>
      <c r="E1709" s="49"/>
      <c r="F1709" s="49"/>
      <c r="G1709" s="49"/>
      <c r="H1709" s="49"/>
      <c r="I1709" s="54"/>
      <c r="J1709" s="54"/>
      <c r="W1709" s="54"/>
      <c r="X1709" s="54"/>
    </row>
    <row r="1710" customFormat="false" ht="15" hidden="false" customHeight="false" outlineLevel="0" collapsed="false">
      <c r="C1710" s="43"/>
      <c r="D1710" s="43"/>
      <c r="E1710" s="43"/>
      <c r="F1710" s="43"/>
      <c r="G1710" s="43"/>
      <c r="H1710" s="43"/>
      <c r="I1710" s="54"/>
      <c r="J1710" s="54"/>
      <c r="W1710" s="54"/>
      <c r="X1710" s="54"/>
    </row>
    <row r="1711" customFormat="false" ht="15" hidden="false" customHeight="false" outlineLevel="0" collapsed="false">
      <c r="C1711" s="44"/>
      <c r="D1711" s="44"/>
      <c r="E1711" s="44"/>
      <c r="F1711" s="44"/>
      <c r="G1711" s="44"/>
      <c r="H1711" s="44"/>
      <c r="I1711" s="54"/>
      <c r="J1711" s="54"/>
      <c r="W1711" s="54"/>
      <c r="X1711" s="54"/>
    </row>
    <row r="1712" customFormat="false" ht="15" hidden="false" customHeight="false" outlineLevel="0" collapsed="false">
      <c r="C1712" s="42"/>
      <c r="D1712" s="42"/>
      <c r="E1712" s="42"/>
      <c r="F1712" s="42"/>
      <c r="G1712" s="42"/>
      <c r="H1712" s="42"/>
      <c r="I1712" s="54"/>
      <c r="J1712" s="54"/>
      <c r="W1712" s="54"/>
      <c r="X1712" s="54"/>
    </row>
    <row r="1713" customFormat="false" ht="15" hidden="false" customHeight="false" outlineLevel="0" collapsed="false">
      <c r="C1713" s="55"/>
      <c r="D1713" s="55"/>
      <c r="E1713" s="55"/>
      <c r="F1713" s="55"/>
      <c r="G1713" s="55"/>
      <c r="H1713" s="55"/>
      <c r="I1713" s="54"/>
      <c r="J1713" s="54"/>
      <c r="W1713" s="54"/>
      <c r="X1713" s="54"/>
    </row>
    <row r="1714" customFormat="false" ht="15" hidden="false" customHeight="false" outlineLevel="0" collapsed="false">
      <c r="C1714" s="37"/>
      <c r="D1714" s="37"/>
      <c r="E1714" s="37"/>
      <c r="F1714" s="37"/>
      <c r="G1714" s="37"/>
      <c r="H1714" s="37"/>
      <c r="I1714" s="54"/>
      <c r="J1714" s="54"/>
      <c r="W1714" s="54"/>
      <c r="X1714" s="54"/>
    </row>
    <row r="1715" customFormat="false" ht="15" hidden="false" customHeight="false" outlineLevel="0" collapsed="false">
      <c r="C1715" s="35"/>
      <c r="D1715" s="35"/>
      <c r="E1715" s="35"/>
      <c r="F1715" s="35"/>
      <c r="G1715" s="35"/>
      <c r="H1715" s="35"/>
      <c r="I1715" s="54"/>
      <c r="J1715" s="54"/>
      <c r="W1715" s="54"/>
      <c r="X1715" s="54"/>
    </row>
    <row r="1716" customFormat="false" ht="15" hidden="false" customHeight="false" outlineLevel="0" collapsed="false">
      <c r="C1716" s="44"/>
      <c r="D1716" s="44"/>
      <c r="E1716" s="44"/>
      <c r="F1716" s="44"/>
      <c r="G1716" s="44"/>
      <c r="H1716" s="44"/>
      <c r="I1716" s="54"/>
      <c r="J1716" s="54"/>
      <c r="W1716" s="54"/>
      <c r="X1716" s="54"/>
    </row>
    <row r="1717" customFormat="false" ht="15" hidden="false" customHeight="false" outlineLevel="0" collapsed="false">
      <c r="C1717" s="54"/>
      <c r="D1717" s="54"/>
      <c r="E1717" s="54"/>
      <c r="F1717" s="54"/>
      <c r="G1717" s="54"/>
      <c r="H1717" s="54"/>
      <c r="I1717" s="54"/>
      <c r="J1717" s="54"/>
      <c r="W1717" s="54"/>
      <c r="X1717" s="54"/>
    </row>
    <row r="1718" customFormat="false" ht="15" hidden="false" customHeight="false" outlineLevel="0" collapsed="false">
      <c r="C1718" s="49"/>
      <c r="D1718" s="49"/>
      <c r="E1718" s="49"/>
      <c r="F1718" s="49"/>
      <c r="G1718" s="49"/>
      <c r="H1718" s="49"/>
      <c r="I1718" s="54"/>
      <c r="J1718" s="54"/>
      <c r="W1718" s="54"/>
      <c r="X1718" s="54"/>
    </row>
    <row r="1719" customFormat="false" ht="15" hidden="false" customHeight="false" outlineLevel="0" collapsed="false">
      <c r="C1719" s="35"/>
      <c r="D1719" s="35"/>
      <c r="E1719" s="35"/>
      <c r="F1719" s="35"/>
      <c r="G1719" s="35"/>
      <c r="H1719" s="35"/>
      <c r="I1719" s="54"/>
      <c r="J1719" s="54"/>
      <c r="W1719" s="54"/>
      <c r="X1719" s="54"/>
    </row>
    <row r="1720" customFormat="false" ht="15" hidden="false" customHeight="false" outlineLevel="0" collapsed="false">
      <c r="C1720" s="49"/>
      <c r="D1720" s="49"/>
      <c r="E1720" s="49"/>
      <c r="F1720" s="49"/>
      <c r="G1720" s="49"/>
      <c r="H1720" s="49"/>
      <c r="I1720" s="54"/>
      <c r="J1720" s="54"/>
      <c r="W1720" s="54"/>
      <c r="X1720" s="54"/>
    </row>
    <row r="1721" customFormat="false" ht="15" hidden="false" customHeight="false" outlineLevel="0" collapsed="false">
      <c r="C1721" s="52"/>
      <c r="D1721" s="52"/>
      <c r="E1721" s="52"/>
      <c r="F1721" s="52"/>
      <c r="G1721" s="52"/>
      <c r="H1721" s="52"/>
      <c r="I1721" s="54"/>
      <c r="J1721" s="54"/>
      <c r="W1721" s="54"/>
      <c r="X1721" s="54"/>
    </row>
    <row r="1722" customFormat="false" ht="15" hidden="false" customHeight="false" outlineLevel="0" collapsed="false">
      <c r="C1722" s="39"/>
      <c r="D1722" s="39"/>
      <c r="E1722" s="39"/>
      <c r="F1722" s="39"/>
      <c r="G1722" s="39"/>
      <c r="H1722" s="39"/>
      <c r="I1722" s="54"/>
      <c r="J1722" s="54"/>
      <c r="W1722" s="54"/>
      <c r="X1722" s="54"/>
    </row>
    <row r="1723" customFormat="false" ht="15" hidden="false" customHeight="false" outlineLevel="0" collapsed="false">
      <c r="C1723" s="47"/>
      <c r="D1723" s="47"/>
      <c r="E1723" s="47"/>
      <c r="F1723" s="47"/>
      <c r="G1723" s="47"/>
      <c r="H1723" s="47"/>
      <c r="I1723" s="54"/>
      <c r="J1723" s="54"/>
      <c r="W1723" s="54"/>
      <c r="X1723" s="54"/>
    </row>
    <row r="1724" customFormat="false" ht="15" hidden="false" customHeight="false" outlineLevel="0" collapsed="false">
      <c r="C1724" s="50"/>
      <c r="D1724" s="50"/>
      <c r="E1724" s="50"/>
      <c r="F1724" s="50"/>
      <c r="G1724" s="50"/>
      <c r="H1724" s="50"/>
      <c r="I1724" s="50"/>
      <c r="J1724" s="50"/>
      <c r="W1724" s="54"/>
      <c r="X1724" s="54"/>
    </row>
    <row r="1725" customFormat="false" ht="15" hidden="false" customHeight="false" outlineLevel="0" collapsed="false">
      <c r="C1725" s="54"/>
      <c r="D1725" s="54"/>
      <c r="E1725" s="54"/>
      <c r="F1725" s="54"/>
      <c r="G1725" s="54"/>
      <c r="H1725" s="54"/>
      <c r="I1725" s="50"/>
      <c r="J1725" s="50"/>
      <c r="W1725" s="50"/>
      <c r="X1725" s="50"/>
    </row>
    <row r="1726" customFormat="false" ht="15" hidden="false" customHeight="false" outlineLevel="0" collapsed="false">
      <c r="C1726" s="51"/>
      <c r="D1726" s="51"/>
      <c r="E1726" s="51"/>
      <c r="F1726" s="51"/>
      <c r="G1726" s="51"/>
      <c r="H1726" s="51"/>
      <c r="I1726" s="50"/>
      <c r="J1726" s="50"/>
      <c r="W1726" s="50"/>
      <c r="X1726" s="50"/>
    </row>
    <row r="1727" customFormat="false" ht="15" hidden="false" customHeight="false" outlineLevel="0" collapsed="false">
      <c r="C1727" s="43"/>
      <c r="D1727" s="43"/>
      <c r="E1727" s="43"/>
      <c r="F1727" s="43"/>
      <c r="G1727" s="43"/>
      <c r="H1727" s="43"/>
      <c r="I1727" s="50"/>
      <c r="J1727" s="50"/>
      <c r="W1727" s="50"/>
      <c r="X1727" s="50"/>
    </row>
    <row r="1728" customFormat="false" ht="15" hidden="false" customHeight="false" outlineLevel="0" collapsed="false">
      <c r="C1728" s="35"/>
      <c r="D1728" s="35"/>
      <c r="E1728" s="35"/>
      <c r="F1728" s="35"/>
      <c r="G1728" s="35"/>
      <c r="H1728" s="35"/>
      <c r="I1728" s="50"/>
      <c r="J1728" s="50"/>
      <c r="W1728" s="50"/>
      <c r="X1728" s="50"/>
    </row>
    <row r="1729" customFormat="false" ht="15" hidden="false" customHeight="false" outlineLevel="0" collapsed="false">
      <c r="C1729" s="54"/>
      <c r="D1729" s="54"/>
      <c r="E1729" s="54"/>
      <c r="F1729" s="54"/>
      <c r="G1729" s="54"/>
      <c r="H1729" s="54"/>
      <c r="I1729" s="50"/>
      <c r="J1729" s="50"/>
      <c r="W1729" s="50"/>
      <c r="X1729" s="50"/>
    </row>
    <row r="1730" customFormat="false" ht="15" hidden="false" customHeight="false" outlineLevel="0" collapsed="false">
      <c r="C1730" s="53"/>
      <c r="D1730" s="53"/>
      <c r="E1730" s="53"/>
      <c r="F1730" s="53"/>
      <c r="G1730" s="53"/>
      <c r="H1730" s="53"/>
      <c r="I1730" s="50"/>
      <c r="J1730" s="50"/>
      <c r="W1730" s="50"/>
      <c r="X1730" s="50"/>
    </row>
    <row r="1731" customFormat="false" ht="15" hidden="false" customHeight="false" outlineLevel="0" collapsed="false">
      <c r="C1731" s="39"/>
      <c r="D1731" s="39"/>
      <c r="E1731" s="39"/>
      <c r="F1731" s="39"/>
      <c r="G1731" s="39"/>
      <c r="H1731" s="39"/>
      <c r="I1731" s="50"/>
      <c r="J1731" s="50"/>
      <c r="W1731" s="50"/>
      <c r="X1731" s="50"/>
    </row>
    <row r="1732" customFormat="false" ht="15" hidden="false" customHeight="false" outlineLevel="0" collapsed="false">
      <c r="C1732" s="35"/>
      <c r="D1732" s="35"/>
      <c r="E1732" s="35"/>
      <c r="F1732" s="35"/>
      <c r="G1732" s="35"/>
      <c r="H1732" s="35"/>
      <c r="I1732" s="50"/>
      <c r="J1732" s="50"/>
      <c r="W1732" s="50"/>
      <c r="X1732" s="50"/>
    </row>
    <row r="1733" customFormat="false" ht="15" hidden="false" customHeight="false" outlineLevel="0" collapsed="false">
      <c r="C1733" s="37"/>
      <c r="D1733" s="37"/>
      <c r="E1733" s="37"/>
      <c r="F1733" s="37"/>
      <c r="G1733" s="37"/>
      <c r="H1733" s="37"/>
      <c r="I1733" s="50"/>
      <c r="J1733" s="50"/>
      <c r="W1733" s="50"/>
      <c r="X1733" s="50"/>
    </row>
    <row r="1734" customFormat="false" ht="15" hidden="false" customHeight="false" outlineLevel="0" collapsed="false">
      <c r="C1734" s="53"/>
      <c r="D1734" s="53"/>
      <c r="E1734" s="53"/>
      <c r="F1734" s="53"/>
      <c r="G1734" s="53"/>
      <c r="H1734" s="53"/>
      <c r="I1734" s="50"/>
      <c r="J1734" s="50"/>
      <c r="W1734" s="50"/>
      <c r="X1734" s="50"/>
    </row>
    <row r="1735" customFormat="false" ht="15" hidden="false" customHeight="false" outlineLevel="0" collapsed="false">
      <c r="C1735" s="35"/>
      <c r="D1735" s="35"/>
      <c r="E1735" s="35"/>
      <c r="F1735" s="35"/>
      <c r="G1735" s="35"/>
      <c r="H1735" s="35"/>
      <c r="I1735" s="50"/>
      <c r="J1735" s="50"/>
      <c r="W1735" s="50"/>
      <c r="X1735" s="50"/>
    </row>
    <row r="1736" customFormat="false" ht="15" hidden="false" customHeight="false" outlineLevel="0" collapsed="false">
      <c r="C1736" s="41"/>
      <c r="D1736" s="41"/>
      <c r="E1736" s="41"/>
      <c r="F1736" s="41"/>
      <c r="G1736" s="41"/>
      <c r="H1736" s="41"/>
      <c r="I1736" s="50"/>
      <c r="J1736" s="50"/>
      <c r="W1736" s="50"/>
      <c r="X1736" s="50"/>
    </row>
    <row r="1737" customFormat="false" ht="15" hidden="false" customHeight="false" outlineLevel="0" collapsed="false">
      <c r="C1737" s="43"/>
      <c r="D1737" s="43"/>
      <c r="E1737" s="43"/>
      <c r="F1737" s="43"/>
      <c r="G1737" s="43"/>
      <c r="H1737" s="43"/>
      <c r="I1737" s="50"/>
      <c r="J1737" s="50"/>
      <c r="W1737" s="50"/>
      <c r="X1737" s="50"/>
    </row>
    <row r="1738" customFormat="false" ht="15" hidden="false" customHeight="false" outlineLevel="0" collapsed="false">
      <c r="C1738" s="44"/>
      <c r="D1738" s="44"/>
      <c r="E1738" s="44"/>
      <c r="F1738" s="44"/>
      <c r="G1738" s="44"/>
      <c r="H1738" s="44"/>
      <c r="I1738" s="50"/>
      <c r="J1738" s="50"/>
      <c r="W1738" s="50"/>
      <c r="X1738" s="50"/>
    </row>
    <row r="1739" customFormat="false" ht="15" hidden="false" customHeight="false" outlineLevel="0" collapsed="false">
      <c r="C1739" s="41"/>
      <c r="D1739" s="41"/>
      <c r="E1739" s="41"/>
      <c r="F1739" s="41"/>
      <c r="G1739" s="41"/>
      <c r="H1739" s="41"/>
      <c r="I1739" s="50"/>
      <c r="J1739" s="50"/>
      <c r="W1739" s="50"/>
      <c r="X1739" s="50"/>
    </row>
    <row r="1740" customFormat="false" ht="15" hidden="false" customHeight="false" outlineLevel="0" collapsed="false">
      <c r="C1740" s="44"/>
      <c r="D1740" s="44"/>
      <c r="E1740" s="44"/>
      <c r="F1740" s="44"/>
      <c r="G1740" s="44"/>
      <c r="H1740" s="44"/>
      <c r="I1740" s="50"/>
      <c r="J1740" s="50"/>
      <c r="W1740" s="50"/>
      <c r="X1740" s="50"/>
    </row>
    <row r="1741" customFormat="false" ht="15" hidden="false" customHeight="false" outlineLevel="0" collapsed="false">
      <c r="C1741" s="41"/>
      <c r="D1741" s="41"/>
      <c r="E1741" s="41"/>
      <c r="F1741" s="41"/>
      <c r="G1741" s="41"/>
      <c r="H1741" s="41"/>
      <c r="I1741" s="50"/>
      <c r="J1741" s="50"/>
      <c r="W1741" s="50"/>
      <c r="X1741" s="50"/>
    </row>
    <row r="1742" customFormat="false" ht="15" hidden="false" customHeight="false" outlineLevel="0" collapsed="false">
      <c r="C1742" s="55"/>
      <c r="D1742" s="55"/>
      <c r="E1742" s="55"/>
      <c r="F1742" s="55"/>
      <c r="G1742" s="55"/>
      <c r="H1742" s="55"/>
      <c r="I1742" s="50"/>
      <c r="J1742" s="50"/>
      <c r="W1742" s="50"/>
      <c r="X1742" s="50"/>
    </row>
    <row r="1743" customFormat="false" ht="15" hidden="false" customHeight="false" outlineLevel="0" collapsed="false">
      <c r="C1743" s="40"/>
      <c r="D1743" s="40"/>
      <c r="E1743" s="40"/>
      <c r="F1743" s="40"/>
      <c r="G1743" s="40"/>
      <c r="H1743" s="40"/>
      <c r="I1743" s="50"/>
      <c r="J1743" s="50"/>
      <c r="W1743" s="50"/>
      <c r="X1743" s="50"/>
    </row>
    <row r="1744" customFormat="false" ht="15" hidden="false" customHeight="false" outlineLevel="0" collapsed="false">
      <c r="C1744" s="54"/>
      <c r="D1744" s="54"/>
      <c r="E1744" s="54"/>
      <c r="F1744" s="54"/>
      <c r="G1744" s="54"/>
      <c r="H1744" s="54"/>
      <c r="I1744" s="50"/>
      <c r="J1744" s="50"/>
      <c r="W1744" s="50"/>
      <c r="X1744" s="50"/>
    </row>
    <row r="1745" customFormat="false" ht="15" hidden="false" customHeight="false" outlineLevel="0" collapsed="false">
      <c r="C1745" s="37"/>
      <c r="D1745" s="37"/>
      <c r="E1745" s="37"/>
      <c r="F1745" s="37"/>
      <c r="G1745" s="37"/>
      <c r="H1745" s="37"/>
      <c r="I1745" s="50"/>
      <c r="J1745" s="50"/>
      <c r="W1745" s="50"/>
      <c r="X1745" s="50"/>
    </row>
    <row r="1746" customFormat="false" ht="15" hidden="false" customHeight="false" outlineLevel="0" collapsed="false">
      <c r="C1746" s="54"/>
      <c r="D1746" s="54"/>
      <c r="E1746" s="54"/>
      <c r="F1746" s="54"/>
      <c r="G1746" s="54"/>
      <c r="H1746" s="54"/>
      <c r="I1746" s="50"/>
      <c r="J1746" s="50"/>
      <c r="W1746" s="50"/>
      <c r="X1746" s="50"/>
    </row>
    <row r="1747" customFormat="false" ht="15" hidden="false" customHeight="false" outlineLevel="0" collapsed="false">
      <c r="C1747" s="54"/>
      <c r="D1747" s="54"/>
      <c r="E1747" s="54"/>
      <c r="F1747" s="54"/>
      <c r="G1747" s="54"/>
      <c r="H1747" s="54"/>
      <c r="I1747" s="50"/>
      <c r="J1747" s="50"/>
      <c r="W1747" s="50"/>
      <c r="X1747" s="50"/>
    </row>
    <row r="1748" customFormat="false" ht="15" hidden="false" customHeight="false" outlineLevel="0" collapsed="false">
      <c r="C1748" s="53"/>
      <c r="D1748" s="53"/>
      <c r="E1748" s="53"/>
      <c r="F1748" s="53"/>
      <c r="G1748" s="53"/>
      <c r="H1748" s="53"/>
      <c r="I1748" s="50"/>
      <c r="J1748" s="50"/>
      <c r="W1748" s="50"/>
      <c r="X1748" s="50"/>
    </row>
    <row r="1749" customFormat="false" ht="15" hidden="false" customHeight="false" outlineLevel="0" collapsed="false">
      <c r="C1749" s="47"/>
      <c r="D1749" s="47"/>
      <c r="E1749" s="47"/>
      <c r="F1749" s="47"/>
      <c r="G1749" s="47"/>
      <c r="H1749" s="47"/>
      <c r="I1749" s="50"/>
      <c r="J1749" s="50"/>
      <c r="W1749" s="50"/>
      <c r="X1749" s="50"/>
    </row>
    <row r="1750" customFormat="false" ht="15" hidden="false" customHeight="false" outlineLevel="0" collapsed="false">
      <c r="C1750" s="47"/>
      <c r="D1750" s="47"/>
      <c r="E1750" s="47"/>
      <c r="F1750" s="47"/>
      <c r="G1750" s="47"/>
      <c r="H1750" s="47"/>
      <c r="I1750" s="50"/>
      <c r="J1750" s="50"/>
      <c r="W1750" s="50"/>
      <c r="X1750" s="50"/>
    </row>
    <row r="1751" customFormat="false" ht="15" hidden="false" customHeight="false" outlineLevel="0" collapsed="false">
      <c r="C1751" s="49"/>
      <c r="D1751" s="49"/>
      <c r="E1751" s="49"/>
      <c r="F1751" s="49"/>
      <c r="G1751" s="49"/>
      <c r="H1751" s="49"/>
      <c r="I1751" s="50"/>
      <c r="J1751" s="50"/>
      <c r="W1751" s="50"/>
      <c r="X1751" s="50"/>
    </row>
    <row r="1752" customFormat="false" ht="15" hidden="false" customHeight="false" outlineLevel="0" collapsed="false">
      <c r="C1752" s="48"/>
      <c r="D1752" s="48"/>
      <c r="E1752" s="48"/>
      <c r="F1752" s="48"/>
      <c r="G1752" s="48"/>
      <c r="H1752" s="48"/>
      <c r="I1752" s="50"/>
      <c r="J1752" s="50"/>
      <c r="W1752" s="50"/>
      <c r="X1752" s="50"/>
    </row>
    <row r="1753" customFormat="false" ht="15" hidden="false" customHeight="false" outlineLevel="0" collapsed="false">
      <c r="C1753" s="49"/>
      <c r="D1753" s="49"/>
      <c r="E1753" s="49"/>
      <c r="F1753" s="49"/>
      <c r="G1753" s="49"/>
      <c r="H1753" s="49"/>
      <c r="I1753" s="50"/>
      <c r="J1753" s="50"/>
      <c r="W1753" s="50"/>
      <c r="X1753" s="50"/>
    </row>
    <row r="1754" customFormat="false" ht="15" hidden="false" customHeight="false" outlineLevel="0" collapsed="false">
      <c r="C1754" s="46"/>
      <c r="D1754" s="46"/>
      <c r="E1754" s="46"/>
      <c r="F1754" s="46"/>
      <c r="G1754" s="46"/>
      <c r="H1754" s="46"/>
      <c r="I1754" s="50"/>
      <c r="J1754" s="50"/>
      <c r="W1754" s="50"/>
      <c r="X1754" s="50"/>
    </row>
    <row r="1755" customFormat="false" ht="15" hidden="false" customHeight="false" outlineLevel="0" collapsed="false">
      <c r="C1755" s="49"/>
      <c r="D1755" s="49"/>
      <c r="E1755" s="49"/>
      <c r="F1755" s="49"/>
      <c r="G1755" s="49"/>
      <c r="H1755" s="49"/>
      <c r="I1755" s="50"/>
      <c r="J1755" s="50"/>
      <c r="W1755" s="50"/>
      <c r="X1755" s="50"/>
    </row>
    <row r="1756" customFormat="false" ht="15" hidden="false" customHeight="false" outlineLevel="0" collapsed="false">
      <c r="C1756" s="49"/>
      <c r="D1756" s="49"/>
      <c r="E1756" s="49"/>
      <c r="F1756" s="49"/>
      <c r="G1756" s="49"/>
      <c r="H1756" s="49"/>
      <c r="I1756" s="50"/>
      <c r="J1756" s="50"/>
      <c r="W1756" s="50"/>
      <c r="X1756" s="50"/>
    </row>
    <row r="1757" customFormat="false" ht="15" hidden="false" customHeight="false" outlineLevel="0" collapsed="false">
      <c r="C1757" s="53"/>
      <c r="D1757" s="53"/>
      <c r="E1757" s="53"/>
      <c r="F1757" s="53"/>
      <c r="G1757" s="53"/>
      <c r="H1757" s="53"/>
      <c r="I1757" s="50"/>
      <c r="J1757" s="50"/>
      <c r="W1757" s="50"/>
      <c r="X1757" s="50"/>
    </row>
    <row r="1758" customFormat="false" ht="15" hidden="false" customHeight="false" outlineLevel="0" collapsed="false">
      <c r="C1758" s="47"/>
      <c r="D1758" s="47"/>
      <c r="E1758" s="47"/>
      <c r="F1758" s="47"/>
      <c r="G1758" s="47"/>
      <c r="H1758" s="47"/>
      <c r="I1758" s="50"/>
      <c r="J1758" s="50"/>
      <c r="W1758" s="50"/>
      <c r="X1758" s="50"/>
    </row>
    <row r="1759" customFormat="false" ht="15" hidden="false" customHeight="false" outlineLevel="0" collapsed="false">
      <c r="C1759" s="43"/>
      <c r="D1759" s="43"/>
      <c r="E1759" s="43"/>
      <c r="F1759" s="43"/>
      <c r="G1759" s="43"/>
      <c r="H1759" s="43"/>
      <c r="I1759" s="50"/>
      <c r="J1759" s="50"/>
      <c r="W1759" s="50"/>
      <c r="X1759" s="50"/>
    </row>
    <row r="1760" customFormat="false" ht="15" hidden="false" customHeight="false" outlineLevel="0" collapsed="false">
      <c r="C1760" s="55"/>
      <c r="D1760" s="55"/>
      <c r="E1760" s="55"/>
      <c r="F1760" s="55"/>
      <c r="G1760" s="55"/>
      <c r="H1760" s="55"/>
      <c r="I1760" s="50"/>
      <c r="J1760" s="50"/>
      <c r="W1760" s="50"/>
      <c r="X1760" s="50"/>
    </row>
    <row r="1761" customFormat="false" ht="15" hidden="false" customHeight="false" outlineLevel="0" collapsed="false">
      <c r="C1761" s="55"/>
      <c r="D1761" s="55"/>
      <c r="E1761" s="55"/>
      <c r="F1761" s="55"/>
      <c r="G1761" s="55"/>
      <c r="H1761" s="55"/>
      <c r="I1761" s="50"/>
      <c r="J1761" s="50"/>
      <c r="W1761" s="50"/>
      <c r="X1761" s="50"/>
    </row>
    <row r="1762" customFormat="false" ht="15" hidden="false" customHeight="false" outlineLevel="0" collapsed="false">
      <c r="C1762" s="36"/>
      <c r="D1762" s="36"/>
      <c r="E1762" s="36"/>
      <c r="F1762" s="36"/>
      <c r="G1762" s="36"/>
      <c r="H1762" s="36"/>
      <c r="I1762" s="50"/>
      <c r="J1762" s="50"/>
      <c r="W1762" s="50"/>
      <c r="X1762" s="50"/>
    </row>
    <row r="1763" customFormat="false" ht="15" hidden="false" customHeight="false" outlineLevel="0" collapsed="false">
      <c r="C1763" s="44"/>
      <c r="D1763" s="44"/>
      <c r="E1763" s="44"/>
      <c r="F1763" s="44"/>
      <c r="G1763" s="44"/>
      <c r="H1763" s="44"/>
      <c r="I1763" s="50"/>
      <c r="J1763" s="50"/>
      <c r="W1763" s="50"/>
      <c r="X1763" s="50"/>
    </row>
    <row r="1764" customFormat="false" ht="15" hidden="false" customHeight="false" outlineLevel="0" collapsed="false">
      <c r="C1764" s="40"/>
      <c r="D1764" s="40"/>
      <c r="E1764" s="40"/>
      <c r="F1764" s="40"/>
      <c r="G1764" s="40"/>
      <c r="H1764" s="40"/>
      <c r="I1764" s="50"/>
      <c r="J1764" s="50"/>
      <c r="W1764" s="50"/>
      <c r="X1764" s="50"/>
    </row>
    <row r="1765" customFormat="false" ht="15" hidden="false" customHeight="false" outlineLevel="0" collapsed="false">
      <c r="C1765" s="48"/>
      <c r="D1765" s="48"/>
      <c r="E1765" s="48"/>
      <c r="F1765" s="48"/>
      <c r="G1765" s="48"/>
      <c r="H1765" s="48"/>
      <c r="I1765" s="50"/>
      <c r="J1765" s="50"/>
      <c r="W1765" s="50"/>
      <c r="X1765" s="50"/>
    </row>
    <row r="1766" customFormat="false" ht="15" hidden="false" customHeight="false" outlineLevel="0" collapsed="false">
      <c r="C1766" s="33"/>
      <c r="D1766" s="33"/>
      <c r="E1766" s="33"/>
      <c r="F1766" s="33"/>
      <c r="G1766" s="33"/>
      <c r="H1766" s="33"/>
      <c r="I1766" s="50"/>
      <c r="J1766" s="50"/>
      <c r="W1766" s="50"/>
      <c r="X1766" s="50"/>
    </row>
    <row r="1767" customFormat="false" ht="15" hidden="false" customHeight="false" outlineLevel="0" collapsed="false">
      <c r="C1767" s="43"/>
      <c r="D1767" s="43"/>
      <c r="E1767" s="43"/>
      <c r="F1767" s="43"/>
      <c r="G1767" s="43"/>
      <c r="H1767" s="43"/>
      <c r="I1767" s="50"/>
      <c r="J1767" s="50"/>
      <c r="W1767" s="50"/>
      <c r="X1767" s="50"/>
    </row>
    <row r="1768" customFormat="false" ht="15" hidden="false" customHeight="false" outlineLevel="0" collapsed="false">
      <c r="C1768" s="55"/>
      <c r="D1768" s="55"/>
      <c r="E1768" s="55"/>
      <c r="F1768" s="55"/>
      <c r="G1768" s="55"/>
      <c r="H1768" s="55"/>
      <c r="I1768" s="50"/>
      <c r="J1768" s="50"/>
      <c r="W1768" s="50"/>
      <c r="X1768" s="50"/>
    </row>
    <row r="1769" customFormat="false" ht="15" hidden="false" customHeight="false" outlineLevel="0" collapsed="false">
      <c r="C1769" s="51"/>
      <c r="D1769" s="51"/>
      <c r="E1769" s="51"/>
      <c r="F1769" s="51"/>
      <c r="G1769" s="51"/>
      <c r="H1769" s="51"/>
      <c r="I1769" s="50"/>
      <c r="J1769" s="50"/>
      <c r="W1769" s="50"/>
      <c r="X1769" s="50"/>
    </row>
    <row r="1770" customFormat="false" ht="15" hidden="false" customHeight="false" outlineLevel="0" collapsed="false">
      <c r="C1770" s="35"/>
      <c r="D1770" s="35"/>
      <c r="E1770" s="35"/>
      <c r="F1770" s="35"/>
      <c r="G1770" s="35"/>
      <c r="H1770" s="35"/>
      <c r="I1770" s="50"/>
      <c r="J1770" s="50"/>
      <c r="W1770" s="50"/>
      <c r="X1770" s="50"/>
    </row>
    <row r="1771" customFormat="false" ht="15" hidden="false" customHeight="false" outlineLevel="0" collapsed="false">
      <c r="C1771" s="55"/>
      <c r="D1771" s="55"/>
      <c r="E1771" s="55"/>
      <c r="F1771" s="55"/>
      <c r="G1771" s="55"/>
      <c r="H1771" s="55"/>
      <c r="I1771" s="50"/>
      <c r="J1771" s="50"/>
      <c r="W1771" s="50"/>
      <c r="X1771" s="50"/>
    </row>
    <row r="1772" customFormat="false" ht="15" hidden="false" customHeight="false" outlineLevel="0" collapsed="false">
      <c r="C1772" s="41"/>
      <c r="D1772" s="41"/>
      <c r="E1772" s="41"/>
      <c r="F1772" s="41"/>
      <c r="G1772" s="41"/>
      <c r="H1772" s="41"/>
      <c r="I1772" s="50"/>
      <c r="J1772" s="50"/>
      <c r="W1772" s="50"/>
      <c r="X1772" s="50"/>
    </row>
    <row r="1773" customFormat="false" ht="15" hidden="false" customHeight="false" outlineLevel="0" collapsed="false">
      <c r="C1773" s="39"/>
      <c r="D1773" s="39"/>
      <c r="E1773" s="39"/>
      <c r="F1773" s="39"/>
      <c r="G1773" s="39"/>
      <c r="H1773" s="39"/>
      <c r="I1773" s="50"/>
      <c r="J1773" s="50"/>
      <c r="W1773" s="50"/>
      <c r="X1773" s="50"/>
    </row>
    <row r="1774" customFormat="false" ht="15" hidden="false" customHeight="false" outlineLevel="0" collapsed="false">
      <c r="C1774" s="54"/>
      <c r="D1774" s="54"/>
      <c r="E1774" s="54"/>
      <c r="F1774" s="54"/>
      <c r="G1774" s="54"/>
      <c r="H1774" s="54"/>
      <c r="I1774" s="50"/>
      <c r="J1774" s="50"/>
      <c r="W1774" s="50"/>
      <c r="X1774" s="50"/>
    </row>
    <row r="1775" customFormat="false" ht="15" hidden="false" customHeight="false" outlineLevel="0" collapsed="false">
      <c r="C1775" s="37"/>
      <c r="D1775" s="37"/>
      <c r="E1775" s="37"/>
      <c r="F1775" s="37"/>
      <c r="G1775" s="37"/>
      <c r="H1775" s="37"/>
      <c r="I1775" s="50"/>
      <c r="J1775" s="50"/>
      <c r="W1775" s="50"/>
      <c r="X1775" s="50"/>
    </row>
    <row r="1776" customFormat="false" ht="15" hidden="false" customHeight="false" outlineLevel="0" collapsed="false">
      <c r="C1776" s="54"/>
      <c r="D1776" s="54"/>
      <c r="E1776" s="54"/>
      <c r="F1776" s="54"/>
      <c r="G1776" s="54"/>
      <c r="H1776" s="54"/>
      <c r="I1776" s="50"/>
      <c r="J1776" s="50"/>
      <c r="W1776" s="50"/>
      <c r="X1776" s="50"/>
    </row>
    <row r="1777" customFormat="false" ht="15" hidden="false" customHeight="false" outlineLevel="0" collapsed="false">
      <c r="C1777" s="49"/>
      <c r="D1777" s="49"/>
      <c r="E1777" s="49"/>
      <c r="F1777" s="49"/>
      <c r="G1777" s="49"/>
      <c r="H1777" s="49"/>
      <c r="I1777" s="50"/>
      <c r="J1777" s="50"/>
      <c r="W1777" s="50"/>
      <c r="X1777" s="50"/>
    </row>
    <row r="1778" customFormat="false" ht="15" hidden="false" customHeight="false" outlineLevel="0" collapsed="false">
      <c r="C1778" s="41"/>
      <c r="D1778" s="41"/>
      <c r="E1778" s="41"/>
      <c r="F1778" s="41"/>
      <c r="G1778" s="41"/>
      <c r="H1778" s="41"/>
      <c r="I1778" s="50"/>
      <c r="J1778" s="50"/>
      <c r="W1778" s="50"/>
      <c r="X1778" s="50"/>
    </row>
    <row r="1779" customFormat="false" ht="15" hidden="false" customHeight="false" outlineLevel="0" collapsed="false">
      <c r="C1779" s="52"/>
      <c r="D1779" s="52"/>
      <c r="E1779" s="52"/>
      <c r="F1779" s="52"/>
      <c r="G1779" s="52"/>
      <c r="H1779" s="52"/>
      <c r="I1779" s="50"/>
      <c r="J1779" s="50"/>
      <c r="W1779" s="50"/>
      <c r="X1779" s="50"/>
    </row>
    <row r="1780" customFormat="false" ht="15" hidden="false" customHeight="false" outlineLevel="0" collapsed="false">
      <c r="C1780" s="35"/>
      <c r="D1780" s="35"/>
      <c r="E1780" s="35"/>
      <c r="F1780" s="35"/>
      <c r="G1780" s="35"/>
      <c r="H1780" s="35"/>
      <c r="I1780" s="50"/>
      <c r="J1780" s="50"/>
      <c r="W1780" s="50"/>
      <c r="X1780" s="50"/>
    </row>
    <row r="1781" customFormat="false" ht="15" hidden="false" customHeight="false" outlineLevel="0" collapsed="false">
      <c r="C1781" s="54"/>
      <c r="D1781" s="54"/>
      <c r="E1781" s="54"/>
      <c r="F1781" s="54"/>
      <c r="G1781" s="54"/>
      <c r="H1781" s="54"/>
      <c r="I1781" s="50"/>
      <c r="J1781" s="50"/>
      <c r="W1781" s="50"/>
      <c r="X1781" s="50"/>
    </row>
    <row r="1782" customFormat="false" ht="15" hidden="false" customHeight="false" outlineLevel="0" collapsed="false">
      <c r="C1782" s="33"/>
      <c r="D1782" s="33"/>
      <c r="E1782" s="33"/>
      <c r="F1782" s="33"/>
      <c r="G1782" s="33"/>
      <c r="H1782" s="33"/>
      <c r="I1782" s="50"/>
      <c r="J1782" s="50"/>
      <c r="W1782" s="50"/>
      <c r="X1782" s="50"/>
    </row>
    <row r="1783" customFormat="false" ht="15" hidden="false" customHeight="false" outlineLevel="0" collapsed="false">
      <c r="C1783" s="44"/>
      <c r="D1783" s="44"/>
      <c r="E1783" s="44"/>
      <c r="F1783" s="44"/>
      <c r="G1783" s="44"/>
      <c r="H1783" s="44"/>
      <c r="I1783" s="50"/>
      <c r="J1783" s="50"/>
      <c r="W1783" s="50"/>
      <c r="X1783" s="50"/>
    </row>
    <row r="1784" customFormat="false" ht="15" hidden="false" customHeight="false" outlineLevel="0" collapsed="false">
      <c r="C1784" s="42"/>
      <c r="D1784" s="42"/>
      <c r="E1784" s="42"/>
      <c r="F1784" s="42"/>
      <c r="G1784" s="42"/>
      <c r="H1784" s="42"/>
      <c r="I1784" s="50"/>
      <c r="J1784" s="50"/>
      <c r="W1784" s="50"/>
      <c r="X1784" s="50"/>
    </row>
    <row r="1785" customFormat="false" ht="15" hidden="false" customHeight="false" outlineLevel="0" collapsed="false">
      <c r="C1785" s="47"/>
      <c r="D1785" s="47"/>
      <c r="E1785" s="47"/>
      <c r="F1785" s="47"/>
      <c r="G1785" s="47"/>
      <c r="H1785" s="47"/>
      <c r="I1785" s="50"/>
      <c r="J1785" s="50"/>
      <c r="W1785" s="50"/>
      <c r="X1785" s="50"/>
    </row>
    <row r="1786" customFormat="false" ht="15" hidden="false" customHeight="false" outlineLevel="0" collapsed="false">
      <c r="C1786" s="54"/>
      <c r="D1786" s="54"/>
      <c r="E1786" s="54"/>
      <c r="F1786" s="54"/>
      <c r="G1786" s="54"/>
      <c r="H1786" s="54"/>
      <c r="I1786" s="50"/>
      <c r="J1786" s="50"/>
      <c r="W1786" s="50"/>
      <c r="X1786" s="50"/>
    </row>
    <row r="1787" customFormat="false" ht="15" hidden="false" customHeight="false" outlineLevel="0" collapsed="false">
      <c r="C1787" s="37"/>
      <c r="D1787" s="37"/>
      <c r="E1787" s="37"/>
      <c r="F1787" s="37"/>
      <c r="G1787" s="37"/>
      <c r="H1787" s="37"/>
      <c r="I1787" s="49"/>
      <c r="J1787" s="49"/>
      <c r="W1787" s="50"/>
      <c r="X1787" s="50"/>
    </row>
    <row r="1788" customFormat="false" ht="15" hidden="false" customHeight="false" outlineLevel="0" collapsed="false">
      <c r="C1788" s="44"/>
      <c r="D1788" s="44"/>
      <c r="E1788" s="44"/>
      <c r="F1788" s="44"/>
      <c r="G1788" s="44"/>
      <c r="H1788" s="44"/>
      <c r="I1788" s="49"/>
      <c r="J1788" s="49"/>
      <c r="W1788" s="49"/>
      <c r="X1788" s="49"/>
    </row>
    <row r="1789" customFormat="false" ht="15" hidden="false" customHeight="false" outlineLevel="0" collapsed="false">
      <c r="C1789" s="44"/>
      <c r="D1789" s="44"/>
      <c r="E1789" s="44"/>
      <c r="F1789" s="44"/>
      <c r="G1789" s="44"/>
      <c r="H1789" s="44"/>
      <c r="I1789" s="49"/>
      <c r="J1789" s="49"/>
      <c r="W1789" s="49"/>
      <c r="X1789" s="49"/>
    </row>
    <row r="1790" customFormat="false" ht="15" hidden="false" customHeight="false" outlineLevel="0" collapsed="false">
      <c r="C1790" s="49"/>
      <c r="D1790" s="49"/>
      <c r="E1790" s="49"/>
      <c r="F1790" s="49"/>
      <c r="G1790" s="49"/>
      <c r="H1790" s="49"/>
      <c r="I1790" s="49"/>
      <c r="J1790" s="49"/>
      <c r="W1790" s="49"/>
      <c r="X1790" s="49"/>
    </row>
    <row r="1791" customFormat="false" ht="15" hidden="false" customHeight="false" outlineLevel="0" collapsed="false">
      <c r="C1791" s="50"/>
      <c r="D1791" s="50"/>
      <c r="E1791" s="50"/>
      <c r="F1791" s="50"/>
      <c r="G1791" s="50"/>
      <c r="H1791" s="50"/>
      <c r="I1791" s="49"/>
      <c r="J1791" s="49"/>
      <c r="W1791" s="49"/>
      <c r="X1791" s="49"/>
    </row>
    <row r="1792" customFormat="false" ht="15" hidden="false" customHeight="false" outlineLevel="0" collapsed="false">
      <c r="C1792" s="43"/>
      <c r="D1792" s="43"/>
      <c r="E1792" s="43"/>
      <c r="F1792" s="43"/>
      <c r="G1792" s="43"/>
      <c r="H1792" s="43"/>
      <c r="I1792" s="49"/>
      <c r="J1792" s="49"/>
      <c r="W1792" s="49"/>
      <c r="X1792" s="49"/>
    </row>
    <row r="1793" customFormat="false" ht="15" hidden="false" customHeight="false" outlineLevel="0" collapsed="false">
      <c r="C1793" s="38"/>
      <c r="D1793" s="38"/>
      <c r="E1793" s="38"/>
      <c r="F1793" s="38"/>
      <c r="G1793" s="38"/>
      <c r="H1793" s="38"/>
      <c r="I1793" s="49"/>
      <c r="J1793" s="49"/>
      <c r="W1793" s="49"/>
      <c r="X1793" s="49"/>
    </row>
    <row r="1794" customFormat="false" ht="15" hidden="false" customHeight="false" outlineLevel="0" collapsed="false">
      <c r="C1794" s="42"/>
      <c r="D1794" s="42"/>
      <c r="E1794" s="42"/>
      <c r="F1794" s="42"/>
      <c r="G1794" s="42"/>
      <c r="H1794" s="42"/>
      <c r="I1794" s="49"/>
      <c r="J1794" s="49"/>
      <c r="W1794" s="49"/>
      <c r="X1794" s="49"/>
    </row>
    <row r="1795" customFormat="false" ht="15" hidden="false" customHeight="false" outlineLevel="0" collapsed="false">
      <c r="C1795" s="49"/>
      <c r="D1795" s="49"/>
      <c r="E1795" s="49"/>
      <c r="F1795" s="49"/>
      <c r="G1795" s="49"/>
      <c r="H1795" s="49"/>
      <c r="I1795" s="49"/>
      <c r="J1795" s="49"/>
      <c r="W1795" s="49"/>
      <c r="X1795" s="49"/>
    </row>
    <row r="1796" customFormat="false" ht="15" hidden="false" customHeight="false" outlineLevel="0" collapsed="false">
      <c r="C1796" s="41"/>
      <c r="D1796" s="41"/>
      <c r="E1796" s="41"/>
      <c r="F1796" s="41"/>
      <c r="G1796" s="41"/>
      <c r="H1796" s="41"/>
      <c r="I1796" s="49"/>
      <c r="J1796" s="49"/>
      <c r="W1796" s="49"/>
      <c r="X1796" s="49"/>
    </row>
    <row r="1797" customFormat="false" ht="15" hidden="false" customHeight="false" outlineLevel="0" collapsed="false">
      <c r="C1797" s="53"/>
      <c r="D1797" s="53"/>
      <c r="E1797" s="53"/>
      <c r="F1797" s="53"/>
      <c r="G1797" s="53"/>
      <c r="H1797" s="53"/>
      <c r="I1797" s="49"/>
      <c r="J1797" s="49"/>
      <c r="W1797" s="49"/>
      <c r="X1797" s="49"/>
    </row>
    <row r="1798" customFormat="false" ht="15" hidden="false" customHeight="false" outlineLevel="0" collapsed="false">
      <c r="C1798" s="35"/>
      <c r="D1798" s="35"/>
      <c r="E1798" s="35"/>
      <c r="F1798" s="35"/>
      <c r="G1798" s="35"/>
      <c r="H1798" s="35"/>
      <c r="I1798" s="49"/>
      <c r="J1798" s="49"/>
      <c r="W1798" s="49"/>
      <c r="X1798" s="49"/>
    </row>
    <row r="1799" customFormat="false" ht="15" hidden="false" customHeight="false" outlineLevel="0" collapsed="false">
      <c r="C1799" s="39"/>
      <c r="D1799" s="39"/>
      <c r="E1799" s="39"/>
      <c r="F1799" s="39"/>
      <c r="G1799" s="39"/>
      <c r="H1799" s="39"/>
      <c r="I1799" s="49"/>
      <c r="J1799" s="49"/>
      <c r="W1799" s="49"/>
      <c r="X1799" s="49"/>
    </row>
    <row r="1800" customFormat="false" ht="15" hidden="false" customHeight="false" outlineLevel="0" collapsed="false">
      <c r="C1800" s="42"/>
      <c r="D1800" s="42"/>
      <c r="E1800" s="42"/>
      <c r="F1800" s="42"/>
      <c r="G1800" s="42"/>
      <c r="H1800" s="42"/>
      <c r="I1800" s="49"/>
      <c r="J1800" s="49"/>
      <c r="W1800" s="49"/>
      <c r="X1800" s="49"/>
    </row>
    <row r="1801" customFormat="false" ht="15" hidden="false" customHeight="false" outlineLevel="0" collapsed="false">
      <c r="C1801" s="41"/>
      <c r="D1801" s="41"/>
      <c r="E1801" s="41"/>
      <c r="F1801" s="41"/>
      <c r="G1801" s="41"/>
      <c r="H1801" s="41"/>
      <c r="I1801" s="49"/>
      <c r="J1801" s="49"/>
      <c r="W1801" s="49"/>
      <c r="X1801" s="49"/>
    </row>
    <row r="1802" customFormat="false" ht="15" hidden="false" customHeight="false" outlineLevel="0" collapsed="false">
      <c r="C1802" s="54"/>
      <c r="D1802" s="54"/>
      <c r="E1802" s="54"/>
      <c r="F1802" s="54"/>
      <c r="G1802" s="54"/>
      <c r="H1802" s="54"/>
      <c r="I1802" s="49"/>
      <c r="J1802" s="49"/>
      <c r="W1802" s="49"/>
      <c r="X1802" s="49"/>
    </row>
    <row r="1803" customFormat="false" ht="15" hidden="false" customHeight="false" outlineLevel="0" collapsed="false">
      <c r="C1803" s="37"/>
      <c r="D1803" s="37"/>
      <c r="E1803" s="37"/>
      <c r="F1803" s="37"/>
      <c r="G1803" s="37"/>
      <c r="H1803" s="37"/>
      <c r="I1803" s="49"/>
      <c r="J1803" s="49"/>
      <c r="W1803" s="49"/>
      <c r="X1803" s="49"/>
    </row>
    <row r="1804" customFormat="false" ht="15" hidden="false" customHeight="false" outlineLevel="0" collapsed="false">
      <c r="C1804" s="46"/>
      <c r="D1804" s="46"/>
      <c r="E1804" s="46"/>
      <c r="F1804" s="46"/>
      <c r="G1804" s="46"/>
      <c r="H1804" s="46"/>
      <c r="I1804" s="49"/>
      <c r="J1804" s="49"/>
      <c r="W1804" s="49"/>
      <c r="X1804" s="49"/>
    </row>
    <row r="1805" customFormat="false" ht="15" hidden="false" customHeight="false" outlineLevel="0" collapsed="false">
      <c r="C1805" s="44"/>
      <c r="D1805" s="44"/>
      <c r="E1805" s="44"/>
      <c r="F1805" s="44"/>
      <c r="G1805" s="44"/>
      <c r="H1805" s="44"/>
      <c r="I1805" s="49"/>
      <c r="J1805" s="49"/>
      <c r="W1805" s="49"/>
      <c r="X1805" s="49"/>
    </row>
    <row r="1806" customFormat="false" ht="15" hidden="false" customHeight="false" outlineLevel="0" collapsed="false">
      <c r="C1806" s="53"/>
      <c r="D1806" s="53"/>
      <c r="E1806" s="53"/>
      <c r="F1806" s="53"/>
      <c r="G1806" s="53"/>
      <c r="H1806" s="53"/>
      <c r="I1806" s="49"/>
      <c r="J1806" s="49"/>
      <c r="W1806" s="49"/>
      <c r="X1806" s="49"/>
    </row>
    <row r="1807" customFormat="false" ht="15" hidden="false" customHeight="false" outlineLevel="0" collapsed="false">
      <c r="C1807" s="49"/>
      <c r="D1807" s="49"/>
      <c r="E1807" s="49"/>
      <c r="F1807" s="49"/>
      <c r="G1807" s="49"/>
      <c r="H1807" s="49"/>
      <c r="I1807" s="49"/>
      <c r="J1807" s="49"/>
      <c r="W1807" s="49"/>
      <c r="X1807" s="49"/>
    </row>
    <row r="1808" customFormat="false" ht="15" hidden="false" customHeight="false" outlineLevel="0" collapsed="false">
      <c r="C1808" s="47"/>
      <c r="D1808" s="47"/>
      <c r="E1808" s="47"/>
      <c r="F1808" s="47"/>
      <c r="G1808" s="47"/>
      <c r="H1808" s="47"/>
      <c r="I1808" s="49"/>
      <c r="J1808" s="49"/>
      <c r="W1808" s="49"/>
      <c r="X1808" s="49"/>
    </row>
    <row r="1809" customFormat="false" ht="15" hidden="false" customHeight="false" outlineLevel="0" collapsed="false">
      <c r="C1809" s="46"/>
      <c r="D1809" s="46"/>
      <c r="E1809" s="46"/>
      <c r="F1809" s="46"/>
      <c r="G1809" s="46"/>
      <c r="H1809" s="46"/>
      <c r="I1809" s="49"/>
      <c r="J1809" s="49"/>
      <c r="W1809" s="49"/>
      <c r="X1809" s="49"/>
    </row>
    <row r="1810" customFormat="false" ht="15" hidden="false" customHeight="false" outlineLevel="0" collapsed="false">
      <c r="C1810" s="47"/>
      <c r="D1810" s="47"/>
      <c r="E1810" s="47"/>
      <c r="F1810" s="47"/>
      <c r="G1810" s="47"/>
      <c r="H1810" s="47"/>
      <c r="I1810" s="49"/>
      <c r="J1810" s="49"/>
      <c r="W1810" s="49"/>
      <c r="X1810" s="49"/>
    </row>
    <row r="1811" customFormat="false" ht="15" hidden="false" customHeight="false" outlineLevel="0" collapsed="false">
      <c r="C1811" s="53"/>
      <c r="D1811" s="53"/>
      <c r="E1811" s="53"/>
      <c r="F1811" s="53"/>
      <c r="G1811" s="53"/>
      <c r="H1811" s="53"/>
      <c r="I1811" s="49"/>
      <c r="J1811" s="49"/>
      <c r="W1811" s="49"/>
      <c r="X1811" s="49"/>
    </row>
    <row r="1812" customFormat="false" ht="15" hidden="false" customHeight="false" outlineLevel="0" collapsed="false">
      <c r="C1812" s="35"/>
      <c r="D1812" s="35"/>
      <c r="E1812" s="35"/>
      <c r="F1812" s="35"/>
      <c r="G1812" s="35"/>
      <c r="H1812" s="35"/>
      <c r="I1812" s="49"/>
      <c r="J1812" s="49"/>
      <c r="W1812" s="49"/>
      <c r="X1812" s="49"/>
    </row>
    <row r="1813" customFormat="false" ht="15" hidden="false" customHeight="false" outlineLevel="0" collapsed="false">
      <c r="C1813" s="50"/>
      <c r="D1813" s="50"/>
      <c r="E1813" s="50"/>
      <c r="F1813" s="50"/>
      <c r="G1813" s="50"/>
      <c r="H1813" s="50"/>
      <c r="I1813" s="49"/>
      <c r="J1813" s="49"/>
      <c r="W1813" s="49"/>
      <c r="X1813" s="49"/>
    </row>
    <row r="1814" customFormat="false" ht="15" hidden="false" customHeight="false" outlineLevel="0" collapsed="false">
      <c r="C1814" s="54"/>
      <c r="D1814" s="54"/>
      <c r="E1814" s="54"/>
      <c r="F1814" s="54"/>
      <c r="G1814" s="54"/>
      <c r="H1814" s="54"/>
      <c r="I1814" s="49"/>
      <c r="J1814" s="49"/>
      <c r="W1814" s="49"/>
      <c r="X1814" s="49"/>
    </row>
    <row r="1815" customFormat="false" ht="15" hidden="false" customHeight="false" outlineLevel="0" collapsed="false">
      <c r="C1815" s="36"/>
      <c r="D1815" s="36"/>
      <c r="E1815" s="36"/>
      <c r="F1815" s="36"/>
      <c r="G1815" s="36"/>
      <c r="H1815" s="36"/>
      <c r="I1815" s="49"/>
      <c r="J1815" s="49"/>
      <c r="W1815" s="49"/>
      <c r="X1815" s="49"/>
    </row>
    <row r="1816" customFormat="false" ht="15" hidden="false" customHeight="false" outlineLevel="0" collapsed="false">
      <c r="C1816" s="40"/>
      <c r="D1816" s="40"/>
      <c r="E1816" s="40"/>
      <c r="F1816" s="40"/>
      <c r="G1816" s="40"/>
      <c r="H1816" s="40"/>
      <c r="I1816" s="49"/>
      <c r="J1816" s="49"/>
      <c r="W1816" s="49"/>
      <c r="X1816" s="49"/>
    </row>
    <row r="1817" customFormat="false" ht="15" hidden="false" customHeight="false" outlineLevel="0" collapsed="false">
      <c r="C1817" s="47"/>
      <c r="D1817" s="47"/>
      <c r="E1817" s="47"/>
      <c r="F1817" s="47"/>
      <c r="G1817" s="47"/>
      <c r="H1817" s="47"/>
      <c r="I1817" s="49"/>
      <c r="J1817" s="49"/>
      <c r="W1817" s="49"/>
      <c r="X1817" s="49"/>
    </row>
    <row r="1818" customFormat="false" ht="15" hidden="false" customHeight="false" outlineLevel="0" collapsed="false">
      <c r="C1818" s="49"/>
      <c r="D1818" s="49"/>
      <c r="E1818" s="49"/>
      <c r="F1818" s="49"/>
      <c r="G1818" s="49"/>
      <c r="H1818" s="49"/>
      <c r="I1818" s="49"/>
      <c r="J1818" s="49"/>
      <c r="W1818" s="49"/>
      <c r="X1818" s="49"/>
    </row>
    <row r="1819" customFormat="false" ht="15" hidden="false" customHeight="false" outlineLevel="0" collapsed="false">
      <c r="C1819" s="43"/>
      <c r="D1819" s="43"/>
      <c r="E1819" s="43"/>
      <c r="F1819" s="43"/>
      <c r="G1819" s="43"/>
      <c r="H1819" s="43"/>
      <c r="I1819" s="49"/>
      <c r="J1819" s="49"/>
      <c r="W1819" s="49"/>
      <c r="X1819" s="49"/>
    </row>
    <row r="1820" customFormat="false" ht="15" hidden="false" customHeight="false" outlineLevel="0" collapsed="false">
      <c r="C1820" s="40"/>
      <c r="D1820" s="40"/>
      <c r="E1820" s="40"/>
      <c r="F1820" s="40"/>
      <c r="G1820" s="40"/>
      <c r="H1820" s="40"/>
      <c r="I1820" s="49"/>
      <c r="J1820" s="49"/>
      <c r="W1820" s="49"/>
      <c r="X1820" s="49"/>
    </row>
    <row r="1821" customFormat="false" ht="15" hidden="false" customHeight="false" outlineLevel="0" collapsed="false">
      <c r="C1821" s="33"/>
      <c r="D1821" s="33"/>
      <c r="E1821" s="33"/>
      <c r="F1821" s="33"/>
      <c r="G1821" s="33"/>
      <c r="H1821" s="33"/>
      <c r="I1821" s="49"/>
      <c r="J1821" s="49"/>
      <c r="W1821" s="49"/>
      <c r="X1821" s="49"/>
    </row>
    <row r="1822" customFormat="false" ht="15" hidden="false" customHeight="false" outlineLevel="0" collapsed="false">
      <c r="C1822" s="50"/>
      <c r="D1822" s="50"/>
      <c r="E1822" s="50"/>
      <c r="F1822" s="50"/>
      <c r="G1822" s="50"/>
      <c r="H1822" s="50"/>
      <c r="I1822" s="49"/>
      <c r="J1822" s="49"/>
      <c r="W1822" s="49"/>
      <c r="X1822" s="49"/>
    </row>
    <row r="1823" customFormat="false" ht="15" hidden="false" customHeight="false" outlineLevel="0" collapsed="false">
      <c r="C1823" s="55"/>
      <c r="D1823" s="55"/>
      <c r="E1823" s="55"/>
      <c r="F1823" s="55"/>
      <c r="G1823" s="55"/>
      <c r="H1823" s="55"/>
      <c r="I1823" s="49"/>
      <c r="J1823" s="49"/>
      <c r="W1823" s="49"/>
      <c r="X1823" s="49"/>
    </row>
    <row r="1824" customFormat="false" ht="15" hidden="false" customHeight="false" outlineLevel="0" collapsed="false">
      <c r="C1824" s="39"/>
      <c r="D1824" s="39"/>
      <c r="E1824" s="39"/>
      <c r="F1824" s="39"/>
      <c r="G1824" s="39"/>
      <c r="H1824" s="39"/>
      <c r="I1824" s="49"/>
      <c r="J1824" s="49"/>
      <c r="W1824" s="49"/>
      <c r="X1824" s="49"/>
    </row>
    <row r="1825" customFormat="false" ht="15" hidden="false" customHeight="false" outlineLevel="0" collapsed="false">
      <c r="C1825" s="50"/>
      <c r="D1825" s="50"/>
      <c r="E1825" s="50"/>
      <c r="F1825" s="50"/>
      <c r="G1825" s="50"/>
      <c r="H1825" s="50"/>
      <c r="I1825" s="49"/>
      <c r="J1825" s="49"/>
      <c r="W1825" s="49"/>
      <c r="X1825" s="49"/>
    </row>
    <row r="1826" customFormat="false" ht="15" hidden="false" customHeight="false" outlineLevel="0" collapsed="false">
      <c r="C1826" s="52"/>
      <c r="D1826" s="52"/>
      <c r="E1826" s="52"/>
      <c r="F1826" s="52"/>
      <c r="G1826" s="52"/>
      <c r="H1826" s="52"/>
      <c r="I1826" s="49"/>
      <c r="J1826" s="49"/>
      <c r="W1826" s="49"/>
      <c r="X1826" s="49"/>
    </row>
    <row r="1827" customFormat="false" ht="15" hidden="false" customHeight="false" outlineLevel="0" collapsed="false">
      <c r="C1827" s="53"/>
      <c r="D1827" s="53"/>
      <c r="E1827" s="53"/>
      <c r="F1827" s="53"/>
      <c r="G1827" s="53"/>
      <c r="H1827" s="53"/>
      <c r="I1827" s="49"/>
      <c r="J1827" s="49"/>
      <c r="W1827" s="49"/>
      <c r="X1827" s="49"/>
    </row>
    <row r="1828" customFormat="false" ht="15" hidden="false" customHeight="false" outlineLevel="0" collapsed="false">
      <c r="C1828" s="51"/>
      <c r="D1828" s="51"/>
      <c r="E1828" s="51"/>
      <c r="F1828" s="51"/>
      <c r="G1828" s="51"/>
      <c r="H1828" s="51"/>
      <c r="I1828" s="49"/>
      <c r="J1828" s="49"/>
      <c r="W1828" s="49"/>
      <c r="X1828" s="49"/>
    </row>
    <row r="1829" customFormat="false" ht="15" hidden="false" customHeight="false" outlineLevel="0" collapsed="false">
      <c r="C1829" s="52"/>
      <c r="D1829" s="52"/>
      <c r="E1829" s="52"/>
      <c r="F1829" s="52"/>
      <c r="G1829" s="52"/>
      <c r="H1829" s="52"/>
      <c r="I1829" s="49"/>
      <c r="J1829" s="49"/>
      <c r="W1829" s="49"/>
      <c r="X1829" s="49"/>
    </row>
    <row r="1830" customFormat="false" ht="15" hidden="false" customHeight="false" outlineLevel="0" collapsed="false">
      <c r="C1830" s="52"/>
      <c r="D1830" s="52"/>
      <c r="E1830" s="52"/>
      <c r="F1830" s="52"/>
      <c r="G1830" s="52"/>
      <c r="H1830" s="52"/>
      <c r="I1830" s="49"/>
      <c r="J1830" s="49"/>
      <c r="W1830" s="49"/>
      <c r="X1830" s="49"/>
    </row>
    <row r="1831" customFormat="false" ht="15" hidden="false" customHeight="false" outlineLevel="0" collapsed="false">
      <c r="C1831" s="40"/>
      <c r="D1831" s="40"/>
      <c r="E1831" s="40"/>
      <c r="F1831" s="40"/>
      <c r="G1831" s="40"/>
      <c r="H1831" s="40"/>
      <c r="I1831" s="49"/>
      <c r="J1831" s="49"/>
      <c r="W1831" s="49"/>
      <c r="X1831" s="49"/>
    </row>
    <row r="1832" customFormat="false" ht="15" hidden="false" customHeight="false" outlineLevel="0" collapsed="false">
      <c r="C1832" s="52"/>
      <c r="D1832" s="52"/>
      <c r="E1832" s="52"/>
      <c r="F1832" s="52"/>
      <c r="G1832" s="52"/>
      <c r="H1832" s="52"/>
      <c r="I1832" s="49"/>
      <c r="J1832" s="49"/>
      <c r="W1832" s="49"/>
      <c r="X1832" s="49"/>
    </row>
    <row r="1833" customFormat="false" ht="15" hidden="false" customHeight="false" outlineLevel="0" collapsed="false">
      <c r="C1833" s="55"/>
      <c r="D1833" s="55"/>
      <c r="E1833" s="55"/>
      <c r="F1833" s="55"/>
      <c r="G1833" s="55"/>
      <c r="H1833" s="55"/>
      <c r="I1833" s="49"/>
      <c r="J1833" s="49"/>
      <c r="W1833" s="49"/>
      <c r="X1833" s="49"/>
    </row>
    <row r="1834" customFormat="false" ht="15" hidden="false" customHeight="false" outlineLevel="0" collapsed="false">
      <c r="C1834" s="54"/>
      <c r="D1834" s="54"/>
      <c r="E1834" s="54"/>
      <c r="F1834" s="54"/>
      <c r="G1834" s="54"/>
      <c r="H1834" s="54"/>
      <c r="I1834" s="49"/>
      <c r="J1834" s="49"/>
      <c r="W1834" s="49"/>
      <c r="X1834" s="49"/>
    </row>
    <row r="1835" customFormat="false" ht="15" hidden="false" customHeight="false" outlineLevel="0" collapsed="false">
      <c r="C1835" s="41"/>
      <c r="D1835" s="41"/>
      <c r="E1835" s="41"/>
      <c r="F1835" s="41"/>
      <c r="G1835" s="41"/>
      <c r="H1835" s="41"/>
      <c r="I1835" s="49"/>
      <c r="J1835" s="49"/>
      <c r="W1835" s="49"/>
      <c r="X1835" s="49"/>
    </row>
    <row r="1836" customFormat="false" ht="15" hidden="false" customHeight="false" outlineLevel="0" collapsed="false">
      <c r="C1836" s="53"/>
      <c r="D1836" s="53"/>
      <c r="E1836" s="53"/>
      <c r="F1836" s="53"/>
      <c r="G1836" s="53"/>
      <c r="H1836" s="53"/>
      <c r="I1836" s="49"/>
      <c r="J1836" s="49"/>
      <c r="W1836" s="49"/>
      <c r="X1836" s="49"/>
    </row>
    <row r="1837" customFormat="false" ht="15" hidden="false" customHeight="false" outlineLevel="0" collapsed="false">
      <c r="C1837" s="44"/>
      <c r="D1837" s="44"/>
      <c r="E1837" s="44"/>
      <c r="F1837" s="44"/>
      <c r="G1837" s="44"/>
      <c r="H1837" s="44"/>
      <c r="I1837" s="49"/>
      <c r="J1837" s="49"/>
      <c r="W1837" s="49"/>
      <c r="X1837" s="49"/>
    </row>
    <row r="1838" customFormat="false" ht="15" hidden="false" customHeight="false" outlineLevel="0" collapsed="false">
      <c r="C1838" s="47"/>
      <c r="D1838" s="47"/>
      <c r="E1838" s="47"/>
      <c r="F1838" s="47"/>
      <c r="G1838" s="47"/>
      <c r="H1838" s="47"/>
      <c r="I1838" s="49"/>
      <c r="J1838" s="49"/>
      <c r="W1838" s="49"/>
      <c r="X1838" s="49"/>
    </row>
    <row r="1839" customFormat="false" ht="15" hidden="false" customHeight="false" outlineLevel="0" collapsed="false">
      <c r="C1839" s="50"/>
      <c r="D1839" s="50"/>
      <c r="E1839" s="50"/>
      <c r="F1839" s="50"/>
      <c r="G1839" s="50"/>
      <c r="H1839" s="50"/>
      <c r="I1839" s="49"/>
      <c r="J1839" s="49"/>
      <c r="W1839" s="49"/>
      <c r="X1839" s="49"/>
    </row>
    <row r="1840" customFormat="false" ht="15" hidden="false" customHeight="false" outlineLevel="0" collapsed="false">
      <c r="C1840" s="55"/>
      <c r="D1840" s="55"/>
      <c r="E1840" s="55"/>
      <c r="F1840" s="55"/>
      <c r="G1840" s="55"/>
      <c r="H1840" s="55"/>
      <c r="I1840" s="49"/>
      <c r="J1840" s="49"/>
      <c r="W1840" s="49"/>
      <c r="X1840" s="49"/>
    </row>
    <row r="1841" customFormat="false" ht="15" hidden="false" customHeight="false" outlineLevel="0" collapsed="false">
      <c r="C1841" s="49"/>
      <c r="D1841" s="49"/>
      <c r="E1841" s="49"/>
      <c r="F1841" s="49"/>
      <c r="G1841" s="49"/>
      <c r="H1841" s="49"/>
      <c r="I1841" s="49"/>
      <c r="J1841" s="49"/>
      <c r="W1841" s="49"/>
      <c r="X1841" s="49"/>
    </row>
    <row r="1842" customFormat="false" ht="15" hidden="false" customHeight="false" outlineLevel="0" collapsed="false">
      <c r="C1842" s="55"/>
      <c r="D1842" s="55"/>
      <c r="E1842" s="55"/>
      <c r="F1842" s="55"/>
      <c r="G1842" s="55"/>
      <c r="H1842" s="55"/>
      <c r="I1842" s="49"/>
      <c r="J1842" s="49"/>
      <c r="W1842" s="49"/>
      <c r="X1842" s="49"/>
    </row>
    <row r="1843" customFormat="false" ht="15" hidden="false" customHeight="false" outlineLevel="0" collapsed="false">
      <c r="C1843" s="44"/>
      <c r="D1843" s="44"/>
      <c r="E1843" s="44"/>
      <c r="F1843" s="44"/>
      <c r="G1843" s="44"/>
      <c r="H1843" s="44"/>
      <c r="I1843" s="49"/>
      <c r="J1843" s="49"/>
      <c r="W1843" s="49"/>
      <c r="X1843" s="49"/>
    </row>
    <row r="1844" customFormat="false" ht="15" hidden="false" customHeight="false" outlineLevel="0" collapsed="false">
      <c r="C1844" s="44"/>
      <c r="D1844" s="44"/>
      <c r="E1844" s="44"/>
      <c r="F1844" s="44"/>
      <c r="G1844" s="44"/>
      <c r="H1844" s="44"/>
      <c r="I1844" s="49"/>
      <c r="J1844" s="49"/>
      <c r="W1844" s="49"/>
      <c r="X1844" s="49"/>
    </row>
    <row r="1845" customFormat="false" ht="15" hidden="false" customHeight="false" outlineLevel="0" collapsed="false">
      <c r="C1845" s="54"/>
      <c r="D1845" s="54"/>
      <c r="E1845" s="54"/>
      <c r="F1845" s="54"/>
      <c r="G1845" s="54"/>
      <c r="H1845" s="54"/>
      <c r="I1845" s="49"/>
      <c r="J1845" s="49"/>
      <c r="W1845" s="49"/>
      <c r="X1845" s="49"/>
    </row>
    <row r="1846" customFormat="false" ht="15" hidden="false" customHeight="false" outlineLevel="0" collapsed="false">
      <c r="C1846" s="46"/>
      <c r="D1846" s="46"/>
      <c r="E1846" s="46"/>
      <c r="F1846" s="46"/>
      <c r="G1846" s="46"/>
      <c r="H1846" s="46"/>
      <c r="I1846" s="49"/>
      <c r="J1846" s="49"/>
      <c r="W1846" s="49"/>
      <c r="X1846" s="49"/>
    </row>
    <row r="1847" customFormat="false" ht="15" hidden="false" customHeight="false" outlineLevel="0" collapsed="false">
      <c r="C1847" s="46"/>
      <c r="D1847" s="46"/>
      <c r="E1847" s="46"/>
      <c r="F1847" s="46"/>
      <c r="G1847" s="46"/>
      <c r="H1847" s="46"/>
      <c r="I1847" s="49"/>
      <c r="J1847" s="49"/>
      <c r="W1847" s="49"/>
      <c r="X1847" s="49"/>
    </row>
    <row r="1848" customFormat="false" ht="15" hidden="false" customHeight="false" outlineLevel="0" collapsed="false">
      <c r="C1848" s="55"/>
      <c r="D1848" s="55"/>
      <c r="E1848" s="55"/>
      <c r="F1848" s="55"/>
      <c r="G1848" s="55"/>
      <c r="H1848" s="55"/>
      <c r="I1848" s="49"/>
      <c r="J1848" s="49"/>
      <c r="W1848" s="49"/>
      <c r="X1848" s="49"/>
    </row>
    <row r="1849" customFormat="false" ht="15" hidden="false" customHeight="false" outlineLevel="0" collapsed="false">
      <c r="C1849" s="53"/>
      <c r="D1849" s="53"/>
      <c r="E1849" s="53"/>
      <c r="F1849" s="53"/>
      <c r="G1849" s="53"/>
      <c r="H1849" s="53"/>
      <c r="I1849" s="49"/>
      <c r="J1849" s="49"/>
      <c r="W1849" s="49"/>
      <c r="X1849" s="49"/>
    </row>
    <row r="1850" customFormat="false" ht="15" hidden="false" customHeight="false" outlineLevel="0" collapsed="false">
      <c r="C1850" s="54"/>
      <c r="D1850" s="54"/>
      <c r="E1850" s="54"/>
      <c r="F1850" s="54"/>
      <c r="G1850" s="54"/>
      <c r="H1850" s="54"/>
      <c r="I1850" s="49"/>
      <c r="J1850" s="49"/>
      <c r="W1850" s="49"/>
      <c r="X1850" s="49"/>
    </row>
    <row r="1851" customFormat="false" ht="15" hidden="false" customHeight="false" outlineLevel="0" collapsed="false">
      <c r="C1851" s="33"/>
      <c r="D1851" s="33"/>
      <c r="E1851" s="33"/>
      <c r="F1851" s="33"/>
      <c r="G1851" s="33"/>
      <c r="H1851" s="33"/>
      <c r="I1851" s="49"/>
      <c r="J1851" s="49"/>
      <c r="W1851" s="49"/>
      <c r="X1851" s="49"/>
    </row>
    <row r="1852" customFormat="false" ht="15" hidden="false" customHeight="false" outlineLevel="0" collapsed="false">
      <c r="C1852" s="55"/>
      <c r="D1852" s="55"/>
      <c r="E1852" s="55"/>
      <c r="F1852" s="55"/>
      <c r="G1852" s="55"/>
      <c r="H1852" s="55"/>
      <c r="I1852" s="49"/>
      <c r="J1852" s="49"/>
      <c r="W1852" s="49"/>
      <c r="X1852" s="49"/>
    </row>
    <row r="1853" customFormat="false" ht="15" hidden="false" customHeight="false" outlineLevel="0" collapsed="false">
      <c r="C1853" s="49"/>
      <c r="D1853" s="49"/>
      <c r="E1853" s="49"/>
      <c r="F1853" s="49"/>
      <c r="G1853" s="49"/>
      <c r="H1853" s="49"/>
      <c r="I1853" s="49"/>
      <c r="J1853" s="49"/>
      <c r="W1853" s="49"/>
      <c r="X1853" s="49"/>
    </row>
    <row r="1854" customFormat="false" ht="15" hidden="false" customHeight="false" outlineLevel="0" collapsed="false">
      <c r="C1854" s="49"/>
      <c r="D1854" s="49"/>
      <c r="E1854" s="49"/>
      <c r="F1854" s="49"/>
      <c r="G1854" s="49"/>
      <c r="H1854" s="49"/>
      <c r="I1854" s="49"/>
      <c r="J1854" s="49"/>
      <c r="W1854" s="49"/>
      <c r="X1854" s="49"/>
    </row>
    <row r="1855" customFormat="false" ht="15" hidden="false" customHeight="false" outlineLevel="0" collapsed="false">
      <c r="C1855" s="37"/>
      <c r="D1855" s="37"/>
      <c r="E1855" s="37"/>
      <c r="F1855" s="37"/>
      <c r="G1855" s="37"/>
      <c r="H1855" s="37"/>
      <c r="I1855" s="49"/>
      <c r="J1855" s="49"/>
      <c r="W1855" s="49"/>
      <c r="X1855" s="49"/>
    </row>
    <row r="1856" customFormat="false" ht="15" hidden="false" customHeight="false" outlineLevel="0" collapsed="false">
      <c r="C1856" s="41"/>
      <c r="D1856" s="41"/>
      <c r="E1856" s="41"/>
      <c r="F1856" s="41"/>
      <c r="G1856" s="41"/>
      <c r="H1856" s="41"/>
      <c r="I1856" s="49"/>
      <c r="J1856" s="49"/>
      <c r="W1856" s="49"/>
      <c r="X1856" s="49"/>
    </row>
    <row r="1857" customFormat="false" ht="15" hidden="false" customHeight="false" outlineLevel="0" collapsed="false">
      <c r="C1857" s="49"/>
      <c r="D1857" s="49"/>
      <c r="E1857" s="49"/>
      <c r="F1857" s="49"/>
      <c r="G1857" s="49"/>
      <c r="H1857" s="49"/>
      <c r="I1857" s="46"/>
      <c r="J1857" s="46"/>
      <c r="W1857" s="49"/>
      <c r="X1857" s="49"/>
    </row>
    <row r="1858" customFormat="false" ht="15" hidden="false" customHeight="false" outlineLevel="0" collapsed="false">
      <c r="C1858" s="53"/>
      <c r="D1858" s="53"/>
      <c r="E1858" s="53"/>
      <c r="F1858" s="53"/>
      <c r="G1858" s="53"/>
      <c r="H1858" s="53"/>
      <c r="I1858" s="46"/>
      <c r="J1858" s="46"/>
      <c r="W1858" s="46"/>
      <c r="X1858" s="46"/>
    </row>
    <row r="1859" customFormat="false" ht="15" hidden="false" customHeight="false" outlineLevel="0" collapsed="false">
      <c r="C1859" s="50"/>
      <c r="D1859" s="50"/>
      <c r="E1859" s="50"/>
      <c r="F1859" s="50"/>
      <c r="G1859" s="50"/>
      <c r="H1859" s="50"/>
      <c r="I1859" s="46"/>
      <c r="J1859" s="46"/>
      <c r="W1859" s="46"/>
      <c r="X1859" s="46"/>
    </row>
    <row r="1860" customFormat="false" ht="15" hidden="false" customHeight="false" outlineLevel="0" collapsed="false">
      <c r="C1860" s="46"/>
      <c r="D1860" s="46"/>
      <c r="E1860" s="46"/>
      <c r="F1860" s="46"/>
      <c r="G1860" s="46"/>
      <c r="H1860" s="46"/>
      <c r="I1860" s="46"/>
      <c r="J1860" s="46"/>
      <c r="W1860" s="46"/>
      <c r="X1860" s="46"/>
    </row>
    <row r="1861" customFormat="false" ht="15" hidden="false" customHeight="false" outlineLevel="0" collapsed="false">
      <c r="C1861" s="46"/>
      <c r="D1861" s="46"/>
      <c r="E1861" s="46"/>
      <c r="F1861" s="46"/>
      <c r="G1861" s="46"/>
      <c r="H1861" s="46"/>
      <c r="I1861" s="46"/>
      <c r="J1861" s="46"/>
      <c r="W1861" s="46"/>
      <c r="X1861" s="46"/>
    </row>
    <row r="1862" customFormat="false" ht="15" hidden="false" customHeight="false" outlineLevel="0" collapsed="false">
      <c r="C1862" s="44"/>
      <c r="D1862" s="44"/>
      <c r="E1862" s="44"/>
      <c r="F1862" s="44"/>
      <c r="G1862" s="44"/>
      <c r="H1862" s="44"/>
      <c r="I1862" s="46"/>
      <c r="J1862" s="46"/>
      <c r="W1862" s="46"/>
      <c r="X1862" s="46"/>
    </row>
    <row r="1863" customFormat="false" ht="15" hidden="false" customHeight="false" outlineLevel="0" collapsed="false">
      <c r="C1863" s="42"/>
      <c r="D1863" s="42"/>
      <c r="E1863" s="42"/>
      <c r="F1863" s="42"/>
      <c r="G1863" s="42"/>
      <c r="H1863" s="42"/>
      <c r="I1863" s="46"/>
      <c r="J1863" s="46"/>
      <c r="W1863" s="46"/>
      <c r="X1863" s="46"/>
    </row>
    <row r="1864" customFormat="false" ht="15" hidden="false" customHeight="false" outlineLevel="0" collapsed="false">
      <c r="C1864" s="40"/>
      <c r="D1864" s="40"/>
      <c r="E1864" s="40"/>
      <c r="F1864" s="40"/>
      <c r="G1864" s="40"/>
      <c r="H1864" s="40"/>
      <c r="I1864" s="46"/>
      <c r="J1864" s="46"/>
      <c r="W1864" s="46"/>
      <c r="X1864" s="46"/>
    </row>
    <row r="1865" customFormat="false" ht="15" hidden="false" customHeight="false" outlineLevel="0" collapsed="false">
      <c r="C1865" s="36"/>
      <c r="D1865" s="36"/>
      <c r="E1865" s="36"/>
      <c r="F1865" s="36"/>
      <c r="G1865" s="36"/>
      <c r="H1865" s="36"/>
      <c r="I1865" s="46"/>
      <c r="J1865" s="46"/>
      <c r="W1865" s="46"/>
      <c r="X1865" s="46"/>
    </row>
    <row r="1866" customFormat="false" ht="15" hidden="false" customHeight="false" outlineLevel="0" collapsed="false">
      <c r="C1866" s="47"/>
      <c r="D1866" s="47"/>
      <c r="E1866" s="47"/>
      <c r="F1866" s="47"/>
      <c r="G1866" s="47"/>
      <c r="H1866" s="47"/>
      <c r="I1866" s="46"/>
      <c r="J1866" s="46"/>
      <c r="W1866" s="46"/>
      <c r="X1866" s="46"/>
    </row>
    <row r="1867" customFormat="false" ht="15" hidden="false" customHeight="false" outlineLevel="0" collapsed="false">
      <c r="C1867" s="51"/>
      <c r="D1867" s="51"/>
      <c r="E1867" s="51"/>
      <c r="F1867" s="51"/>
      <c r="G1867" s="51"/>
      <c r="H1867" s="51"/>
      <c r="I1867" s="46"/>
      <c r="J1867" s="46"/>
      <c r="W1867" s="46"/>
      <c r="X1867" s="46"/>
    </row>
    <row r="1868" customFormat="false" ht="15" hidden="false" customHeight="false" outlineLevel="0" collapsed="false">
      <c r="C1868" s="51"/>
      <c r="D1868" s="51"/>
      <c r="E1868" s="51"/>
      <c r="F1868" s="51"/>
      <c r="G1868" s="51"/>
      <c r="H1868" s="51"/>
      <c r="I1868" s="46"/>
      <c r="J1868" s="46"/>
      <c r="W1868" s="46"/>
      <c r="X1868" s="46"/>
    </row>
    <row r="1869" customFormat="false" ht="15" hidden="false" customHeight="false" outlineLevel="0" collapsed="false">
      <c r="C1869" s="44"/>
      <c r="D1869" s="44"/>
      <c r="E1869" s="44"/>
      <c r="F1869" s="44"/>
      <c r="G1869" s="44"/>
      <c r="H1869" s="44"/>
      <c r="I1869" s="46"/>
      <c r="J1869" s="46"/>
      <c r="W1869" s="46"/>
      <c r="X1869" s="46"/>
    </row>
    <row r="1870" customFormat="false" ht="15" hidden="false" customHeight="false" outlineLevel="0" collapsed="false">
      <c r="C1870" s="53"/>
      <c r="D1870" s="53"/>
      <c r="E1870" s="53"/>
      <c r="F1870" s="53"/>
      <c r="G1870" s="53"/>
      <c r="H1870" s="53"/>
      <c r="I1870" s="46"/>
      <c r="J1870" s="46"/>
      <c r="W1870" s="46"/>
      <c r="X1870" s="46"/>
    </row>
    <row r="1871" customFormat="false" ht="15" hidden="false" customHeight="false" outlineLevel="0" collapsed="false">
      <c r="C1871" s="41"/>
      <c r="D1871" s="41"/>
      <c r="E1871" s="41"/>
      <c r="F1871" s="41"/>
      <c r="G1871" s="41"/>
      <c r="H1871" s="41"/>
      <c r="I1871" s="46"/>
      <c r="J1871" s="46"/>
      <c r="W1871" s="46"/>
      <c r="X1871" s="46"/>
    </row>
    <row r="1872" customFormat="false" ht="15" hidden="false" customHeight="false" outlineLevel="0" collapsed="false">
      <c r="C1872" s="38"/>
      <c r="D1872" s="38"/>
      <c r="E1872" s="38"/>
      <c r="F1872" s="38"/>
      <c r="G1872" s="38"/>
      <c r="H1872" s="38"/>
      <c r="I1872" s="46"/>
      <c r="J1872" s="46"/>
      <c r="W1872" s="46"/>
      <c r="X1872" s="46"/>
    </row>
    <row r="1873" customFormat="false" ht="15" hidden="false" customHeight="false" outlineLevel="0" collapsed="false">
      <c r="C1873" s="50"/>
      <c r="D1873" s="50"/>
      <c r="E1873" s="50"/>
      <c r="F1873" s="50"/>
      <c r="G1873" s="50"/>
      <c r="H1873" s="50"/>
      <c r="I1873" s="46"/>
      <c r="J1873" s="46"/>
      <c r="W1873" s="46"/>
      <c r="X1873" s="46"/>
    </row>
    <row r="1874" customFormat="false" ht="15" hidden="false" customHeight="false" outlineLevel="0" collapsed="false">
      <c r="C1874" s="55"/>
      <c r="D1874" s="55"/>
      <c r="E1874" s="55"/>
      <c r="F1874" s="55"/>
      <c r="G1874" s="55"/>
      <c r="H1874" s="55"/>
      <c r="I1874" s="46"/>
      <c r="J1874" s="46"/>
      <c r="W1874" s="46"/>
      <c r="X1874" s="46"/>
    </row>
    <row r="1875" customFormat="false" ht="15" hidden="false" customHeight="false" outlineLevel="0" collapsed="false">
      <c r="C1875" s="49"/>
      <c r="D1875" s="49"/>
      <c r="E1875" s="49"/>
      <c r="F1875" s="49"/>
      <c r="G1875" s="49"/>
      <c r="H1875" s="49"/>
      <c r="I1875" s="46"/>
      <c r="J1875" s="46"/>
      <c r="W1875" s="46"/>
      <c r="X1875" s="46"/>
    </row>
    <row r="1876" customFormat="false" ht="15" hidden="false" customHeight="false" outlineLevel="0" collapsed="false">
      <c r="C1876" s="49"/>
      <c r="D1876" s="49"/>
      <c r="E1876" s="49"/>
      <c r="F1876" s="49"/>
      <c r="G1876" s="49"/>
      <c r="H1876" s="49"/>
      <c r="I1876" s="46"/>
      <c r="J1876" s="46"/>
      <c r="W1876" s="46"/>
      <c r="X1876" s="46"/>
    </row>
    <row r="1877" customFormat="false" ht="15" hidden="false" customHeight="false" outlineLevel="0" collapsed="false">
      <c r="C1877" s="38"/>
      <c r="D1877" s="38"/>
      <c r="E1877" s="38"/>
      <c r="F1877" s="38"/>
      <c r="G1877" s="38"/>
      <c r="H1877" s="38"/>
      <c r="I1877" s="46"/>
      <c r="J1877" s="46"/>
      <c r="W1877" s="46"/>
      <c r="X1877" s="46"/>
    </row>
    <row r="1878" customFormat="false" ht="15" hidden="false" customHeight="false" outlineLevel="0" collapsed="false">
      <c r="C1878" s="46"/>
      <c r="D1878" s="46"/>
      <c r="E1878" s="46"/>
      <c r="F1878" s="46"/>
      <c r="G1878" s="46"/>
      <c r="H1878" s="46"/>
      <c r="I1878" s="46"/>
      <c r="J1878" s="46"/>
      <c r="W1878" s="46"/>
      <c r="X1878" s="46"/>
    </row>
    <row r="1879" customFormat="false" ht="15" hidden="false" customHeight="false" outlineLevel="0" collapsed="false">
      <c r="C1879" s="49"/>
      <c r="D1879" s="49"/>
      <c r="E1879" s="49"/>
      <c r="F1879" s="49"/>
      <c r="G1879" s="49"/>
      <c r="H1879" s="49"/>
      <c r="I1879" s="46"/>
      <c r="J1879" s="46"/>
      <c r="W1879" s="46"/>
      <c r="X1879" s="46"/>
    </row>
    <row r="1880" customFormat="false" ht="15" hidden="false" customHeight="false" outlineLevel="0" collapsed="false">
      <c r="C1880" s="51"/>
      <c r="D1880" s="51"/>
      <c r="E1880" s="51"/>
      <c r="F1880" s="51"/>
      <c r="G1880" s="51"/>
      <c r="H1880" s="51"/>
      <c r="I1880" s="46"/>
      <c r="J1880" s="46"/>
      <c r="W1880" s="46"/>
      <c r="X1880" s="46"/>
    </row>
    <row r="1881" customFormat="false" ht="15" hidden="false" customHeight="false" outlineLevel="0" collapsed="false">
      <c r="C1881" s="44"/>
      <c r="D1881" s="44"/>
      <c r="E1881" s="44"/>
      <c r="F1881" s="44"/>
      <c r="G1881" s="44"/>
      <c r="H1881" s="44"/>
      <c r="I1881" s="46"/>
      <c r="J1881" s="46"/>
      <c r="W1881" s="46"/>
      <c r="X1881" s="46"/>
    </row>
    <row r="1882" customFormat="false" ht="15" hidden="false" customHeight="false" outlineLevel="0" collapsed="false">
      <c r="C1882" s="38"/>
      <c r="D1882" s="38"/>
      <c r="E1882" s="38"/>
      <c r="F1882" s="38"/>
      <c r="G1882" s="38"/>
      <c r="H1882" s="38"/>
      <c r="I1882" s="46"/>
      <c r="J1882" s="46"/>
      <c r="W1882" s="46"/>
      <c r="X1882" s="46"/>
    </row>
    <row r="1883" customFormat="false" ht="15" hidden="false" customHeight="false" outlineLevel="0" collapsed="false">
      <c r="C1883" s="35"/>
      <c r="D1883" s="35"/>
      <c r="E1883" s="35"/>
      <c r="F1883" s="35"/>
      <c r="G1883" s="35"/>
      <c r="H1883" s="35"/>
      <c r="I1883" s="46"/>
      <c r="J1883" s="46"/>
      <c r="W1883" s="46"/>
      <c r="X1883" s="46"/>
    </row>
    <row r="1884" customFormat="false" ht="15" hidden="false" customHeight="false" outlineLevel="0" collapsed="false">
      <c r="C1884" s="37"/>
      <c r="D1884" s="37"/>
      <c r="E1884" s="37"/>
      <c r="F1884" s="37"/>
      <c r="G1884" s="37"/>
      <c r="H1884" s="37"/>
      <c r="I1884" s="46"/>
      <c r="J1884" s="46"/>
      <c r="W1884" s="46"/>
      <c r="X1884" s="46"/>
    </row>
    <row r="1885" customFormat="false" ht="15" hidden="false" customHeight="false" outlineLevel="0" collapsed="false">
      <c r="C1885" s="53"/>
      <c r="D1885" s="53"/>
      <c r="E1885" s="53"/>
      <c r="F1885" s="53"/>
      <c r="G1885" s="53"/>
      <c r="H1885" s="53"/>
      <c r="I1885" s="46"/>
      <c r="J1885" s="46"/>
      <c r="W1885" s="46"/>
      <c r="X1885" s="46"/>
    </row>
    <row r="1886" customFormat="false" ht="15" hidden="false" customHeight="false" outlineLevel="0" collapsed="false">
      <c r="C1886" s="52"/>
      <c r="D1886" s="52"/>
      <c r="E1886" s="52"/>
      <c r="F1886" s="52"/>
      <c r="G1886" s="52"/>
      <c r="H1886" s="52"/>
      <c r="I1886" s="46"/>
      <c r="J1886" s="46"/>
      <c r="W1886" s="46"/>
      <c r="X1886" s="46"/>
    </row>
    <row r="1887" customFormat="false" ht="15" hidden="false" customHeight="false" outlineLevel="0" collapsed="false">
      <c r="C1887" s="43"/>
      <c r="D1887" s="43"/>
      <c r="E1887" s="43"/>
      <c r="F1887" s="43"/>
      <c r="G1887" s="43"/>
      <c r="H1887" s="43"/>
      <c r="I1887" s="46"/>
      <c r="J1887" s="46"/>
      <c r="W1887" s="46"/>
      <c r="X1887" s="46"/>
    </row>
    <row r="1888" customFormat="false" ht="15" hidden="false" customHeight="false" outlineLevel="0" collapsed="false">
      <c r="C1888" s="37"/>
      <c r="D1888" s="37"/>
      <c r="E1888" s="37"/>
      <c r="F1888" s="37"/>
      <c r="G1888" s="37"/>
      <c r="H1888" s="37"/>
      <c r="I1888" s="46"/>
      <c r="J1888" s="46"/>
      <c r="W1888" s="46"/>
      <c r="X1888" s="46"/>
    </row>
    <row r="1889" customFormat="false" ht="15" hidden="false" customHeight="false" outlineLevel="0" collapsed="false">
      <c r="C1889" s="50"/>
      <c r="D1889" s="50"/>
      <c r="E1889" s="50"/>
      <c r="F1889" s="50"/>
      <c r="G1889" s="50"/>
      <c r="H1889" s="50"/>
      <c r="I1889" s="46"/>
      <c r="J1889" s="46"/>
      <c r="W1889" s="46"/>
      <c r="X1889" s="46"/>
    </row>
    <row r="1890" customFormat="false" ht="15" hidden="false" customHeight="false" outlineLevel="0" collapsed="false">
      <c r="C1890" s="43"/>
      <c r="D1890" s="43"/>
      <c r="E1890" s="43"/>
      <c r="F1890" s="43"/>
      <c r="G1890" s="43"/>
      <c r="H1890" s="43"/>
      <c r="I1890" s="46"/>
      <c r="J1890" s="46"/>
      <c r="W1890" s="46"/>
      <c r="X1890" s="46"/>
    </row>
    <row r="1891" customFormat="false" ht="15" hidden="false" customHeight="false" outlineLevel="0" collapsed="false">
      <c r="C1891" s="47"/>
      <c r="D1891" s="47"/>
      <c r="E1891" s="47"/>
      <c r="F1891" s="47"/>
      <c r="G1891" s="47"/>
      <c r="H1891" s="47"/>
      <c r="I1891" s="46"/>
      <c r="J1891" s="46"/>
      <c r="W1891" s="46"/>
      <c r="X1891" s="46"/>
    </row>
    <row r="1892" customFormat="false" ht="15" hidden="false" customHeight="false" outlineLevel="0" collapsed="false">
      <c r="C1892" s="54"/>
      <c r="D1892" s="54"/>
      <c r="E1892" s="54"/>
      <c r="F1892" s="54"/>
      <c r="G1892" s="54"/>
      <c r="H1892" s="54"/>
      <c r="I1892" s="46"/>
      <c r="J1892" s="46"/>
      <c r="W1892" s="46"/>
      <c r="X1892" s="46"/>
    </row>
    <row r="1893" customFormat="false" ht="15" hidden="false" customHeight="false" outlineLevel="0" collapsed="false">
      <c r="C1893" s="50"/>
      <c r="D1893" s="50"/>
      <c r="E1893" s="50"/>
      <c r="F1893" s="50"/>
      <c r="G1893" s="50"/>
      <c r="H1893" s="50"/>
      <c r="I1893" s="46"/>
      <c r="J1893" s="46"/>
      <c r="W1893" s="46"/>
      <c r="X1893" s="46"/>
    </row>
    <row r="1894" customFormat="false" ht="15" hidden="false" customHeight="false" outlineLevel="0" collapsed="false">
      <c r="C1894" s="55"/>
      <c r="D1894" s="55"/>
      <c r="E1894" s="55"/>
      <c r="F1894" s="55"/>
      <c r="G1894" s="55"/>
      <c r="H1894" s="55"/>
      <c r="I1894" s="46"/>
      <c r="J1894" s="46"/>
      <c r="W1894" s="46"/>
      <c r="X1894" s="46"/>
    </row>
    <row r="1895" customFormat="false" ht="15" hidden="false" customHeight="false" outlineLevel="0" collapsed="false">
      <c r="C1895" s="55"/>
      <c r="D1895" s="55"/>
      <c r="E1895" s="55"/>
      <c r="F1895" s="55"/>
      <c r="G1895" s="55"/>
      <c r="H1895" s="55"/>
      <c r="I1895" s="46"/>
      <c r="J1895" s="46"/>
      <c r="W1895" s="46"/>
      <c r="X1895" s="46"/>
    </row>
    <row r="1896" customFormat="false" ht="15" hidden="false" customHeight="false" outlineLevel="0" collapsed="false">
      <c r="C1896" s="41"/>
      <c r="D1896" s="41"/>
      <c r="E1896" s="41"/>
      <c r="F1896" s="41"/>
      <c r="G1896" s="41"/>
      <c r="H1896" s="41"/>
      <c r="I1896" s="46"/>
      <c r="J1896" s="46"/>
      <c r="W1896" s="46"/>
      <c r="X1896" s="46"/>
    </row>
    <row r="1897" customFormat="false" ht="15" hidden="false" customHeight="false" outlineLevel="0" collapsed="false">
      <c r="C1897" s="33"/>
      <c r="D1897" s="33"/>
      <c r="E1897" s="33"/>
      <c r="F1897" s="33"/>
      <c r="G1897" s="33"/>
      <c r="H1897" s="33"/>
      <c r="I1897" s="46"/>
      <c r="J1897" s="46"/>
      <c r="W1897" s="46"/>
      <c r="X1897" s="46"/>
    </row>
    <row r="1898" customFormat="false" ht="15" hidden="false" customHeight="false" outlineLevel="0" collapsed="false">
      <c r="C1898" s="38"/>
      <c r="D1898" s="38"/>
      <c r="E1898" s="38"/>
      <c r="F1898" s="38"/>
      <c r="G1898" s="38"/>
      <c r="H1898" s="38"/>
      <c r="I1898" s="46"/>
      <c r="J1898" s="46"/>
      <c r="W1898" s="46"/>
      <c r="X1898" s="46"/>
    </row>
    <row r="1899" customFormat="false" ht="15" hidden="false" customHeight="false" outlineLevel="0" collapsed="false">
      <c r="C1899" s="33"/>
      <c r="D1899" s="33"/>
      <c r="E1899" s="33"/>
      <c r="F1899" s="33"/>
      <c r="G1899" s="33"/>
      <c r="H1899" s="33"/>
      <c r="I1899" s="46"/>
      <c r="J1899" s="46"/>
      <c r="W1899" s="46"/>
      <c r="X1899" s="46"/>
    </row>
    <row r="1900" customFormat="false" ht="15" hidden="false" customHeight="false" outlineLevel="0" collapsed="false">
      <c r="C1900" s="54"/>
      <c r="D1900" s="54"/>
      <c r="E1900" s="54"/>
      <c r="F1900" s="54"/>
      <c r="G1900" s="54"/>
      <c r="H1900" s="54"/>
      <c r="I1900" s="46"/>
      <c r="J1900" s="46"/>
      <c r="W1900" s="46"/>
      <c r="X1900" s="46"/>
    </row>
    <row r="1901" customFormat="false" ht="15" hidden="false" customHeight="false" outlineLevel="0" collapsed="false">
      <c r="C1901" s="33"/>
      <c r="D1901" s="33"/>
      <c r="E1901" s="33"/>
      <c r="F1901" s="33"/>
      <c r="G1901" s="33"/>
      <c r="H1901" s="33"/>
      <c r="I1901" s="46"/>
      <c r="J1901" s="46"/>
      <c r="W1901" s="46"/>
      <c r="X1901" s="46"/>
    </row>
    <row r="1902" customFormat="false" ht="15" hidden="false" customHeight="false" outlineLevel="0" collapsed="false">
      <c r="C1902" s="39"/>
      <c r="D1902" s="39"/>
      <c r="E1902" s="39"/>
      <c r="F1902" s="39"/>
      <c r="G1902" s="39"/>
      <c r="H1902" s="39"/>
      <c r="I1902" s="46"/>
      <c r="J1902" s="46"/>
      <c r="W1902" s="46"/>
      <c r="X1902" s="46"/>
    </row>
    <row r="1903" customFormat="false" ht="15" hidden="false" customHeight="false" outlineLevel="0" collapsed="false">
      <c r="C1903" s="39"/>
      <c r="D1903" s="39"/>
      <c r="E1903" s="39"/>
      <c r="F1903" s="39"/>
      <c r="G1903" s="39"/>
      <c r="H1903" s="39"/>
      <c r="I1903" s="46"/>
      <c r="J1903" s="46"/>
      <c r="W1903" s="46"/>
      <c r="X1903" s="46"/>
    </row>
    <row r="1904" customFormat="false" ht="15" hidden="false" customHeight="false" outlineLevel="0" collapsed="false">
      <c r="C1904" s="53"/>
      <c r="D1904" s="53"/>
      <c r="E1904" s="53"/>
      <c r="F1904" s="53"/>
      <c r="G1904" s="53"/>
      <c r="H1904" s="53"/>
      <c r="I1904" s="46"/>
      <c r="J1904" s="46"/>
      <c r="W1904" s="46"/>
      <c r="X1904" s="46"/>
    </row>
    <row r="1905" customFormat="false" ht="15" hidden="false" customHeight="false" outlineLevel="0" collapsed="false">
      <c r="C1905" s="43"/>
      <c r="D1905" s="43"/>
      <c r="E1905" s="43"/>
      <c r="F1905" s="43"/>
      <c r="G1905" s="43"/>
      <c r="H1905" s="43"/>
      <c r="I1905" s="46"/>
      <c r="J1905" s="46"/>
      <c r="W1905" s="46"/>
      <c r="X1905" s="46"/>
    </row>
    <row r="1906" customFormat="false" ht="15" hidden="false" customHeight="false" outlineLevel="0" collapsed="false">
      <c r="C1906" s="46"/>
      <c r="D1906" s="46"/>
      <c r="E1906" s="46"/>
      <c r="F1906" s="46"/>
      <c r="G1906" s="46"/>
      <c r="H1906" s="46"/>
      <c r="I1906" s="46"/>
      <c r="J1906" s="46"/>
      <c r="W1906" s="46"/>
      <c r="X1906" s="46"/>
    </row>
    <row r="1907" customFormat="false" ht="15" hidden="false" customHeight="false" outlineLevel="0" collapsed="false">
      <c r="C1907" s="49"/>
      <c r="D1907" s="49"/>
      <c r="E1907" s="49"/>
      <c r="F1907" s="49"/>
      <c r="G1907" s="49"/>
      <c r="H1907" s="49"/>
      <c r="I1907" s="46"/>
      <c r="J1907" s="46"/>
      <c r="W1907" s="46"/>
      <c r="X1907" s="46"/>
    </row>
    <row r="1908" customFormat="false" ht="15" hidden="false" customHeight="false" outlineLevel="0" collapsed="false">
      <c r="C1908" s="47"/>
      <c r="D1908" s="47"/>
      <c r="E1908" s="47"/>
      <c r="F1908" s="47"/>
      <c r="G1908" s="47"/>
      <c r="H1908" s="47"/>
      <c r="I1908" s="46"/>
      <c r="J1908" s="46"/>
      <c r="W1908" s="46"/>
      <c r="X1908" s="46"/>
    </row>
    <row r="1909" customFormat="false" ht="15" hidden="false" customHeight="false" outlineLevel="0" collapsed="false">
      <c r="C1909" s="35"/>
      <c r="D1909" s="35"/>
      <c r="E1909" s="35"/>
      <c r="F1909" s="35"/>
      <c r="G1909" s="35"/>
      <c r="H1909" s="35"/>
      <c r="I1909" s="46"/>
      <c r="J1909" s="46"/>
      <c r="W1909" s="46"/>
      <c r="X1909" s="46"/>
    </row>
    <row r="1910" customFormat="false" ht="15" hidden="false" customHeight="false" outlineLevel="0" collapsed="false">
      <c r="C1910" s="46"/>
      <c r="D1910" s="46"/>
      <c r="E1910" s="46"/>
      <c r="F1910" s="46"/>
      <c r="G1910" s="46"/>
      <c r="H1910" s="46"/>
      <c r="I1910" s="46"/>
      <c r="J1910" s="46"/>
      <c r="W1910" s="46"/>
      <c r="X1910" s="46"/>
    </row>
    <row r="1911" customFormat="false" ht="15" hidden="false" customHeight="false" outlineLevel="0" collapsed="false">
      <c r="C1911" s="46"/>
      <c r="D1911" s="46"/>
      <c r="E1911" s="46"/>
      <c r="F1911" s="46"/>
      <c r="G1911" s="46"/>
      <c r="H1911" s="46"/>
      <c r="I1911" s="46"/>
      <c r="J1911" s="46"/>
      <c r="W1911" s="46"/>
      <c r="X1911" s="46"/>
    </row>
    <row r="1912" customFormat="false" ht="15" hidden="false" customHeight="false" outlineLevel="0" collapsed="false">
      <c r="C1912" s="46"/>
      <c r="D1912" s="46"/>
      <c r="E1912" s="46"/>
      <c r="F1912" s="46"/>
      <c r="G1912" s="46"/>
      <c r="H1912" s="46"/>
      <c r="I1912" s="46"/>
      <c r="J1912" s="46"/>
      <c r="W1912" s="46"/>
      <c r="X1912" s="46"/>
    </row>
    <row r="1913" customFormat="false" ht="15" hidden="false" customHeight="false" outlineLevel="0" collapsed="false">
      <c r="C1913" s="42"/>
      <c r="D1913" s="42"/>
      <c r="E1913" s="42"/>
      <c r="F1913" s="42"/>
      <c r="G1913" s="42"/>
      <c r="H1913" s="42"/>
      <c r="I1913" s="46"/>
      <c r="J1913" s="46"/>
      <c r="W1913" s="46"/>
      <c r="X1913" s="46"/>
    </row>
    <row r="1914" customFormat="false" ht="15" hidden="false" customHeight="false" outlineLevel="0" collapsed="false">
      <c r="C1914" s="44"/>
      <c r="D1914" s="44"/>
      <c r="E1914" s="44"/>
      <c r="F1914" s="44"/>
      <c r="G1914" s="44"/>
      <c r="H1914" s="44"/>
      <c r="I1914" s="46"/>
      <c r="J1914" s="46"/>
      <c r="W1914" s="46"/>
      <c r="X1914" s="46"/>
    </row>
    <row r="1915" customFormat="false" ht="15" hidden="false" customHeight="false" outlineLevel="0" collapsed="false">
      <c r="C1915" s="33"/>
      <c r="D1915" s="33"/>
      <c r="E1915" s="33"/>
      <c r="F1915" s="33"/>
      <c r="G1915" s="33"/>
      <c r="H1915" s="33"/>
      <c r="I1915" s="46"/>
      <c r="J1915" s="46"/>
      <c r="W1915" s="46"/>
      <c r="X1915" s="46"/>
    </row>
    <row r="1916" customFormat="false" ht="15" hidden="false" customHeight="false" outlineLevel="0" collapsed="false">
      <c r="C1916" s="46"/>
      <c r="D1916" s="46"/>
      <c r="E1916" s="46"/>
      <c r="F1916" s="46"/>
      <c r="G1916" s="46"/>
      <c r="H1916" s="46"/>
      <c r="I1916" s="46"/>
      <c r="J1916" s="46"/>
      <c r="W1916" s="46"/>
      <c r="X1916" s="46"/>
    </row>
    <row r="1917" customFormat="false" ht="15" hidden="false" customHeight="false" outlineLevel="0" collapsed="false">
      <c r="C1917" s="47"/>
      <c r="D1917" s="47"/>
      <c r="E1917" s="47"/>
      <c r="F1917" s="47"/>
      <c r="G1917" s="47"/>
      <c r="H1917" s="47"/>
      <c r="I1917" s="46"/>
      <c r="J1917" s="46"/>
      <c r="W1917" s="46"/>
      <c r="X1917" s="46"/>
    </row>
    <row r="1918" customFormat="false" ht="15" hidden="false" customHeight="false" outlineLevel="0" collapsed="false">
      <c r="C1918" s="40"/>
      <c r="D1918" s="40"/>
      <c r="E1918" s="40"/>
      <c r="F1918" s="40"/>
      <c r="G1918" s="40"/>
      <c r="H1918" s="40"/>
      <c r="I1918" s="46"/>
      <c r="J1918" s="46"/>
      <c r="W1918" s="46"/>
      <c r="X1918" s="46"/>
    </row>
    <row r="1919" customFormat="false" ht="15" hidden="false" customHeight="false" outlineLevel="0" collapsed="false">
      <c r="C1919" s="35"/>
      <c r="D1919" s="35"/>
      <c r="E1919" s="35"/>
      <c r="F1919" s="35"/>
      <c r="G1919" s="35"/>
      <c r="H1919" s="35"/>
      <c r="I1919" s="46"/>
      <c r="J1919" s="46"/>
      <c r="W1919" s="46"/>
      <c r="X1919" s="46"/>
    </row>
    <row r="1920" customFormat="false" ht="15" hidden="false" customHeight="false" outlineLevel="0" collapsed="false">
      <c r="C1920" s="51"/>
      <c r="D1920" s="51"/>
      <c r="E1920" s="51"/>
      <c r="F1920" s="51"/>
      <c r="G1920" s="51"/>
      <c r="H1920" s="51"/>
      <c r="I1920" s="46"/>
      <c r="J1920" s="46"/>
      <c r="W1920" s="46"/>
      <c r="X1920" s="46"/>
    </row>
    <row r="1921" customFormat="false" ht="15" hidden="false" customHeight="false" outlineLevel="0" collapsed="false">
      <c r="C1921" s="49"/>
      <c r="D1921" s="49"/>
      <c r="E1921" s="49"/>
      <c r="F1921" s="49"/>
      <c r="G1921" s="49"/>
      <c r="H1921" s="49"/>
      <c r="I1921" s="46"/>
      <c r="J1921" s="46"/>
      <c r="W1921" s="46"/>
      <c r="X1921" s="46"/>
    </row>
    <row r="1922" customFormat="false" ht="15" hidden="false" customHeight="false" outlineLevel="0" collapsed="false">
      <c r="C1922" s="55"/>
      <c r="D1922" s="55"/>
      <c r="E1922" s="55"/>
      <c r="F1922" s="55"/>
      <c r="G1922" s="55"/>
      <c r="H1922" s="55"/>
      <c r="I1922" s="46"/>
      <c r="J1922" s="46"/>
      <c r="W1922" s="46"/>
      <c r="X1922" s="46"/>
    </row>
    <row r="1923" customFormat="false" ht="15" hidden="false" customHeight="false" outlineLevel="0" collapsed="false">
      <c r="C1923" s="50"/>
      <c r="D1923" s="50"/>
      <c r="E1923" s="50"/>
      <c r="F1923" s="50"/>
      <c r="G1923" s="50"/>
      <c r="H1923" s="50"/>
      <c r="I1923" s="46"/>
      <c r="J1923" s="46"/>
      <c r="W1923" s="46"/>
      <c r="X1923" s="46"/>
    </row>
    <row r="1924" customFormat="false" ht="15" hidden="false" customHeight="false" outlineLevel="0" collapsed="false">
      <c r="C1924" s="53"/>
      <c r="D1924" s="53"/>
      <c r="E1924" s="53"/>
      <c r="F1924" s="53"/>
      <c r="G1924" s="53"/>
      <c r="H1924" s="53"/>
      <c r="I1924" s="37"/>
      <c r="J1924" s="37"/>
      <c r="W1924" s="46"/>
      <c r="X1924" s="46"/>
    </row>
    <row r="1925" customFormat="false" ht="15" hidden="false" customHeight="false" outlineLevel="0" collapsed="false">
      <c r="C1925" s="51"/>
      <c r="D1925" s="51"/>
      <c r="E1925" s="51"/>
      <c r="F1925" s="51"/>
      <c r="G1925" s="51"/>
      <c r="H1925" s="51"/>
      <c r="I1925" s="37"/>
      <c r="J1925" s="37"/>
      <c r="W1925" s="37"/>
      <c r="X1925" s="37"/>
    </row>
    <row r="1926" customFormat="false" ht="15" hidden="false" customHeight="false" outlineLevel="0" collapsed="false">
      <c r="C1926" s="46"/>
      <c r="D1926" s="46"/>
      <c r="E1926" s="46"/>
      <c r="F1926" s="46"/>
      <c r="G1926" s="46"/>
      <c r="H1926" s="46"/>
      <c r="I1926" s="37"/>
      <c r="J1926" s="37"/>
      <c r="W1926" s="37"/>
      <c r="X1926" s="37"/>
    </row>
    <row r="1927" customFormat="false" ht="15" hidden="false" customHeight="false" outlineLevel="0" collapsed="false">
      <c r="C1927" s="50"/>
      <c r="D1927" s="50"/>
      <c r="E1927" s="50"/>
      <c r="F1927" s="50"/>
      <c r="G1927" s="50"/>
      <c r="H1927" s="50"/>
      <c r="I1927" s="37"/>
      <c r="J1927" s="37"/>
      <c r="W1927" s="37"/>
      <c r="X1927" s="37"/>
    </row>
    <row r="1928" customFormat="false" ht="15" hidden="false" customHeight="false" outlineLevel="0" collapsed="false">
      <c r="C1928" s="54"/>
      <c r="D1928" s="54"/>
      <c r="E1928" s="54"/>
      <c r="F1928" s="54"/>
      <c r="G1928" s="54"/>
      <c r="H1928" s="54"/>
      <c r="I1928" s="37"/>
      <c r="J1928" s="37"/>
      <c r="W1928" s="37"/>
      <c r="X1928" s="37"/>
    </row>
    <row r="1929" customFormat="false" ht="15" hidden="false" customHeight="false" outlineLevel="0" collapsed="false">
      <c r="C1929" s="46"/>
      <c r="D1929" s="46"/>
      <c r="E1929" s="46"/>
      <c r="F1929" s="46"/>
      <c r="G1929" s="46"/>
      <c r="H1929" s="46"/>
      <c r="I1929" s="37"/>
      <c r="J1929" s="37"/>
      <c r="W1929" s="37"/>
      <c r="X1929" s="37"/>
    </row>
    <row r="1930" customFormat="false" ht="15" hidden="false" customHeight="false" outlineLevel="0" collapsed="false">
      <c r="C1930" s="39"/>
      <c r="D1930" s="39"/>
      <c r="E1930" s="39"/>
      <c r="F1930" s="39"/>
      <c r="G1930" s="39"/>
      <c r="H1930" s="39"/>
      <c r="I1930" s="37"/>
      <c r="J1930" s="37"/>
      <c r="W1930" s="37"/>
      <c r="X1930" s="37"/>
    </row>
    <row r="1931" customFormat="false" ht="15" hidden="false" customHeight="false" outlineLevel="0" collapsed="false">
      <c r="C1931" s="41"/>
      <c r="D1931" s="41"/>
      <c r="E1931" s="41"/>
      <c r="F1931" s="41"/>
      <c r="G1931" s="41"/>
      <c r="H1931" s="41"/>
      <c r="I1931" s="37"/>
      <c r="J1931" s="37"/>
      <c r="W1931" s="37"/>
      <c r="X1931" s="37"/>
    </row>
    <row r="1932" customFormat="false" ht="15" hidden="false" customHeight="false" outlineLevel="0" collapsed="false">
      <c r="C1932" s="44"/>
      <c r="D1932" s="44"/>
      <c r="E1932" s="44"/>
      <c r="F1932" s="44"/>
      <c r="G1932" s="44"/>
      <c r="H1932" s="44"/>
      <c r="I1932" s="37"/>
      <c r="J1932" s="37"/>
      <c r="W1932" s="37"/>
      <c r="X1932" s="37"/>
    </row>
    <row r="1933" customFormat="false" ht="15" hidden="false" customHeight="false" outlineLevel="0" collapsed="false">
      <c r="C1933" s="47"/>
      <c r="D1933" s="47"/>
      <c r="E1933" s="47"/>
      <c r="F1933" s="47"/>
      <c r="G1933" s="47"/>
      <c r="H1933" s="47"/>
      <c r="I1933" s="37"/>
      <c r="J1933" s="37"/>
      <c r="W1933" s="37"/>
      <c r="X1933" s="37"/>
    </row>
    <row r="1934" customFormat="false" ht="15" hidden="false" customHeight="false" outlineLevel="0" collapsed="false">
      <c r="C1934" s="50"/>
      <c r="D1934" s="50"/>
      <c r="E1934" s="50"/>
      <c r="F1934" s="50"/>
      <c r="G1934" s="50"/>
      <c r="H1934" s="50"/>
      <c r="I1934" s="37"/>
      <c r="J1934" s="37"/>
      <c r="W1934" s="37"/>
      <c r="X1934" s="37"/>
    </row>
    <row r="1935" customFormat="false" ht="15" hidden="false" customHeight="false" outlineLevel="0" collapsed="false">
      <c r="C1935" s="52"/>
      <c r="D1935" s="52"/>
      <c r="E1935" s="52"/>
      <c r="F1935" s="52"/>
      <c r="G1935" s="52"/>
      <c r="H1935" s="52"/>
      <c r="I1935" s="37"/>
      <c r="J1935" s="37"/>
      <c r="W1935" s="37"/>
      <c r="X1935" s="37"/>
    </row>
    <row r="1936" customFormat="false" ht="15" hidden="false" customHeight="false" outlineLevel="0" collapsed="false">
      <c r="C1936" s="50"/>
      <c r="D1936" s="50"/>
      <c r="E1936" s="50"/>
      <c r="F1936" s="50"/>
      <c r="G1936" s="50"/>
      <c r="H1936" s="50"/>
      <c r="I1936" s="37"/>
      <c r="J1936" s="37"/>
      <c r="W1936" s="37"/>
      <c r="X1936" s="37"/>
    </row>
    <row r="1937" customFormat="false" ht="15" hidden="false" customHeight="false" outlineLevel="0" collapsed="false">
      <c r="C1937" s="43"/>
      <c r="D1937" s="43"/>
      <c r="E1937" s="43"/>
      <c r="F1937" s="43"/>
      <c r="G1937" s="43"/>
      <c r="H1937" s="43"/>
      <c r="I1937" s="37"/>
      <c r="J1937" s="37"/>
      <c r="W1937" s="37"/>
      <c r="X1937" s="37"/>
    </row>
    <row r="1938" customFormat="false" ht="15" hidden="false" customHeight="false" outlineLevel="0" collapsed="false">
      <c r="C1938" s="47"/>
      <c r="D1938" s="47"/>
      <c r="E1938" s="47"/>
      <c r="F1938" s="47"/>
      <c r="G1938" s="47"/>
      <c r="H1938" s="47"/>
      <c r="I1938" s="37"/>
      <c r="J1938" s="37"/>
      <c r="W1938" s="37"/>
      <c r="X1938" s="37"/>
    </row>
    <row r="1939" customFormat="false" ht="15" hidden="false" customHeight="false" outlineLevel="0" collapsed="false">
      <c r="C1939" s="50"/>
      <c r="D1939" s="50"/>
      <c r="E1939" s="50"/>
      <c r="F1939" s="50"/>
      <c r="G1939" s="50"/>
      <c r="H1939" s="50"/>
      <c r="I1939" s="37"/>
      <c r="J1939" s="37"/>
      <c r="W1939" s="37"/>
      <c r="X1939" s="37"/>
    </row>
    <row r="1940" customFormat="false" ht="15" hidden="false" customHeight="false" outlineLevel="0" collapsed="false">
      <c r="C1940" s="38"/>
      <c r="D1940" s="38"/>
      <c r="E1940" s="38"/>
      <c r="F1940" s="38"/>
      <c r="G1940" s="38"/>
      <c r="H1940" s="38"/>
      <c r="I1940" s="37" t="s">
        <v>501</v>
      </c>
      <c r="J1940" s="37" t="n">
        <v>1</v>
      </c>
      <c r="W1940" s="37"/>
      <c r="X1940" s="37"/>
    </row>
    <row r="1941" customFormat="false" ht="15" hidden="false" customHeight="false" outlineLevel="0" collapsed="false">
      <c r="C1941" s="38"/>
      <c r="D1941" s="38"/>
      <c r="E1941" s="38"/>
      <c r="F1941" s="38"/>
      <c r="G1941" s="38"/>
      <c r="H1941" s="38"/>
      <c r="I1941" s="37"/>
      <c r="J1941" s="37"/>
      <c r="W1941" s="37"/>
      <c r="X1941" s="37"/>
    </row>
    <row r="1942" customFormat="false" ht="15" hidden="false" customHeight="false" outlineLevel="0" collapsed="false">
      <c r="C1942" s="38"/>
      <c r="D1942" s="38"/>
      <c r="E1942" s="38"/>
      <c r="F1942" s="38"/>
      <c r="G1942" s="38"/>
      <c r="H1942" s="38"/>
      <c r="I1942" s="37"/>
      <c r="J1942" s="37"/>
      <c r="W1942" s="37"/>
      <c r="X1942" s="37"/>
    </row>
    <row r="1943" customFormat="false" ht="15" hidden="false" customHeight="false" outlineLevel="0" collapsed="false">
      <c r="C1943" s="44"/>
      <c r="D1943" s="44"/>
      <c r="E1943" s="44"/>
      <c r="F1943" s="44"/>
      <c r="G1943" s="44"/>
      <c r="H1943" s="44"/>
      <c r="I1943" s="37"/>
      <c r="J1943" s="37"/>
      <c r="W1943" s="37"/>
      <c r="X1943" s="37"/>
    </row>
    <row r="1944" customFormat="false" ht="15" hidden="false" customHeight="false" outlineLevel="0" collapsed="false">
      <c r="C1944" s="44"/>
      <c r="D1944" s="44"/>
      <c r="E1944" s="44"/>
      <c r="F1944" s="44"/>
      <c r="G1944" s="44"/>
      <c r="H1944" s="44"/>
      <c r="I1944" s="37"/>
      <c r="J1944" s="37"/>
      <c r="W1944" s="37"/>
      <c r="X1944" s="37"/>
    </row>
    <row r="1945" customFormat="false" ht="15" hidden="false" customHeight="false" outlineLevel="0" collapsed="false">
      <c r="C1945" s="33"/>
      <c r="D1945" s="33"/>
      <c r="E1945" s="33"/>
      <c r="F1945" s="33"/>
      <c r="G1945" s="33"/>
      <c r="H1945" s="33"/>
      <c r="I1945" s="37"/>
      <c r="J1945" s="37"/>
      <c r="W1945" s="37"/>
      <c r="X1945" s="37"/>
    </row>
    <row r="1946" customFormat="false" ht="15" hidden="false" customHeight="false" outlineLevel="0" collapsed="false">
      <c r="C1946" s="43"/>
      <c r="D1946" s="43"/>
      <c r="E1946" s="43"/>
      <c r="F1946" s="43"/>
      <c r="G1946" s="43"/>
      <c r="H1946" s="43"/>
      <c r="I1946" s="37"/>
      <c r="J1946" s="37"/>
      <c r="W1946" s="37"/>
      <c r="X1946" s="37"/>
    </row>
    <row r="1947" customFormat="false" ht="15" hidden="false" customHeight="false" outlineLevel="0" collapsed="false">
      <c r="C1947" s="49"/>
      <c r="D1947" s="49"/>
      <c r="E1947" s="49"/>
      <c r="F1947" s="49"/>
      <c r="G1947" s="49"/>
      <c r="H1947" s="49"/>
      <c r="I1947" s="37"/>
      <c r="J1947" s="37"/>
      <c r="W1947" s="37"/>
      <c r="X1947" s="37"/>
    </row>
    <row r="1948" customFormat="false" ht="15" hidden="false" customHeight="false" outlineLevel="0" collapsed="false">
      <c r="C1948" s="35"/>
      <c r="D1948" s="35"/>
      <c r="E1948" s="35"/>
      <c r="F1948" s="35"/>
      <c r="G1948" s="35"/>
      <c r="H1948" s="35"/>
      <c r="I1948" s="37"/>
      <c r="J1948" s="37"/>
      <c r="W1948" s="37"/>
      <c r="X1948" s="37"/>
    </row>
    <row r="1949" customFormat="false" ht="15" hidden="false" customHeight="false" outlineLevel="0" collapsed="false">
      <c r="C1949" s="37"/>
      <c r="D1949" s="37"/>
      <c r="E1949" s="37"/>
      <c r="F1949" s="37"/>
      <c r="G1949" s="37"/>
      <c r="H1949" s="37"/>
      <c r="I1949" s="37"/>
      <c r="J1949" s="37"/>
      <c r="W1949" s="37"/>
      <c r="X1949" s="37"/>
    </row>
    <row r="1950" customFormat="false" ht="15" hidden="false" customHeight="false" outlineLevel="0" collapsed="false">
      <c r="C1950" s="50"/>
      <c r="D1950" s="50"/>
      <c r="E1950" s="50"/>
      <c r="F1950" s="50"/>
      <c r="G1950" s="50"/>
      <c r="H1950" s="50"/>
      <c r="I1950" s="37"/>
      <c r="J1950" s="37"/>
      <c r="W1950" s="37"/>
      <c r="X1950" s="37"/>
    </row>
    <row r="1951" customFormat="false" ht="15" hidden="false" customHeight="false" outlineLevel="0" collapsed="false">
      <c r="C1951" s="51"/>
      <c r="D1951" s="51"/>
      <c r="E1951" s="51"/>
      <c r="F1951" s="51"/>
      <c r="G1951" s="51"/>
      <c r="H1951" s="51"/>
      <c r="I1951" s="37"/>
      <c r="J1951" s="37"/>
      <c r="W1951" s="37"/>
      <c r="X1951" s="37"/>
    </row>
    <row r="1952" customFormat="false" ht="15" hidden="false" customHeight="false" outlineLevel="0" collapsed="false">
      <c r="C1952" s="55"/>
      <c r="D1952" s="55"/>
      <c r="E1952" s="55"/>
      <c r="F1952" s="55"/>
      <c r="G1952" s="55"/>
      <c r="H1952" s="55"/>
      <c r="I1952" s="37"/>
      <c r="J1952" s="37"/>
      <c r="W1952" s="37"/>
      <c r="X1952" s="37"/>
    </row>
    <row r="1953" customFormat="false" ht="15" hidden="false" customHeight="false" outlineLevel="0" collapsed="false">
      <c r="C1953" s="55"/>
      <c r="D1953" s="55"/>
      <c r="E1953" s="55"/>
      <c r="F1953" s="55"/>
      <c r="G1953" s="55"/>
      <c r="H1953" s="55"/>
      <c r="I1953" s="37"/>
      <c r="J1953" s="37"/>
      <c r="W1953" s="37"/>
      <c r="X1953" s="37"/>
    </row>
    <row r="1954" customFormat="false" ht="15" hidden="false" customHeight="false" outlineLevel="0" collapsed="false">
      <c r="C1954" s="55"/>
      <c r="D1954" s="55"/>
      <c r="E1954" s="55"/>
      <c r="F1954" s="55"/>
      <c r="G1954" s="55"/>
      <c r="H1954" s="55"/>
      <c r="I1954" s="37"/>
      <c r="J1954" s="37"/>
      <c r="W1954" s="37"/>
      <c r="X1954" s="37"/>
    </row>
    <row r="1955" customFormat="false" ht="15" hidden="false" customHeight="false" outlineLevel="0" collapsed="false">
      <c r="C1955" s="55"/>
      <c r="D1955" s="55"/>
      <c r="E1955" s="55"/>
      <c r="F1955" s="55"/>
      <c r="G1955" s="55"/>
      <c r="H1955" s="55"/>
      <c r="I1955" s="37"/>
      <c r="J1955" s="37"/>
      <c r="W1955" s="37"/>
      <c r="X1955" s="37"/>
    </row>
    <row r="1956" customFormat="false" ht="15" hidden="false" customHeight="false" outlineLevel="0" collapsed="false">
      <c r="C1956" s="47"/>
      <c r="D1956" s="47"/>
      <c r="E1956" s="47"/>
      <c r="F1956" s="47"/>
      <c r="G1956" s="47"/>
      <c r="H1956" s="47"/>
      <c r="I1956" s="37"/>
      <c r="J1956" s="37"/>
      <c r="W1956" s="37"/>
      <c r="X1956" s="37"/>
    </row>
    <row r="1957" customFormat="false" ht="15" hidden="false" customHeight="false" outlineLevel="0" collapsed="false">
      <c r="C1957" s="55"/>
      <c r="D1957" s="55"/>
      <c r="E1957" s="55"/>
      <c r="F1957" s="55"/>
      <c r="G1957" s="55"/>
      <c r="H1957" s="55"/>
      <c r="I1957" s="37"/>
      <c r="J1957" s="37"/>
      <c r="W1957" s="37"/>
      <c r="X1957" s="37"/>
    </row>
    <row r="1958" customFormat="false" ht="15" hidden="false" customHeight="false" outlineLevel="0" collapsed="false">
      <c r="C1958" s="53"/>
      <c r="D1958" s="53"/>
      <c r="E1958" s="53"/>
      <c r="F1958" s="53"/>
      <c r="G1958" s="53"/>
      <c r="H1958" s="53"/>
      <c r="I1958" s="37"/>
      <c r="J1958" s="37"/>
      <c r="W1958" s="37"/>
      <c r="X1958" s="37"/>
    </row>
    <row r="1959" customFormat="false" ht="15" hidden="false" customHeight="false" outlineLevel="0" collapsed="false">
      <c r="C1959" s="40"/>
      <c r="D1959" s="40"/>
      <c r="E1959" s="40"/>
      <c r="F1959" s="40"/>
      <c r="G1959" s="40"/>
      <c r="H1959" s="40"/>
      <c r="I1959" s="37"/>
      <c r="J1959" s="37"/>
      <c r="W1959" s="37"/>
      <c r="X1959" s="37"/>
    </row>
    <row r="1960" customFormat="false" ht="15" hidden="false" customHeight="false" outlineLevel="0" collapsed="false">
      <c r="C1960" s="35"/>
      <c r="D1960" s="35"/>
      <c r="E1960" s="35"/>
      <c r="F1960" s="35"/>
      <c r="G1960" s="35"/>
      <c r="H1960" s="35"/>
      <c r="I1960" s="37"/>
      <c r="J1960" s="37"/>
      <c r="W1960" s="37"/>
      <c r="X1960" s="37"/>
    </row>
    <row r="1961" customFormat="false" ht="15" hidden="false" customHeight="false" outlineLevel="0" collapsed="false">
      <c r="C1961" s="49"/>
      <c r="D1961" s="49"/>
      <c r="E1961" s="49"/>
      <c r="F1961" s="49"/>
      <c r="G1961" s="49"/>
      <c r="H1961" s="49"/>
      <c r="I1961" s="37"/>
      <c r="J1961" s="37"/>
      <c r="W1961" s="37"/>
      <c r="X1961" s="37"/>
    </row>
    <row r="1962" customFormat="false" ht="15" hidden="false" customHeight="false" outlineLevel="0" collapsed="false">
      <c r="C1962" s="35"/>
      <c r="D1962" s="35"/>
      <c r="E1962" s="35"/>
      <c r="F1962" s="35"/>
      <c r="G1962" s="35"/>
      <c r="H1962" s="35"/>
      <c r="I1962" s="37"/>
      <c r="J1962" s="37"/>
      <c r="W1962" s="37"/>
      <c r="X1962" s="37"/>
    </row>
    <row r="1963" customFormat="false" ht="15" hidden="false" customHeight="false" outlineLevel="0" collapsed="false">
      <c r="C1963" s="51"/>
      <c r="D1963" s="51"/>
      <c r="E1963" s="51"/>
      <c r="F1963" s="51"/>
      <c r="G1963" s="51"/>
      <c r="H1963" s="51"/>
      <c r="I1963" s="37"/>
      <c r="J1963" s="37"/>
      <c r="W1963" s="37"/>
      <c r="X1963" s="37"/>
    </row>
    <row r="1964" customFormat="false" ht="15" hidden="false" customHeight="false" outlineLevel="0" collapsed="false">
      <c r="C1964" s="48"/>
      <c r="D1964" s="48"/>
      <c r="E1964" s="48"/>
      <c r="F1964" s="48"/>
      <c r="G1964" s="48"/>
      <c r="H1964" s="48"/>
      <c r="I1964" s="37"/>
      <c r="J1964" s="37"/>
      <c r="W1964" s="37"/>
      <c r="X1964" s="37"/>
    </row>
    <row r="1965" customFormat="false" ht="15" hidden="false" customHeight="false" outlineLevel="0" collapsed="false">
      <c r="C1965" s="37"/>
      <c r="D1965" s="37"/>
      <c r="E1965" s="37"/>
      <c r="F1965" s="37"/>
      <c r="G1965" s="37"/>
      <c r="H1965" s="37"/>
      <c r="I1965" s="37"/>
      <c r="J1965" s="37"/>
      <c r="W1965" s="37"/>
      <c r="X1965" s="37"/>
    </row>
    <row r="1966" customFormat="false" ht="15" hidden="false" customHeight="false" outlineLevel="0" collapsed="false">
      <c r="C1966" s="35"/>
      <c r="D1966" s="35"/>
      <c r="E1966" s="35"/>
      <c r="F1966" s="35"/>
      <c r="G1966" s="35"/>
      <c r="H1966" s="35"/>
      <c r="I1966" s="37"/>
      <c r="J1966" s="37"/>
      <c r="W1966" s="37"/>
      <c r="X1966" s="37"/>
    </row>
    <row r="1967" customFormat="false" ht="15" hidden="false" customHeight="false" outlineLevel="0" collapsed="false">
      <c r="C1967" s="47"/>
      <c r="D1967" s="47"/>
      <c r="E1967" s="47"/>
      <c r="F1967" s="47"/>
      <c r="G1967" s="47"/>
      <c r="H1967" s="47"/>
      <c r="I1967" s="37"/>
      <c r="J1967" s="37"/>
      <c r="W1967" s="37"/>
      <c r="X1967" s="37"/>
    </row>
    <row r="1968" customFormat="false" ht="15" hidden="false" customHeight="false" outlineLevel="0" collapsed="false">
      <c r="C1968" s="42"/>
      <c r="D1968" s="42"/>
      <c r="E1968" s="42"/>
      <c r="F1968" s="42"/>
      <c r="G1968" s="42"/>
      <c r="H1968" s="42"/>
      <c r="I1968" s="37"/>
      <c r="J1968" s="37"/>
      <c r="W1968" s="37"/>
      <c r="X1968" s="37"/>
    </row>
    <row r="1969" customFormat="false" ht="15" hidden="false" customHeight="false" outlineLevel="0" collapsed="false">
      <c r="C1969" s="55"/>
      <c r="D1969" s="55"/>
      <c r="E1969" s="55"/>
      <c r="F1969" s="55"/>
      <c r="G1969" s="55"/>
      <c r="H1969" s="55"/>
      <c r="I1969" s="37"/>
      <c r="J1969" s="37"/>
      <c r="W1969" s="37"/>
      <c r="X1969" s="37"/>
    </row>
    <row r="1970" customFormat="false" ht="15" hidden="false" customHeight="false" outlineLevel="0" collapsed="false">
      <c r="C1970" s="40"/>
      <c r="D1970" s="40"/>
      <c r="E1970" s="40"/>
      <c r="F1970" s="40"/>
      <c r="G1970" s="40"/>
      <c r="H1970" s="40"/>
      <c r="I1970" s="37"/>
      <c r="J1970" s="37"/>
      <c r="W1970" s="37"/>
      <c r="X1970" s="37"/>
    </row>
    <row r="1971" customFormat="false" ht="15" hidden="false" customHeight="false" outlineLevel="0" collapsed="false">
      <c r="C1971" s="49"/>
      <c r="D1971" s="49"/>
      <c r="E1971" s="49"/>
      <c r="F1971" s="49"/>
      <c r="G1971" s="49"/>
      <c r="H1971" s="49"/>
      <c r="I1971" s="37"/>
      <c r="J1971" s="37"/>
      <c r="W1971" s="37"/>
      <c r="X1971" s="37"/>
    </row>
    <row r="1972" customFormat="false" ht="15" hidden="false" customHeight="false" outlineLevel="0" collapsed="false">
      <c r="C1972" s="46"/>
      <c r="D1972" s="46"/>
      <c r="E1972" s="46"/>
      <c r="F1972" s="46"/>
      <c r="G1972" s="46"/>
      <c r="H1972" s="46"/>
      <c r="I1972" s="37"/>
      <c r="J1972" s="37"/>
      <c r="W1972" s="37"/>
      <c r="X1972" s="37"/>
    </row>
    <row r="1973" customFormat="false" ht="15" hidden="false" customHeight="false" outlineLevel="0" collapsed="false">
      <c r="C1973" s="41"/>
      <c r="D1973" s="41"/>
      <c r="E1973" s="41"/>
      <c r="F1973" s="41"/>
      <c r="G1973" s="41"/>
      <c r="H1973" s="41"/>
      <c r="I1973" s="37"/>
      <c r="J1973" s="37"/>
      <c r="W1973" s="37"/>
      <c r="X1973" s="37"/>
    </row>
    <row r="1974" customFormat="false" ht="15" hidden="false" customHeight="false" outlineLevel="0" collapsed="false">
      <c r="C1974" s="48"/>
      <c r="D1974" s="48"/>
      <c r="E1974" s="48"/>
      <c r="F1974" s="48"/>
      <c r="G1974" s="48"/>
      <c r="H1974" s="48"/>
      <c r="I1974" s="37"/>
      <c r="J1974" s="37"/>
      <c r="W1974" s="37"/>
      <c r="X1974" s="37"/>
    </row>
    <row r="1975" customFormat="false" ht="15" hidden="false" customHeight="false" outlineLevel="0" collapsed="false">
      <c r="C1975" s="49"/>
      <c r="D1975" s="49"/>
      <c r="E1975" s="49"/>
      <c r="F1975" s="49"/>
      <c r="G1975" s="49"/>
      <c r="H1975" s="49"/>
      <c r="I1975" s="37"/>
      <c r="J1975" s="37"/>
      <c r="W1975" s="37"/>
      <c r="X1975" s="37"/>
    </row>
    <row r="1976" customFormat="false" ht="15" hidden="false" customHeight="false" outlineLevel="0" collapsed="false">
      <c r="C1976" s="54"/>
      <c r="D1976" s="54"/>
      <c r="E1976" s="54"/>
      <c r="F1976" s="54"/>
      <c r="G1976" s="54"/>
      <c r="H1976" s="54"/>
      <c r="I1976" s="37"/>
      <c r="J1976" s="37"/>
      <c r="W1976" s="37"/>
      <c r="X1976" s="37"/>
    </row>
    <row r="1977" customFormat="false" ht="15" hidden="false" customHeight="false" outlineLevel="0" collapsed="false">
      <c r="C1977" s="47"/>
      <c r="D1977" s="47"/>
      <c r="E1977" s="47"/>
      <c r="F1977" s="47"/>
      <c r="G1977" s="47"/>
      <c r="H1977" s="47"/>
      <c r="I1977" s="37"/>
      <c r="J1977" s="37"/>
      <c r="W1977" s="37"/>
      <c r="X1977" s="37"/>
    </row>
    <row r="1978" customFormat="false" ht="15" hidden="false" customHeight="false" outlineLevel="0" collapsed="false">
      <c r="C1978" s="47"/>
      <c r="D1978" s="47"/>
      <c r="E1978" s="47"/>
      <c r="F1978" s="47"/>
      <c r="G1978" s="47"/>
      <c r="H1978" s="47"/>
      <c r="I1978" s="37"/>
      <c r="J1978" s="37"/>
      <c r="W1978" s="37"/>
      <c r="X1978" s="37"/>
    </row>
    <row r="1979" customFormat="false" ht="15" hidden="false" customHeight="false" outlineLevel="0" collapsed="false">
      <c r="C1979" s="39"/>
      <c r="D1979" s="39"/>
      <c r="E1979" s="39"/>
      <c r="F1979" s="39"/>
      <c r="G1979" s="39"/>
      <c r="H1979" s="39"/>
      <c r="I1979" s="37"/>
      <c r="J1979" s="37"/>
      <c r="W1979" s="37"/>
      <c r="X1979" s="37"/>
    </row>
    <row r="1980" customFormat="false" ht="15" hidden="false" customHeight="false" outlineLevel="0" collapsed="false">
      <c r="C1980" s="51"/>
      <c r="D1980" s="51"/>
      <c r="E1980" s="51"/>
      <c r="F1980" s="51"/>
      <c r="G1980" s="51"/>
      <c r="H1980" s="51"/>
      <c r="I1980" s="37"/>
      <c r="J1980" s="37"/>
      <c r="W1980" s="37"/>
      <c r="X1980" s="37"/>
    </row>
    <row r="1981" customFormat="false" ht="15" hidden="false" customHeight="false" outlineLevel="0" collapsed="false">
      <c r="C1981" s="53"/>
      <c r="D1981" s="53"/>
      <c r="E1981" s="53"/>
      <c r="F1981" s="53"/>
      <c r="G1981" s="53"/>
      <c r="H1981" s="53"/>
      <c r="I1981" s="37"/>
      <c r="J1981" s="37"/>
      <c r="W1981" s="37"/>
      <c r="X1981" s="37"/>
    </row>
    <row r="1982" customFormat="false" ht="15" hidden="false" customHeight="false" outlineLevel="0" collapsed="false">
      <c r="C1982" s="53"/>
      <c r="D1982" s="53"/>
      <c r="E1982" s="53"/>
      <c r="F1982" s="53"/>
      <c r="G1982" s="53"/>
      <c r="H1982" s="53"/>
      <c r="I1982" s="37"/>
      <c r="J1982" s="37"/>
      <c r="W1982" s="37"/>
      <c r="X1982" s="37"/>
    </row>
    <row r="1983" customFormat="false" ht="15" hidden="false" customHeight="false" outlineLevel="0" collapsed="false">
      <c r="C1983" s="44"/>
      <c r="D1983" s="44"/>
      <c r="E1983" s="44"/>
      <c r="F1983" s="44"/>
      <c r="G1983" s="44"/>
      <c r="H1983" s="44"/>
      <c r="I1983" s="37"/>
      <c r="J1983" s="37"/>
      <c r="W1983" s="37"/>
      <c r="X1983" s="37"/>
    </row>
    <row r="1984" customFormat="false" ht="15" hidden="false" customHeight="false" outlineLevel="0" collapsed="false">
      <c r="C1984" s="41"/>
      <c r="D1984" s="41"/>
      <c r="E1984" s="41"/>
      <c r="F1984" s="41"/>
      <c r="G1984" s="41"/>
      <c r="H1984" s="41"/>
      <c r="I1984" s="37"/>
      <c r="J1984" s="37"/>
      <c r="W1984" s="37"/>
      <c r="X1984" s="37"/>
    </row>
    <row r="1985" customFormat="false" ht="15" hidden="false" customHeight="false" outlineLevel="0" collapsed="false">
      <c r="C1985" s="41"/>
      <c r="D1985" s="41"/>
      <c r="E1985" s="41"/>
      <c r="F1985" s="41"/>
      <c r="G1985" s="41"/>
      <c r="H1985" s="41"/>
      <c r="I1985" s="37"/>
      <c r="J1985" s="37"/>
      <c r="W1985" s="37"/>
      <c r="X1985" s="37"/>
    </row>
    <row r="1986" customFormat="false" ht="15" hidden="false" customHeight="false" outlineLevel="0" collapsed="false">
      <c r="C1986" s="44"/>
      <c r="D1986" s="44"/>
      <c r="E1986" s="44"/>
      <c r="F1986" s="44"/>
      <c r="G1986" s="44"/>
      <c r="H1986" s="44"/>
      <c r="I1986" s="37"/>
      <c r="J1986" s="37"/>
      <c r="W1986" s="37"/>
      <c r="X1986" s="37"/>
    </row>
    <row r="1987" customFormat="false" ht="15" hidden="false" customHeight="false" outlineLevel="0" collapsed="false">
      <c r="C1987" s="47"/>
      <c r="D1987" s="47"/>
      <c r="E1987" s="47"/>
      <c r="F1987" s="47"/>
      <c r="G1987" s="47"/>
      <c r="H1987" s="47"/>
      <c r="I1987" s="55"/>
      <c r="J1987" s="55"/>
      <c r="W1987" s="55"/>
      <c r="X1987" s="55"/>
    </row>
    <row r="1988" customFormat="false" ht="15" hidden="false" customHeight="false" outlineLevel="0" collapsed="false">
      <c r="C1988" s="39"/>
      <c r="D1988" s="39"/>
      <c r="E1988" s="39"/>
      <c r="F1988" s="39"/>
      <c r="G1988" s="39"/>
      <c r="H1988" s="39"/>
      <c r="I1988" s="55"/>
      <c r="J1988" s="55"/>
      <c r="W1988" s="55"/>
      <c r="X1988" s="55"/>
    </row>
    <row r="1989" customFormat="false" ht="15" hidden="false" customHeight="false" outlineLevel="0" collapsed="false">
      <c r="C1989" s="41"/>
      <c r="D1989" s="41"/>
      <c r="E1989" s="41"/>
      <c r="F1989" s="41"/>
      <c r="G1989" s="41"/>
      <c r="H1989" s="41"/>
      <c r="I1989" s="55"/>
      <c r="J1989" s="55"/>
      <c r="W1989" s="55"/>
      <c r="X1989" s="55"/>
    </row>
    <row r="1990" customFormat="false" ht="15" hidden="false" customHeight="false" outlineLevel="0" collapsed="false">
      <c r="C1990" s="47"/>
      <c r="D1990" s="47"/>
      <c r="E1990" s="47"/>
      <c r="F1990" s="47"/>
      <c r="G1990" s="47"/>
      <c r="H1990" s="47"/>
      <c r="I1990" s="55"/>
      <c r="J1990" s="55"/>
      <c r="W1990" s="55"/>
      <c r="X1990" s="55"/>
    </row>
    <row r="1991" customFormat="false" ht="15" hidden="false" customHeight="false" outlineLevel="0" collapsed="false">
      <c r="C1991" s="54"/>
      <c r="D1991" s="54"/>
      <c r="E1991" s="54"/>
      <c r="F1991" s="54"/>
      <c r="G1991" s="54"/>
      <c r="H1991" s="54"/>
      <c r="I1991" s="55"/>
      <c r="J1991" s="55"/>
      <c r="W1991" s="55"/>
      <c r="X1991" s="55"/>
    </row>
    <row r="1992" customFormat="false" ht="15" hidden="false" customHeight="false" outlineLevel="0" collapsed="false">
      <c r="C1992" s="40"/>
      <c r="D1992" s="40"/>
      <c r="E1992" s="40"/>
      <c r="F1992" s="40"/>
      <c r="G1992" s="40"/>
      <c r="H1992" s="40"/>
      <c r="I1992" s="55"/>
      <c r="J1992" s="55"/>
      <c r="W1992" s="55"/>
      <c r="X1992" s="55"/>
    </row>
    <row r="1993" customFormat="false" ht="15" hidden="false" customHeight="false" outlineLevel="0" collapsed="false">
      <c r="C1993" s="39"/>
      <c r="D1993" s="39"/>
      <c r="E1993" s="39"/>
      <c r="F1993" s="39"/>
      <c r="G1993" s="39"/>
      <c r="H1993" s="39"/>
      <c r="I1993" s="55"/>
      <c r="J1993" s="55"/>
      <c r="W1993" s="55"/>
      <c r="X1993" s="55"/>
    </row>
    <row r="1994" customFormat="false" ht="15" hidden="false" customHeight="false" outlineLevel="0" collapsed="false">
      <c r="C1994" s="41"/>
      <c r="D1994" s="41"/>
      <c r="E1994" s="41"/>
      <c r="F1994" s="41"/>
      <c r="G1994" s="41"/>
      <c r="H1994" s="41"/>
      <c r="I1994" s="55"/>
      <c r="J1994" s="55"/>
      <c r="W1994" s="55"/>
      <c r="X1994" s="55"/>
    </row>
    <row r="1995" customFormat="false" ht="15" hidden="false" customHeight="false" outlineLevel="0" collapsed="false">
      <c r="C1995" s="36"/>
      <c r="D1995" s="36"/>
      <c r="E1995" s="36"/>
      <c r="F1995" s="36"/>
      <c r="G1995" s="36"/>
      <c r="H1995" s="36"/>
      <c r="I1995" s="55"/>
      <c r="J1995" s="55"/>
      <c r="W1995" s="55"/>
      <c r="X1995" s="55"/>
    </row>
    <row r="1996" customFormat="false" ht="15" hidden="false" customHeight="false" outlineLevel="0" collapsed="false">
      <c r="C1996" s="54"/>
      <c r="D1996" s="54"/>
      <c r="E1996" s="54"/>
      <c r="F1996" s="54"/>
      <c r="G1996" s="54"/>
      <c r="H1996" s="54"/>
      <c r="I1996" s="55"/>
      <c r="J1996" s="55"/>
      <c r="W1996" s="55"/>
      <c r="X1996" s="55"/>
    </row>
    <row r="1997" customFormat="false" ht="15" hidden="false" customHeight="false" outlineLevel="0" collapsed="false">
      <c r="C1997" s="53"/>
      <c r="D1997" s="53"/>
      <c r="E1997" s="53"/>
      <c r="F1997" s="53"/>
      <c r="G1997" s="53"/>
      <c r="H1997" s="53"/>
      <c r="I1997" s="55"/>
      <c r="J1997" s="55"/>
      <c r="W1997" s="55"/>
      <c r="X1997" s="55"/>
    </row>
    <row r="1998" customFormat="false" ht="15" hidden="false" customHeight="false" outlineLevel="0" collapsed="false">
      <c r="C1998" s="46"/>
      <c r="D1998" s="46"/>
      <c r="E1998" s="46"/>
      <c r="F1998" s="46"/>
      <c r="G1998" s="46"/>
      <c r="H1998" s="46"/>
      <c r="I1998" s="55"/>
      <c r="J1998" s="55"/>
      <c r="W1998" s="55"/>
      <c r="X1998" s="55"/>
    </row>
    <row r="1999" customFormat="false" ht="15" hidden="false" customHeight="false" outlineLevel="0" collapsed="false">
      <c r="C1999" s="48"/>
      <c r="D1999" s="48"/>
      <c r="E1999" s="48"/>
      <c r="F1999" s="48"/>
      <c r="G1999" s="48"/>
      <c r="H1999" s="48"/>
      <c r="I1999" s="55"/>
      <c r="J1999" s="55"/>
      <c r="W1999" s="55"/>
      <c r="X1999" s="55"/>
    </row>
    <row r="2000" customFormat="false" ht="15" hidden="false" customHeight="false" outlineLevel="0" collapsed="false">
      <c r="C2000" s="35"/>
      <c r="D2000" s="35"/>
      <c r="E2000" s="35"/>
      <c r="F2000" s="35"/>
      <c r="G2000" s="35"/>
      <c r="H2000" s="35"/>
      <c r="I2000" s="55"/>
      <c r="J2000" s="55"/>
      <c r="W2000" s="55"/>
      <c r="X2000" s="55"/>
    </row>
    <row r="2001" customFormat="false" ht="15" hidden="false" customHeight="false" outlineLevel="0" collapsed="false">
      <c r="C2001" s="40"/>
      <c r="D2001" s="40"/>
      <c r="E2001" s="40"/>
      <c r="F2001" s="40"/>
      <c r="G2001" s="40"/>
      <c r="H2001" s="40"/>
      <c r="I2001" s="55"/>
      <c r="J2001" s="55"/>
      <c r="W2001" s="55"/>
      <c r="X2001" s="55"/>
    </row>
    <row r="2002" customFormat="false" ht="15" hidden="false" customHeight="false" outlineLevel="0" collapsed="false">
      <c r="C2002" s="52"/>
      <c r="D2002" s="52"/>
      <c r="E2002" s="52"/>
      <c r="F2002" s="52"/>
      <c r="G2002" s="52"/>
      <c r="H2002" s="52"/>
      <c r="I2002" s="55"/>
      <c r="J2002" s="55"/>
      <c r="W2002" s="55"/>
      <c r="X2002" s="55"/>
    </row>
    <row r="2003" customFormat="false" ht="15" hidden="false" customHeight="false" outlineLevel="0" collapsed="false">
      <c r="C2003" s="40"/>
      <c r="D2003" s="40"/>
      <c r="E2003" s="40"/>
      <c r="F2003" s="40"/>
      <c r="G2003" s="40"/>
      <c r="H2003" s="40"/>
      <c r="I2003" s="55"/>
      <c r="J2003" s="55"/>
      <c r="W2003" s="55"/>
      <c r="X2003" s="55"/>
    </row>
    <row r="2004" customFormat="false" ht="15" hidden="false" customHeight="false" outlineLevel="0" collapsed="false">
      <c r="C2004" s="51"/>
      <c r="D2004" s="51"/>
      <c r="E2004" s="51"/>
      <c r="F2004" s="51"/>
      <c r="G2004" s="51"/>
      <c r="H2004" s="51"/>
      <c r="I2004" s="55"/>
      <c r="J2004" s="55"/>
      <c r="W2004" s="55"/>
      <c r="X2004" s="55"/>
    </row>
    <row r="2005" customFormat="false" ht="15" hidden="false" customHeight="false" outlineLevel="0" collapsed="false">
      <c r="C2005" s="48"/>
      <c r="D2005" s="48"/>
      <c r="E2005" s="48"/>
      <c r="F2005" s="48"/>
      <c r="G2005" s="48"/>
      <c r="H2005" s="48"/>
      <c r="I2005" s="55"/>
      <c r="J2005" s="55"/>
      <c r="W2005" s="55"/>
      <c r="X2005" s="55"/>
    </row>
    <row r="2006" customFormat="false" ht="15" hidden="false" customHeight="false" outlineLevel="0" collapsed="false">
      <c r="C2006" s="48"/>
      <c r="D2006" s="48"/>
      <c r="E2006" s="48"/>
      <c r="F2006" s="48"/>
      <c r="G2006" s="48"/>
      <c r="H2006" s="48"/>
      <c r="I2006" s="55"/>
      <c r="J2006" s="55"/>
      <c r="W2006" s="55"/>
      <c r="X2006" s="55"/>
    </row>
    <row r="2007" customFormat="false" ht="15" hidden="false" customHeight="false" outlineLevel="0" collapsed="false">
      <c r="C2007" s="54"/>
      <c r="D2007" s="54"/>
      <c r="E2007" s="54"/>
      <c r="F2007" s="54"/>
      <c r="G2007" s="54"/>
      <c r="H2007" s="54"/>
      <c r="I2007" s="55"/>
      <c r="J2007" s="55"/>
      <c r="W2007" s="55"/>
      <c r="X2007" s="55"/>
    </row>
    <row r="2008" customFormat="false" ht="15" hidden="false" customHeight="false" outlineLevel="0" collapsed="false">
      <c r="C2008" s="44"/>
      <c r="D2008" s="44"/>
      <c r="E2008" s="44"/>
      <c r="F2008" s="44"/>
      <c r="G2008" s="44"/>
      <c r="H2008" s="44"/>
      <c r="I2008" s="55"/>
      <c r="J2008" s="55"/>
      <c r="W2008" s="55"/>
      <c r="X2008" s="55"/>
    </row>
    <row r="2009" customFormat="false" ht="15" hidden="false" customHeight="false" outlineLevel="0" collapsed="false">
      <c r="C2009" s="35"/>
      <c r="D2009" s="35"/>
      <c r="E2009" s="35"/>
      <c r="F2009" s="35"/>
      <c r="G2009" s="35"/>
      <c r="H2009" s="35"/>
      <c r="I2009" s="55"/>
      <c r="J2009" s="55"/>
      <c r="W2009" s="55"/>
      <c r="X2009" s="55"/>
    </row>
    <row r="2010" customFormat="false" ht="15" hidden="false" customHeight="false" outlineLevel="0" collapsed="false">
      <c r="C2010" s="43"/>
      <c r="D2010" s="43"/>
      <c r="E2010" s="43"/>
      <c r="F2010" s="43"/>
      <c r="G2010" s="43"/>
      <c r="H2010" s="43"/>
      <c r="I2010" s="55"/>
      <c r="J2010" s="55"/>
      <c r="W2010" s="55"/>
      <c r="X2010" s="55"/>
    </row>
    <row r="2011" customFormat="false" ht="15" hidden="false" customHeight="false" outlineLevel="0" collapsed="false">
      <c r="C2011" s="55"/>
      <c r="D2011" s="55"/>
      <c r="E2011" s="55"/>
      <c r="F2011" s="55"/>
      <c r="G2011" s="55"/>
      <c r="H2011" s="55"/>
      <c r="I2011" s="55"/>
      <c r="J2011" s="55"/>
      <c r="W2011" s="55"/>
      <c r="X2011" s="55"/>
    </row>
    <row r="2012" customFormat="false" ht="15" hidden="false" customHeight="false" outlineLevel="0" collapsed="false">
      <c r="C2012" s="35"/>
      <c r="D2012" s="35"/>
      <c r="E2012" s="35"/>
      <c r="F2012" s="35"/>
      <c r="G2012" s="35"/>
      <c r="H2012" s="35"/>
      <c r="I2012" s="55"/>
      <c r="J2012" s="55"/>
      <c r="W2012" s="55"/>
      <c r="X2012" s="55"/>
    </row>
    <row r="2013" customFormat="false" ht="15" hidden="false" customHeight="false" outlineLevel="0" collapsed="false">
      <c r="C2013" s="55"/>
      <c r="D2013" s="55"/>
      <c r="E2013" s="55"/>
      <c r="F2013" s="55"/>
      <c r="G2013" s="55"/>
      <c r="H2013" s="55"/>
      <c r="I2013" s="55"/>
      <c r="J2013" s="55"/>
      <c r="W2013" s="55"/>
      <c r="X2013" s="55"/>
    </row>
    <row r="2014" customFormat="false" ht="15" hidden="false" customHeight="false" outlineLevel="0" collapsed="false">
      <c r="C2014" s="37"/>
      <c r="D2014" s="37"/>
      <c r="E2014" s="37"/>
      <c r="F2014" s="37"/>
      <c r="G2014" s="37"/>
      <c r="H2014" s="37"/>
      <c r="I2014" s="55"/>
      <c r="J2014" s="55"/>
      <c r="W2014" s="55"/>
      <c r="X2014" s="55"/>
    </row>
    <row r="2015" customFormat="false" ht="15" hidden="false" customHeight="false" outlineLevel="0" collapsed="false">
      <c r="C2015" s="47"/>
      <c r="D2015" s="47"/>
      <c r="E2015" s="47"/>
      <c r="F2015" s="47"/>
      <c r="G2015" s="47"/>
      <c r="H2015" s="47"/>
      <c r="I2015" s="55"/>
      <c r="J2015" s="55"/>
      <c r="W2015" s="55"/>
      <c r="X2015" s="55"/>
    </row>
    <row r="2016" customFormat="false" ht="15" hidden="false" customHeight="false" outlineLevel="0" collapsed="false">
      <c r="C2016" s="36"/>
      <c r="D2016" s="36"/>
      <c r="E2016" s="36"/>
      <c r="F2016" s="36"/>
      <c r="G2016" s="36"/>
      <c r="H2016" s="36"/>
      <c r="I2016" s="55"/>
      <c r="J2016" s="55"/>
      <c r="W2016" s="55"/>
      <c r="X2016" s="55"/>
    </row>
    <row r="2017" customFormat="false" ht="15" hidden="false" customHeight="false" outlineLevel="0" collapsed="false">
      <c r="C2017" s="54"/>
      <c r="D2017" s="54"/>
      <c r="E2017" s="54"/>
      <c r="F2017" s="54"/>
      <c r="G2017" s="54"/>
      <c r="H2017" s="54"/>
      <c r="I2017" s="55"/>
      <c r="J2017" s="55"/>
      <c r="W2017" s="55"/>
      <c r="X2017" s="55"/>
    </row>
    <row r="2018" customFormat="false" ht="15" hidden="false" customHeight="false" outlineLevel="0" collapsed="false">
      <c r="C2018" s="55"/>
      <c r="D2018" s="55"/>
      <c r="E2018" s="55"/>
      <c r="F2018" s="55"/>
      <c r="G2018" s="55"/>
      <c r="H2018" s="55"/>
      <c r="I2018" s="55"/>
      <c r="J2018" s="55"/>
      <c r="W2018" s="55"/>
      <c r="X2018" s="55"/>
    </row>
    <row r="2019" customFormat="false" ht="15" hidden="false" customHeight="false" outlineLevel="0" collapsed="false">
      <c r="C2019" s="48"/>
      <c r="D2019" s="48"/>
      <c r="E2019" s="48"/>
      <c r="F2019" s="48"/>
      <c r="G2019" s="48"/>
      <c r="H2019" s="48"/>
      <c r="I2019" s="55"/>
      <c r="J2019" s="55"/>
      <c r="W2019" s="55"/>
      <c r="X2019" s="55"/>
    </row>
    <row r="2020" customFormat="false" ht="15" hidden="false" customHeight="false" outlineLevel="0" collapsed="false">
      <c r="C2020" s="33"/>
      <c r="D2020" s="33"/>
      <c r="E2020" s="33"/>
      <c r="F2020" s="33"/>
      <c r="G2020" s="33"/>
      <c r="H2020" s="33"/>
      <c r="I2020" s="55"/>
      <c r="J2020" s="55"/>
      <c r="W2020" s="55"/>
      <c r="X2020" s="55"/>
    </row>
    <row r="2021" customFormat="false" ht="15" hidden="false" customHeight="false" outlineLevel="0" collapsed="false">
      <c r="C2021" s="54"/>
      <c r="D2021" s="54"/>
      <c r="E2021" s="54"/>
      <c r="F2021" s="54"/>
      <c r="G2021" s="54"/>
      <c r="H2021" s="54"/>
      <c r="I2021" s="55"/>
      <c r="J2021" s="55"/>
      <c r="W2021" s="55"/>
      <c r="X2021" s="55"/>
    </row>
    <row r="2022" customFormat="false" ht="15" hidden="false" customHeight="false" outlineLevel="0" collapsed="false">
      <c r="C2022" s="52"/>
      <c r="D2022" s="52"/>
      <c r="E2022" s="52"/>
      <c r="F2022" s="52"/>
      <c r="G2022" s="52"/>
      <c r="H2022" s="52"/>
      <c r="I2022" s="55"/>
      <c r="J2022" s="55"/>
      <c r="W2022" s="55"/>
      <c r="X2022" s="55"/>
    </row>
    <row r="2023" customFormat="false" ht="15" hidden="false" customHeight="false" outlineLevel="0" collapsed="false">
      <c r="C2023" s="52"/>
      <c r="D2023" s="52"/>
      <c r="E2023" s="52"/>
      <c r="F2023" s="52"/>
      <c r="G2023" s="52"/>
      <c r="H2023" s="52"/>
      <c r="I2023" s="55"/>
      <c r="J2023" s="55"/>
      <c r="W2023" s="55"/>
      <c r="X2023" s="55"/>
    </row>
    <row r="2024" customFormat="false" ht="15" hidden="false" customHeight="false" outlineLevel="0" collapsed="false">
      <c r="C2024" s="49"/>
      <c r="D2024" s="49"/>
      <c r="E2024" s="49"/>
      <c r="F2024" s="49"/>
      <c r="G2024" s="49"/>
      <c r="H2024" s="49"/>
      <c r="I2024" s="55"/>
      <c r="J2024" s="55"/>
      <c r="W2024" s="55"/>
      <c r="X2024" s="55"/>
    </row>
    <row r="2025" customFormat="false" ht="15" hidden="false" customHeight="false" outlineLevel="0" collapsed="false">
      <c r="C2025" s="47"/>
      <c r="D2025" s="47"/>
      <c r="E2025" s="47"/>
      <c r="F2025" s="47"/>
      <c r="G2025" s="47"/>
      <c r="H2025" s="47"/>
      <c r="I2025" s="55"/>
      <c r="J2025" s="55"/>
      <c r="W2025" s="55"/>
      <c r="X2025" s="55"/>
    </row>
    <row r="2026" customFormat="false" ht="15" hidden="false" customHeight="false" outlineLevel="0" collapsed="false">
      <c r="C2026" s="55"/>
      <c r="D2026" s="55"/>
      <c r="E2026" s="55"/>
      <c r="F2026" s="55"/>
      <c r="G2026" s="55"/>
      <c r="H2026" s="55"/>
      <c r="I2026" s="55"/>
      <c r="J2026" s="55"/>
      <c r="W2026" s="55"/>
      <c r="X2026" s="55"/>
    </row>
    <row r="2027" customFormat="false" ht="15" hidden="false" customHeight="false" outlineLevel="0" collapsed="false">
      <c r="C2027" s="54"/>
      <c r="D2027" s="54"/>
      <c r="E2027" s="54"/>
      <c r="F2027" s="54"/>
      <c r="G2027" s="54"/>
      <c r="H2027" s="54"/>
      <c r="I2027" s="55"/>
      <c r="J2027" s="55"/>
      <c r="W2027" s="55"/>
      <c r="X2027" s="55"/>
    </row>
    <row r="2028" customFormat="false" ht="15" hidden="false" customHeight="false" outlineLevel="0" collapsed="false">
      <c r="C2028" s="35"/>
      <c r="D2028" s="35"/>
      <c r="E2028" s="35"/>
      <c r="F2028" s="35"/>
      <c r="G2028" s="35"/>
      <c r="H2028" s="35"/>
      <c r="I2028" s="55"/>
      <c r="J2028" s="55"/>
      <c r="W2028" s="55"/>
      <c r="X2028" s="55"/>
    </row>
    <row r="2029" customFormat="false" ht="15" hidden="false" customHeight="false" outlineLevel="0" collapsed="false">
      <c r="C2029" s="39"/>
      <c r="D2029" s="39"/>
      <c r="E2029" s="39"/>
      <c r="F2029" s="39"/>
      <c r="G2029" s="39"/>
      <c r="H2029" s="39"/>
      <c r="I2029" s="55"/>
      <c r="J2029" s="55"/>
      <c r="W2029" s="55"/>
      <c r="X2029" s="55"/>
    </row>
    <row r="2030" customFormat="false" ht="15" hidden="false" customHeight="false" outlineLevel="0" collapsed="false">
      <c r="C2030" s="55"/>
      <c r="D2030" s="55"/>
      <c r="E2030" s="55"/>
      <c r="F2030" s="55"/>
      <c r="G2030" s="55"/>
      <c r="H2030" s="55"/>
      <c r="I2030" s="55"/>
      <c r="J2030" s="55"/>
      <c r="W2030" s="55"/>
      <c r="X2030" s="55"/>
    </row>
    <row r="2031" customFormat="false" ht="15" hidden="false" customHeight="false" outlineLevel="0" collapsed="false">
      <c r="C2031" s="46"/>
      <c r="D2031" s="46"/>
      <c r="E2031" s="46"/>
      <c r="F2031" s="46"/>
      <c r="G2031" s="46"/>
      <c r="H2031" s="46"/>
      <c r="I2031" s="55"/>
      <c r="J2031" s="55"/>
      <c r="W2031" s="55"/>
      <c r="X2031" s="55"/>
    </row>
    <row r="2032" customFormat="false" ht="15" hidden="false" customHeight="false" outlineLevel="0" collapsed="false">
      <c r="C2032" s="52"/>
      <c r="D2032" s="52"/>
      <c r="E2032" s="52"/>
      <c r="F2032" s="52"/>
      <c r="G2032" s="52"/>
      <c r="H2032" s="52"/>
      <c r="I2032" s="55"/>
      <c r="J2032" s="55"/>
      <c r="W2032" s="55"/>
      <c r="X2032" s="55"/>
    </row>
    <row r="2033" customFormat="false" ht="15" hidden="false" customHeight="false" outlineLevel="0" collapsed="false">
      <c r="C2033" s="51"/>
      <c r="D2033" s="51"/>
      <c r="E2033" s="51"/>
      <c r="F2033" s="51"/>
      <c r="G2033" s="51"/>
      <c r="H2033" s="51"/>
      <c r="I2033" s="55"/>
      <c r="J2033" s="55"/>
      <c r="W2033" s="55"/>
      <c r="X2033" s="55"/>
    </row>
    <row r="2034" customFormat="false" ht="15" hidden="false" customHeight="false" outlineLevel="0" collapsed="false">
      <c r="C2034" s="38"/>
      <c r="D2034" s="38"/>
      <c r="E2034" s="38"/>
      <c r="F2034" s="38"/>
      <c r="G2034" s="38"/>
      <c r="H2034" s="38"/>
      <c r="I2034" s="55"/>
      <c r="J2034" s="55"/>
      <c r="W2034" s="55"/>
      <c r="X2034" s="55"/>
    </row>
    <row r="2035" customFormat="false" ht="15" hidden="false" customHeight="false" outlineLevel="0" collapsed="false">
      <c r="C2035" s="36"/>
      <c r="D2035" s="36"/>
      <c r="E2035" s="36"/>
      <c r="F2035" s="36"/>
      <c r="G2035" s="36"/>
      <c r="H2035" s="36"/>
      <c r="I2035" s="55"/>
      <c r="J2035" s="55"/>
      <c r="W2035" s="55"/>
      <c r="X2035" s="55"/>
    </row>
    <row r="2036" customFormat="false" ht="15" hidden="false" customHeight="false" outlineLevel="0" collapsed="false">
      <c r="C2036" s="37"/>
      <c r="D2036" s="37"/>
      <c r="E2036" s="37"/>
      <c r="F2036" s="37"/>
      <c r="G2036" s="37"/>
      <c r="H2036" s="37"/>
      <c r="I2036" s="55"/>
      <c r="J2036" s="55"/>
      <c r="W2036" s="55"/>
      <c r="X2036" s="55"/>
    </row>
    <row r="2037" customFormat="false" ht="15" hidden="false" customHeight="false" outlineLevel="0" collapsed="false">
      <c r="C2037" s="37"/>
      <c r="D2037" s="37"/>
      <c r="E2037" s="37"/>
      <c r="F2037" s="37"/>
      <c r="G2037" s="37"/>
      <c r="H2037" s="37"/>
      <c r="I2037" s="55"/>
      <c r="J2037" s="55"/>
      <c r="W2037" s="55"/>
      <c r="X2037" s="55"/>
    </row>
    <row r="2038" customFormat="false" ht="15" hidden="false" customHeight="false" outlineLevel="0" collapsed="false">
      <c r="C2038" s="50"/>
      <c r="D2038" s="50"/>
      <c r="E2038" s="50"/>
      <c r="F2038" s="50"/>
      <c r="G2038" s="50"/>
      <c r="H2038" s="50"/>
      <c r="I2038" s="55"/>
      <c r="J2038" s="55"/>
      <c r="W2038" s="55"/>
      <c r="X2038" s="55"/>
    </row>
    <row r="2039" customFormat="false" ht="15" hidden="false" customHeight="false" outlineLevel="0" collapsed="false">
      <c r="C2039" s="37"/>
      <c r="D2039" s="37"/>
      <c r="E2039" s="37"/>
      <c r="F2039" s="37"/>
      <c r="G2039" s="37"/>
      <c r="H2039" s="37"/>
      <c r="I2039" s="55"/>
      <c r="J2039" s="55"/>
      <c r="W2039" s="55"/>
      <c r="X2039" s="55"/>
    </row>
    <row r="2040" customFormat="false" ht="15" hidden="false" customHeight="false" outlineLevel="0" collapsed="false">
      <c r="C2040" s="41"/>
      <c r="D2040" s="41"/>
      <c r="E2040" s="41"/>
      <c r="F2040" s="41"/>
      <c r="G2040" s="41"/>
      <c r="H2040" s="41"/>
      <c r="I2040" s="55"/>
      <c r="J2040" s="55"/>
      <c r="W2040" s="55"/>
      <c r="X2040" s="55"/>
    </row>
    <row r="2041" customFormat="false" ht="15" hidden="false" customHeight="false" outlineLevel="0" collapsed="false">
      <c r="C2041" s="51"/>
      <c r="D2041" s="51"/>
      <c r="E2041" s="51"/>
      <c r="F2041" s="51"/>
      <c r="G2041" s="51"/>
      <c r="H2041" s="51"/>
      <c r="I2041" s="55"/>
      <c r="J2041" s="55"/>
      <c r="W2041" s="55"/>
      <c r="X2041" s="55"/>
    </row>
    <row r="2042" customFormat="false" ht="15" hidden="false" customHeight="false" outlineLevel="0" collapsed="false">
      <c r="C2042" s="37"/>
      <c r="D2042" s="37"/>
      <c r="E2042" s="37"/>
      <c r="F2042" s="37"/>
      <c r="G2042" s="37"/>
      <c r="H2042" s="37"/>
      <c r="I2042" s="55"/>
      <c r="J2042" s="55"/>
      <c r="W2042" s="55"/>
      <c r="X2042" s="55"/>
    </row>
    <row r="2043" customFormat="false" ht="15" hidden="false" customHeight="false" outlineLevel="0" collapsed="false">
      <c r="C2043" s="52"/>
      <c r="D2043" s="52"/>
      <c r="E2043" s="52"/>
      <c r="F2043" s="52"/>
      <c r="G2043" s="52"/>
      <c r="H2043" s="52"/>
      <c r="I2043" s="55"/>
      <c r="J2043" s="55"/>
      <c r="W2043" s="55"/>
      <c r="X2043" s="55"/>
    </row>
    <row r="2044" customFormat="false" ht="15" hidden="false" customHeight="false" outlineLevel="0" collapsed="false">
      <c r="C2044" s="50"/>
      <c r="D2044" s="50"/>
      <c r="E2044" s="50"/>
      <c r="F2044" s="50"/>
      <c r="G2044" s="50"/>
      <c r="H2044" s="50"/>
      <c r="I2044" s="55"/>
      <c r="J2044" s="55"/>
      <c r="W2044" s="55"/>
      <c r="X2044" s="55"/>
    </row>
    <row r="2045" customFormat="false" ht="15" hidden="false" customHeight="false" outlineLevel="0" collapsed="false">
      <c r="C2045" s="33"/>
      <c r="D2045" s="33"/>
      <c r="E2045" s="33"/>
      <c r="F2045" s="33"/>
      <c r="G2045" s="33"/>
      <c r="H2045" s="33"/>
      <c r="I2045" s="55"/>
      <c r="J2045" s="55"/>
      <c r="W2045" s="55"/>
      <c r="X2045" s="55"/>
    </row>
    <row r="2046" customFormat="false" ht="15" hidden="false" customHeight="false" outlineLevel="0" collapsed="false">
      <c r="C2046" s="46"/>
      <c r="D2046" s="46"/>
      <c r="E2046" s="46"/>
      <c r="F2046" s="46"/>
      <c r="G2046" s="46"/>
      <c r="H2046" s="46"/>
      <c r="I2046" s="55"/>
      <c r="J2046" s="55"/>
      <c r="W2046" s="55"/>
      <c r="X2046" s="55"/>
    </row>
    <row r="2047" customFormat="false" ht="15" hidden="false" customHeight="false" outlineLevel="0" collapsed="false">
      <c r="C2047" s="54"/>
      <c r="D2047" s="54"/>
      <c r="E2047" s="54"/>
      <c r="F2047" s="54"/>
      <c r="G2047" s="54"/>
      <c r="H2047" s="54"/>
      <c r="I2047" s="55"/>
      <c r="J2047" s="55"/>
      <c r="W2047" s="55"/>
      <c r="X2047" s="55"/>
    </row>
    <row r="2048" customFormat="false" ht="15" hidden="false" customHeight="false" outlineLevel="0" collapsed="false">
      <c r="C2048" s="44"/>
      <c r="D2048" s="44"/>
      <c r="E2048" s="44"/>
      <c r="F2048" s="44"/>
      <c r="G2048" s="44"/>
      <c r="H2048" s="44"/>
      <c r="I2048" s="55"/>
      <c r="J2048" s="55"/>
      <c r="W2048" s="55"/>
      <c r="X2048" s="55"/>
    </row>
    <row r="2049" customFormat="false" ht="15" hidden="false" customHeight="false" outlineLevel="0" collapsed="false">
      <c r="C2049" s="41"/>
      <c r="D2049" s="41"/>
      <c r="E2049" s="41"/>
      <c r="F2049" s="41"/>
      <c r="G2049" s="41"/>
      <c r="H2049" s="41"/>
      <c r="I2049" s="55"/>
      <c r="J2049" s="55"/>
      <c r="W2049" s="55"/>
      <c r="X2049" s="55"/>
    </row>
    <row r="2050" customFormat="false" ht="15" hidden="false" customHeight="false" outlineLevel="0" collapsed="false">
      <c r="C2050" s="54"/>
      <c r="D2050" s="54"/>
      <c r="E2050" s="54"/>
      <c r="F2050" s="54"/>
      <c r="G2050" s="54"/>
      <c r="H2050" s="54"/>
      <c r="I2050" s="55"/>
      <c r="J2050" s="55"/>
      <c r="W2050" s="55"/>
      <c r="X2050" s="55"/>
    </row>
    <row r="2051" customFormat="false" ht="15" hidden="false" customHeight="false" outlineLevel="0" collapsed="false">
      <c r="C2051" s="33"/>
      <c r="D2051" s="33"/>
      <c r="E2051" s="33"/>
      <c r="F2051" s="33"/>
      <c r="G2051" s="33"/>
      <c r="H2051" s="33"/>
      <c r="I2051" s="55"/>
      <c r="J2051" s="55"/>
      <c r="W2051" s="55"/>
      <c r="X2051" s="55"/>
    </row>
    <row r="2052" customFormat="false" ht="15" hidden="false" customHeight="false" outlineLevel="0" collapsed="false">
      <c r="C2052" s="47"/>
      <c r="D2052" s="47"/>
      <c r="E2052" s="47"/>
      <c r="F2052" s="47"/>
      <c r="G2052" s="47"/>
      <c r="H2052" s="47"/>
      <c r="I2052" s="55"/>
      <c r="J2052" s="55"/>
      <c r="W2052" s="55"/>
      <c r="X2052" s="55"/>
    </row>
    <row r="2053" customFormat="false" ht="15" hidden="false" customHeight="false" outlineLevel="0" collapsed="false">
      <c r="C2053" s="47"/>
      <c r="D2053" s="47"/>
      <c r="E2053" s="47"/>
      <c r="F2053" s="47"/>
      <c r="G2053" s="47"/>
      <c r="H2053" s="47"/>
      <c r="I2053" s="55"/>
      <c r="J2053" s="55"/>
      <c r="W2053" s="55"/>
      <c r="X2053" s="55"/>
    </row>
    <row r="2054" customFormat="false" ht="15" hidden="false" customHeight="false" outlineLevel="0" collapsed="false">
      <c r="C2054" s="51"/>
      <c r="D2054" s="51"/>
      <c r="E2054" s="51"/>
      <c r="F2054" s="51"/>
      <c r="G2054" s="51"/>
      <c r="H2054" s="51"/>
      <c r="I2054" s="55"/>
      <c r="J2054" s="55"/>
      <c r="W2054" s="55"/>
      <c r="X2054" s="5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5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D3" activeCellId="0" sqref="D3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24.28"/>
    <col collapsed="false" customWidth="true" hidden="false" outlineLevel="0" max="3" min="3" style="0" width="4"/>
    <col collapsed="false" customWidth="true" hidden="false" outlineLevel="0" max="4" min="4" style="0" width="4.43"/>
    <col collapsed="false" customWidth="true" hidden="false" outlineLevel="0" max="8" min="8" style="0" width="19.57"/>
    <col collapsed="false" customWidth="true" hidden="false" outlineLevel="0" max="9" min="9" style="0" width="4.57"/>
    <col collapsed="false" customWidth="true" hidden="false" outlineLevel="0" max="10" min="10" style="0" width="3.86"/>
    <col collapsed="false" customWidth="true" hidden="false" outlineLevel="0" max="11" min="11" style="0" width="5.7"/>
    <col collapsed="false" customWidth="true" hidden="false" outlineLevel="0" max="12" min="12" style="0" width="7.85"/>
    <col collapsed="false" customWidth="true" hidden="false" outlineLevel="0" max="13" min="13" style="0" width="6.28"/>
    <col collapsed="false" customWidth="true" hidden="false" outlineLevel="0" max="14" min="14" style="0" width="8.7"/>
    <col collapsed="false" customWidth="true" hidden="false" outlineLevel="0" max="15" min="15" style="0" width="3.86"/>
    <col collapsed="false" customWidth="true" hidden="false" outlineLevel="0" max="16" min="16" style="0" width="8.28"/>
    <col collapsed="false" customWidth="true" hidden="false" outlineLevel="0" max="29" min="29" style="0" width="17.14"/>
  </cols>
  <sheetData>
    <row r="1" customFormat="false" ht="15" hidden="false" customHeight="false" outlineLevel="0" collapsed="false">
      <c r="A1" s="0" t="s">
        <v>508</v>
      </c>
      <c r="E1" s="0" t="s">
        <v>494</v>
      </c>
      <c r="F1" s="0" t="s">
        <v>496</v>
      </c>
      <c r="AF1" s="37" t="s">
        <v>509</v>
      </c>
      <c r="AG1" s="37" t="n">
        <v>1</v>
      </c>
    </row>
    <row r="2" customFormat="false" ht="15" hidden="false" customHeight="false" outlineLevel="0" collapsed="false">
      <c r="B2" s="0" t="s">
        <v>443</v>
      </c>
      <c r="D2" s="0" t="s">
        <v>473</v>
      </c>
      <c r="E2" s="0" t="s">
        <v>488</v>
      </c>
      <c r="F2" s="0" t="s">
        <v>488</v>
      </c>
      <c r="G2" s="0" t="s">
        <v>488</v>
      </c>
      <c r="AF2" s="56" t="s">
        <v>510</v>
      </c>
      <c r="AG2" s="56" t="n">
        <v>16</v>
      </c>
    </row>
    <row r="3" customFormat="false" ht="15" hidden="false" customHeight="false" outlineLevel="0" collapsed="false">
      <c r="A3" s="1" t="s">
        <v>12</v>
      </c>
      <c r="B3" s="0" t="s">
        <v>12</v>
      </c>
      <c r="C3" s="0" t="s">
        <v>489</v>
      </c>
      <c r="D3" s="0" t="n">
        <v>15</v>
      </c>
      <c r="E3" s="0" t="n">
        <v>0</v>
      </c>
      <c r="F3" s="0" t="n">
        <v>350</v>
      </c>
      <c r="G3" s="0" t="n">
        <v>231</v>
      </c>
      <c r="AC3" s="38" t="s">
        <v>511</v>
      </c>
      <c r="AD3" s="38" t="n">
        <v>6</v>
      </c>
      <c r="AE3" s="38" t="e">
        <f aca="false">#REF!=AC3</f>
        <v>#REF!</v>
      </c>
      <c r="AF3" s="56" t="s">
        <v>512</v>
      </c>
      <c r="AG3" s="56" t="n">
        <v>16</v>
      </c>
    </row>
    <row r="4" customFormat="false" ht="15" hidden="false" customHeight="false" outlineLevel="0" collapsed="false">
      <c r="A4" s="1" t="s">
        <v>15</v>
      </c>
      <c r="AC4" s="53" t="s">
        <v>511</v>
      </c>
      <c r="AD4" s="53" t="n">
        <v>4</v>
      </c>
      <c r="AE4" s="53" t="n">
        <f aca="false">B4=AC4</f>
        <v>0</v>
      </c>
      <c r="AF4" s="56" t="s">
        <v>513</v>
      </c>
      <c r="AG4" s="56" t="n">
        <v>16</v>
      </c>
    </row>
    <row r="5" customFormat="false" ht="15" hidden="false" customHeight="false" outlineLevel="0" collapsed="false">
      <c r="A5" s="1" t="s">
        <v>18</v>
      </c>
      <c r="AC5" s="43" t="s">
        <v>12</v>
      </c>
      <c r="AD5" s="43" t="n">
        <v>15</v>
      </c>
      <c r="AE5" s="43" t="n">
        <f aca="false">B3=AC5</f>
        <v>1</v>
      </c>
      <c r="AF5" s="56" t="s">
        <v>514</v>
      </c>
      <c r="AG5" s="56" t="n">
        <v>3</v>
      </c>
    </row>
    <row r="6" customFormat="false" ht="15" hidden="false" customHeight="false" outlineLevel="0" collapsed="false">
      <c r="A6" s="1" t="s">
        <v>21</v>
      </c>
      <c r="B6" s="0" t="s">
        <v>21</v>
      </c>
      <c r="C6" s="0" t="s">
        <v>22</v>
      </c>
      <c r="D6" s="0" t="n">
        <v>15</v>
      </c>
      <c r="E6" s="0" t="n">
        <v>0</v>
      </c>
      <c r="F6" s="0" t="n">
        <v>463</v>
      </c>
      <c r="G6" s="0" t="n">
        <v>156</v>
      </c>
      <c r="AC6" s="36" t="s">
        <v>21</v>
      </c>
      <c r="AD6" s="36" t="n">
        <v>15</v>
      </c>
      <c r="AE6" s="36" t="n">
        <f aca="false">B6=AC6</f>
        <v>1</v>
      </c>
      <c r="AF6" s="56" t="s">
        <v>515</v>
      </c>
      <c r="AG6" s="56" t="n">
        <v>1</v>
      </c>
    </row>
    <row r="7" customFormat="false" ht="15" hidden="false" customHeight="false" outlineLevel="0" collapsed="false">
      <c r="A7" s="1" t="s">
        <v>24</v>
      </c>
      <c r="AC7" s="35" t="s">
        <v>28</v>
      </c>
      <c r="AD7" s="35" t="n">
        <v>16</v>
      </c>
      <c r="AE7" s="35" t="n">
        <f aca="false">B9=AC7</f>
        <v>1</v>
      </c>
      <c r="AF7" s="37" t="s">
        <v>516</v>
      </c>
      <c r="AG7" s="37" t="n">
        <v>1</v>
      </c>
    </row>
    <row r="8" customFormat="false" ht="15" hidden="false" customHeight="false" outlineLevel="0" collapsed="false">
      <c r="A8" s="1" t="s">
        <v>26</v>
      </c>
      <c r="AC8" s="45" t="s">
        <v>34</v>
      </c>
      <c r="AD8" s="45" t="n">
        <v>16</v>
      </c>
      <c r="AE8" s="45" t="n">
        <f aca="false">B12=AC8</f>
        <v>1</v>
      </c>
      <c r="AF8" s="57" t="s">
        <v>385</v>
      </c>
      <c r="AG8" s="57" t="n">
        <v>1</v>
      </c>
    </row>
    <row r="9" customFormat="false" ht="15" hidden="false" customHeight="false" outlineLevel="0" collapsed="false">
      <c r="A9" s="1" t="s">
        <v>28</v>
      </c>
      <c r="B9" s="0" t="s">
        <v>28</v>
      </c>
      <c r="C9" s="0" t="s">
        <v>22</v>
      </c>
      <c r="D9" s="0" t="n">
        <v>16</v>
      </c>
      <c r="E9" s="0" t="n">
        <v>0</v>
      </c>
      <c r="F9" s="0" t="n">
        <v>362</v>
      </c>
      <c r="G9" s="0" t="n">
        <v>117</v>
      </c>
      <c r="AC9" s="37" t="s">
        <v>36</v>
      </c>
      <c r="AD9" s="37" t="n">
        <v>15</v>
      </c>
      <c r="AE9" s="37" t="n">
        <f aca="false">B13=AC9</f>
        <v>1</v>
      </c>
    </row>
    <row r="10" customFormat="false" ht="15" hidden="false" customHeight="false" outlineLevel="0" collapsed="false">
      <c r="A10" s="1" t="s">
        <v>30</v>
      </c>
      <c r="AC10" s="44" t="s">
        <v>517</v>
      </c>
      <c r="AD10" s="44" t="n">
        <v>1</v>
      </c>
      <c r="AE10" s="44" t="e">
        <f aca="false">#REF!=AC10</f>
        <v>#REF!</v>
      </c>
    </row>
    <row r="11" customFormat="false" ht="15" hidden="false" customHeight="false" outlineLevel="0" collapsed="false">
      <c r="A11" s="1" t="s">
        <v>32</v>
      </c>
      <c r="AC11" s="37" t="s">
        <v>517</v>
      </c>
      <c r="AD11" s="37" t="n">
        <v>7</v>
      </c>
      <c r="AE11" s="37" t="e">
        <f aca="false">#REF!=AC11</f>
        <v>#REF!</v>
      </c>
    </row>
    <row r="12" customFormat="false" ht="15" hidden="false" customHeight="false" outlineLevel="0" collapsed="false">
      <c r="A12" s="1" t="s">
        <v>34</v>
      </c>
      <c r="B12" s="0" t="s">
        <v>34</v>
      </c>
      <c r="C12" s="0" t="s">
        <v>489</v>
      </c>
      <c r="D12" s="0" t="n">
        <v>16</v>
      </c>
      <c r="E12" s="0" t="n">
        <v>0</v>
      </c>
      <c r="F12" s="0" t="n">
        <v>1090</v>
      </c>
      <c r="G12" s="0" t="n">
        <v>2</v>
      </c>
      <c r="AC12" s="48" t="s">
        <v>39</v>
      </c>
      <c r="AD12" s="48" t="n">
        <v>14</v>
      </c>
      <c r="AE12" s="48" t="n">
        <f aca="false">B14=AC12</f>
        <v>1</v>
      </c>
    </row>
    <row r="13" customFormat="false" ht="15" hidden="false" customHeight="false" outlineLevel="0" collapsed="false">
      <c r="A13" s="1" t="s">
        <v>36</v>
      </c>
      <c r="B13" s="0" t="s">
        <v>36</v>
      </c>
      <c r="C13" s="0" t="s">
        <v>489</v>
      </c>
      <c r="D13" s="0" t="n">
        <v>15</v>
      </c>
      <c r="E13" s="0" t="n">
        <v>0</v>
      </c>
      <c r="F13" s="0" t="n">
        <v>230</v>
      </c>
      <c r="G13" s="0" t="n">
        <v>172</v>
      </c>
      <c r="AC13" s="37" t="s">
        <v>42</v>
      </c>
      <c r="AD13" s="37" t="n">
        <v>16</v>
      </c>
      <c r="AE13" s="37" t="n">
        <f aca="false">B15=AC13</f>
        <v>1</v>
      </c>
    </row>
    <row r="14" customFormat="false" ht="15" hidden="false" customHeight="false" outlineLevel="0" collapsed="false">
      <c r="A14" s="1" t="s">
        <v>39</v>
      </c>
      <c r="B14" s="0" t="s">
        <v>39</v>
      </c>
      <c r="C14" s="0" t="s">
        <v>493</v>
      </c>
      <c r="D14" s="0" t="n">
        <v>14</v>
      </c>
      <c r="E14" s="0" t="n">
        <v>373</v>
      </c>
      <c r="F14" s="0" t="n">
        <v>0</v>
      </c>
      <c r="G14" s="0" t="n">
        <v>45</v>
      </c>
      <c r="AC14" s="53" t="s">
        <v>518</v>
      </c>
      <c r="AD14" s="53" t="n">
        <v>4</v>
      </c>
      <c r="AE14" s="53" t="e">
        <f aca="false">#REF!=AC14</f>
        <v>#REF!</v>
      </c>
    </row>
    <row r="15" customFormat="false" ht="15" hidden="false" customHeight="false" outlineLevel="0" collapsed="false">
      <c r="A15" s="1" t="s">
        <v>42</v>
      </c>
      <c r="B15" s="0" t="s">
        <v>42</v>
      </c>
      <c r="C15" s="0" t="s">
        <v>43</v>
      </c>
      <c r="D15" s="0" t="n">
        <v>16</v>
      </c>
      <c r="E15" s="0" t="n">
        <v>150</v>
      </c>
      <c r="F15" s="0" t="n">
        <v>0</v>
      </c>
      <c r="G15" s="0" t="n">
        <v>74</v>
      </c>
      <c r="AC15" s="50" t="s">
        <v>518</v>
      </c>
      <c r="AD15" s="50" t="n">
        <v>7</v>
      </c>
      <c r="AE15" s="50" t="e">
        <f aca="false">#REF!=AC15</f>
        <v>#REF!</v>
      </c>
    </row>
    <row r="16" customFormat="false" ht="15" hidden="false" customHeight="false" outlineLevel="0" collapsed="false">
      <c r="A16" s="1" t="s">
        <v>45</v>
      </c>
      <c r="B16" s="0" t="s">
        <v>45</v>
      </c>
      <c r="C16" s="0" t="s">
        <v>37</v>
      </c>
      <c r="D16" s="0" t="n">
        <v>5</v>
      </c>
      <c r="E16" s="0" t="n">
        <v>0</v>
      </c>
      <c r="F16" s="0" t="n">
        <v>104</v>
      </c>
      <c r="G16" s="0" t="n">
        <v>1</v>
      </c>
      <c r="AC16" s="41" t="s">
        <v>45</v>
      </c>
      <c r="AD16" s="41" t="n">
        <v>5</v>
      </c>
      <c r="AE16" s="41" t="n">
        <f aca="false">B16=AC16</f>
        <v>1</v>
      </c>
    </row>
    <row r="17" customFormat="false" ht="15" hidden="false" customHeight="false" outlineLevel="0" collapsed="false">
      <c r="A17" s="1" t="s">
        <v>47</v>
      </c>
      <c r="B17" s="0" t="s">
        <v>47</v>
      </c>
      <c r="C17" s="0" t="s">
        <v>489</v>
      </c>
      <c r="D17" s="0" t="n">
        <v>14</v>
      </c>
      <c r="E17" s="0" t="n">
        <v>0</v>
      </c>
      <c r="F17" s="0" t="n">
        <v>6</v>
      </c>
      <c r="G17" s="0" t="n">
        <f aca="false">302+33</f>
        <v>335</v>
      </c>
      <c r="H17" s="25" t="s">
        <v>47</v>
      </c>
      <c r="I17" s="25" t="s">
        <v>489</v>
      </c>
      <c r="J17" s="25" t="n">
        <v>2</v>
      </c>
      <c r="K17" s="25" t="n">
        <v>0</v>
      </c>
      <c r="L17" s="26" t="n">
        <v>0</v>
      </c>
      <c r="M17" s="25" t="n">
        <v>0</v>
      </c>
      <c r="N17" s="26" t="n">
        <v>0</v>
      </c>
      <c r="O17" s="25" t="n">
        <v>33</v>
      </c>
      <c r="P17" s="27" t="n">
        <v>0.0742</v>
      </c>
      <c r="AC17" s="36" t="s">
        <v>47</v>
      </c>
      <c r="AD17" s="36" t="n">
        <v>12</v>
      </c>
      <c r="AE17" s="36" t="n">
        <f aca="false">B17=AC17</f>
        <v>1</v>
      </c>
    </row>
    <row r="18" customFormat="false" ht="15" hidden="false" customHeight="false" outlineLevel="0" collapsed="false">
      <c r="A18" s="1" t="s">
        <v>49</v>
      </c>
      <c r="B18" s="0" t="s">
        <v>49</v>
      </c>
      <c r="C18" s="0" t="s">
        <v>16</v>
      </c>
      <c r="D18" s="0" t="n">
        <v>14</v>
      </c>
      <c r="E18" s="0" t="n">
        <v>0</v>
      </c>
      <c r="F18" s="0" t="n">
        <v>587</v>
      </c>
      <c r="G18" s="0" t="n">
        <v>80</v>
      </c>
      <c r="AC18" s="50" t="s">
        <v>47</v>
      </c>
      <c r="AD18" s="50" t="n">
        <v>2</v>
      </c>
      <c r="AE18" s="50" t="n">
        <f aca="false">H17=AC18</f>
        <v>1</v>
      </c>
    </row>
    <row r="19" customFormat="false" ht="15" hidden="false" customHeight="false" outlineLevel="0" collapsed="false">
      <c r="A19" s="1" t="s">
        <v>51</v>
      </c>
      <c r="B19" s="0" t="s">
        <v>51</v>
      </c>
      <c r="C19" s="0" t="s">
        <v>169</v>
      </c>
      <c r="D19" s="0" t="n">
        <v>9</v>
      </c>
      <c r="E19" s="0" t="n">
        <v>0</v>
      </c>
      <c r="F19" s="0" t="n">
        <v>468</v>
      </c>
      <c r="G19" s="0" t="n">
        <v>23</v>
      </c>
      <c r="AC19" s="35" t="s">
        <v>519</v>
      </c>
      <c r="AD19" s="35" t="n">
        <v>1</v>
      </c>
      <c r="AE19" s="35" t="e">
        <f aca="false">#REF!=AC19</f>
        <v>#REF!</v>
      </c>
    </row>
    <row r="20" customFormat="false" ht="15" hidden="false" customHeight="false" outlineLevel="0" collapsed="false">
      <c r="A20" s="1" t="s">
        <v>53</v>
      </c>
      <c r="B20" s="0" t="s">
        <v>53</v>
      </c>
      <c r="C20" s="0" t="s">
        <v>489</v>
      </c>
      <c r="D20" s="0" t="n">
        <v>16</v>
      </c>
      <c r="E20" s="0" t="n">
        <v>0</v>
      </c>
      <c r="F20" s="0" t="n">
        <v>47</v>
      </c>
      <c r="G20" s="0" t="n">
        <v>323</v>
      </c>
      <c r="AC20" s="42" t="s">
        <v>519</v>
      </c>
      <c r="AD20" s="42" t="n">
        <v>10</v>
      </c>
      <c r="AE20" s="42" t="n">
        <f aca="false">B24=AC20</f>
        <v>0</v>
      </c>
    </row>
    <row r="21" customFormat="false" ht="15" hidden="false" customHeight="false" outlineLevel="0" collapsed="false">
      <c r="A21" s="1" t="s">
        <v>55</v>
      </c>
      <c r="B21" s="0" t="s">
        <v>55</v>
      </c>
      <c r="C21" s="0" t="s">
        <v>22</v>
      </c>
      <c r="D21" s="0" t="n">
        <v>13</v>
      </c>
      <c r="E21" s="0" t="n">
        <v>0</v>
      </c>
      <c r="F21" s="0" t="n">
        <v>467</v>
      </c>
      <c r="G21" s="0" t="n">
        <v>56</v>
      </c>
      <c r="AC21" s="50" t="s">
        <v>520</v>
      </c>
      <c r="AD21" s="50" t="n">
        <v>7</v>
      </c>
      <c r="AE21" s="50" t="n">
        <f aca="false">B25=AC21</f>
        <v>0</v>
      </c>
    </row>
    <row r="22" customFormat="false" ht="15" hidden="false" customHeight="false" outlineLevel="0" collapsed="false">
      <c r="A22" s="1" t="s">
        <v>56</v>
      </c>
      <c r="AC22" s="35" t="s">
        <v>520</v>
      </c>
      <c r="AD22" s="35" t="n">
        <v>2</v>
      </c>
      <c r="AE22" s="35" t="n">
        <f aca="false">B26=AC22</f>
        <v>0</v>
      </c>
    </row>
    <row r="23" customFormat="false" ht="15" hidden="false" customHeight="false" outlineLevel="0" collapsed="false">
      <c r="A23" s="1" t="s">
        <v>58</v>
      </c>
      <c r="B23" s="0" t="s">
        <v>58</v>
      </c>
      <c r="C23" s="0" t="s">
        <v>16</v>
      </c>
      <c r="D23" s="0" t="n">
        <v>1</v>
      </c>
      <c r="E23" s="0" t="n">
        <v>0</v>
      </c>
      <c r="F23" s="0" t="n">
        <v>2</v>
      </c>
      <c r="G23" s="0" t="n">
        <v>9</v>
      </c>
      <c r="AC23" s="35" t="s">
        <v>49</v>
      </c>
      <c r="AD23" s="35" t="n">
        <v>14</v>
      </c>
      <c r="AE23" s="35" t="n">
        <f aca="false">B18=AC23</f>
        <v>1</v>
      </c>
    </row>
    <row r="24" customFormat="false" ht="15" hidden="false" customHeight="false" outlineLevel="0" collapsed="false">
      <c r="A24" s="1" t="s">
        <v>60</v>
      </c>
      <c r="AC24" s="47" t="s">
        <v>51</v>
      </c>
      <c r="AD24" s="47" t="n">
        <v>9</v>
      </c>
      <c r="AE24" s="47" t="n">
        <f aca="false">B19=AC24</f>
        <v>1</v>
      </c>
    </row>
    <row r="25" customFormat="false" ht="15" hidden="false" customHeight="false" outlineLevel="0" collapsed="false">
      <c r="A25" s="1" t="s">
        <v>63</v>
      </c>
      <c r="AC25" s="53" t="s">
        <v>53</v>
      </c>
      <c r="AD25" s="53" t="n">
        <v>16</v>
      </c>
      <c r="AE25" s="53" t="n">
        <f aca="false">B20=AC25</f>
        <v>1</v>
      </c>
    </row>
    <row r="26" customFormat="false" ht="15" hidden="false" customHeight="false" outlineLevel="0" collapsed="false">
      <c r="A26" s="1" t="s">
        <v>66</v>
      </c>
      <c r="AC26" s="46" t="s">
        <v>55</v>
      </c>
      <c r="AD26" s="46" t="n">
        <v>13</v>
      </c>
      <c r="AE26" s="46" t="n">
        <f aca="false">B21=AC26</f>
        <v>1</v>
      </c>
    </row>
    <row r="27" customFormat="false" ht="15" hidden="false" customHeight="false" outlineLevel="0" collapsed="false">
      <c r="A27" s="1" t="s">
        <v>68</v>
      </c>
      <c r="B27" s="0" t="s">
        <v>68</v>
      </c>
      <c r="C27" s="0" t="s">
        <v>521</v>
      </c>
      <c r="D27" s="0" t="n">
        <v>16</v>
      </c>
      <c r="E27" s="0" t="n">
        <v>0</v>
      </c>
      <c r="F27" s="0" t="n">
        <v>1012</v>
      </c>
      <c r="G27" s="0" t="n">
        <v>82</v>
      </c>
      <c r="AC27" s="38" t="s">
        <v>522</v>
      </c>
      <c r="AD27" s="38" t="n">
        <v>3</v>
      </c>
      <c r="AE27" s="38" t="e">
        <f aca="false">#REF!=AC27</f>
        <v>#REF!</v>
      </c>
    </row>
    <row r="28" customFormat="false" ht="15" hidden="false" customHeight="false" outlineLevel="0" collapsed="false">
      <c r="A28" s="1" t="s">
        <v>70</v>
      </c>
      <c r="AC28" s="47" t="s">
        <v>522</v>
      </c>
      <c r="AD28" s="47" t="n">
        <v>5</v>
      </c>
      <c r="AE28" s="47" t="e">
        <f aca="false">#REF!=AC28</f>
        <v>#REF!</v>
      </c>
    </row>
    <row r="29" customFormat="false" ht="15" hidden="false" customHeight="false" outlineLevel="0" collapsed="false">
      <c r="A29" s="1" t="s">
        <v>72</v>
      </c>
      <c r="AC29" s="39" t="s">
        <v>58</v>
      </c>
      <c r="AD29" s="39" t="n">
        <v>1</v>
      </c>
      <c r="AE29" s="39" t="n">
        <f aca="false">B23=AC29</f>
        <v>1</v>
      </c>
    </row>
    <row r="30" customFormat="false" ht="15" hidden="false" customHeight="false" outlineLevel="0" collapsed="false">
      <c r="A30" s="1" t="s">
        <v>73</v>
      </c>
      <c r="AC30" s="35" t="s">
        <v>68</v>
      </c>
      <c r="AD30" s="35" t="n">
        <v>16</v>
      </c>
      <c r="AE30" s="35" t="n">
        <f aca="false">B27=AC30</f>
        <v>1</v>
      </c>
    </row>
    <row r="31" customFormat="false" ht="15" hidden="false" customHeight="false" outlineLevel="0" collapsed="false">
      <c r="A31" s="1" t="s">
        <v>75</v>
      </c>
      <c r="AC31" s="38" t="s">
        <v>523</v>
      </c>
      <c r="AD31" s="38" t="n">
        <v>11</v>
      </c>
      <c r="AE31" s="38" t="e">
        <f aca="false">#REF!=AC31</f>
        <v>#REF!</v>
      </c>
    </row>
    <row r="32" customFormat="false" ht="15" hidden="false" customHeight="false" outlineLevel="0" collapsed="false">
      <c r="A32" s="1" t="s">
        <v>77</v>
      </c>
      <c r="AC32" s="50" t="s">
        <v>523</v>
      </c>
      <c r="AD32" s="50" t="n">
        <v>15</v>
      </c>
      <c r="AE32" s="50" t="n">
        <f aca="false">B36=AC32</f>
        <v>0</v>
      </c>
    </row>
    <row r="33" customFormat="false" ht="15" hidden="false" customHeight="false" outlineLevel="0" collapsed="false">
      <c r="A33" s="1" t="s">
        <v>79</v>
      </c>
      <c r="B33" s="32" t="s">
        <v>79</v>
      </c>
      <c r="C33" s="0" t="s">
        <v>491</v>
      </c>
      <c r="D33" s="0" t="n">
        <v>16</v>
      </c>
      <c r="E33" s="0" t="n">
        <v>0</v>
      </c>
      <c r="F33" s="0" t="n">
        <v>636</v>
      </c>
      <c r="G33" s="0" t="n">
        <v>68</v>
      </c>
      <c r="H33" s="25" t="s">
        <v>79</v>
      </c>
      <c r="I33" s="25" t="s">
        <v>491</v>
      </c>
      <c r="J33" s="25" t="n">
        <v>16</v>
      </c>
      <c r="K33" s="25" t="n">
        <v>0</v>
      </c>
      <c r="L33" s="26" t="n">
        <v>0</v>
      </c>
      <c r="M33" s="25" t="n">
        <v>636</v>
      </c>
      <c r="N33" s="27" t="n">
        <v>0.6074</v>
      </c>
      <c r="O33" s="25" t="n">
        <v>68</v>
      </c>
      <c r="P33" s="27" t="n">
        <v>0.1475</v>
      </c>
      <c r="Q33" s="25" t="s">
        <v>79</v>
      </c>
      <c r="R33" s="25" t="s">
        <v>97</v>
      </c>
      <c r="S33" s="25" t="n">
        <v>16</v>
      </c>
      <c r="T33" s="25" t="n">
        <v>146</v>
      </c>
      <c r="U33" s="27" t="n">
        <v>0.1379</v>
      </c>
      <c r="V33" s="25" t="n">
        <v>0</v>
      </c>
      <c r="W33" s="26" t="n">
        <v>0</v>
      </c>
      <c r="X33" s="25" t="n">
        <v>335</v>
      </c>
      <c r="Y33" s="27" t="n">
        <v>0.7631</v>
      </c>
      <c r="AC33" s="37" t="s">
        <v>79</v>
      </c>
      <c r="AD33" s="37" t="n">
        <v>13</v>
      </c>
      <c r="AE33" s="37" t="n">
        <f aca="false">B33=AC33</f>
        <v>1</v>
      </c>
    </row>
    <row r="34" customFormat="false" ht="15" hidden="false" customHeight="false" outlineLevel="0" collapsed="false">
      <c r="A34" s="1" t="s">
        <v>81</v>
      </c>
      <c r="AC34" s="33" t="s">
        <v>79</v>
      </c>
      <c r="AD34" s="33" t="n">
        <v>16</v>
      </c>
      <c r="AE34" s="33" t="n">
        <f aca="false">H33=AC34</f>
        <v>1</v>
      </c>
    </row>
    <row r="35" customFormat="false" ht="15" hidden="false" customHeight="false" outlineLevel="0" collapsed="false">
      <c r="A35" s="1" t="s">
        <v>84</v>
      </c>
      <c r="B35" s="0" t="s">
        <v>84</v>
      </c>
      <c r="C35" s="0" t="s">
        <v>82</v>
      </c>
      <c r="D35" s="0" t="n">
        <v>16</v>
      </c>
      <c r="E35" s="0" t="n">
        <v>247</v>
      </c>
      <c r="F35" s="0" t="n">
        <v>0</v>
      </c>
      <c r="G35" s="0" t="n">
        <v>67</v>
      </c>
      <c r="AC35" s="53" t="s">
        <v>79</v>
      </c>
      <c r="AD35" s="53" t="n">
        <v>16</v>
      </c>
      <c r="AE35" s="53" t="n">
        <f aca="false">Q33=AC35</f>
        <v>1</v>
      </c>
    </row>
    <row r="36" customFormat="false" ht="15" hidden="false" customHeight="false" outlineLevel="0" collapsed="false">
      <c r="A36" s="1" t="s">
        <v>86</v>
      </c>
      <c r="AC36" s="42" t="s">
        <v>84</v>
      </c>
      <c r="AD36" s="42" t="n">
        <v>16</v>
      </c>
      <c r="AE36" s="42" t="n">
        <f aca="false">B35=AC36</f>
        <v>1</v>
      </c>
    </row>
    <row r="37" customFormat="false" ht="15" hidden="false" customHeight="false" outlineLevel="0" collapsed="false">
      <c r="A37" s="1" t="s">
        <v>88</v>
      </c>
      <c r="B37" s="0" t="s">
        <v>88</v>
      </c>
      <c r="C37" s="0" t="s">
        <v>43</v>
      </c>
      <c r="D37" s="0" t="n">
        <v>7</v>
      </c>
      <c r="E37" s="0" t="n">
        <v>314</v>
      </c>
      <c r="F37" s="0" t="n">
        <v>0</v>
      </c>
      <c r="G37" s="0" t="n">
        <v>0</v>
      </c>
      <c r="AC37" s="38" t="s">
        <v>88</v>
      </c>
      <c r="AD37" s="38" t="n">
        <v>7</v>
      </c>
      <c r="AE37" s="38" t="n">
        <f aca="false">B37=AC37</f>
        <v>1</v>
      </c>
    </row>
    <row r="38" customFormat="false" ht="15" hidden="false" customHeight="false" outlineLevel="0" collapsed="false">
      <c r="A38" s="1" t="s">
        <v>89</v>
      </c>
      <c r="B38" s="0" t="s">
        <v>89</v>
      </c>
      <c r="C38" s="0" t="s">
        <v>493</v>
      </c>
      <c r="D38" s="0" t="n">
        <v>2</v>
      </c>
      <c r="E38" s="0" t="n">
        <v>134</v>
      </c>
      <c r="F38" s="0" t="n">
        <v>0</v>
      </c>
      <c r="G38" s="0" t="n">
        <v>5</v>
      </c>
      <c r="AC38" s="50" t="s">
        <v>524</v>
      </c>
      <c r="AD38" s="50" t="n">
        <v>4</v>
      </c>
      <c r="AE38" s="50" t="n">
        <f aca="false">B42=AC38</f>
        <v>0</v>
      </c>
    </row>
    <row r="39" customFormat="false" ht="15" hidden="false" customHeight="false" outlineLevel="0" collapsed="false">
      <c r="A39" s="1" t="s">
        <v>91</v>
      </c>
      <c r="AC39" s="53" t="s">
        <v>524</v>
      </c>
      <c r="AD39" s="53" t="n">
        <v>2</v>
      </c>
      <c r="AE39" s="53" t="e">
        <f aca="false">#REF!=AC39</f>
        <v>#REF!</v>
      </c>
    </row>
    <row r="40" customFormat="false" ht="15" hidden="false" customHeight="false" outlineLevel="0" collapsed="false">
      <c r="A40" s="1" t="s">
        <v>93</v>
      </c>
      <c r="AC40" s="40" t="s">
        <v>525</v>
      </c>
      <c r="AD40" s="40" t="n">
        <v>4</v>
      </c>
      <c r="AE40" s="40" t="e">
        <f aca="false">#REF!=AC40</f>
        <v>#REF!</v>
      </c>
    </row>
    <row r="41" customFormat="false" ht="15" hidden="false" customHeight="false" outlineLevel="0" collapsed="false">
      <c r="A41" s="1" t="s">
        <v>95</v>
      </c>
      <c r="AC41" s="55" t="s">
        <v>525</v>
      </c>
      <c r="AD41" s="55" t="n">
        <v>2</v>
      </c>
      <c r="AE41" s="55" t="e">
        <f aca="false">#REF!=AC41</f>
        <v>#REF!</v>
      </c>
    </row>
    <row r="42" customFormat="false" ht="15" hidden="false" customHeight="false" outlineLevel="0" collapsed="false">
      <c r="A42" s="1" t="s">
        <v>96</v>
      </c>
      <c r="AC42" s="42" t="s">
        <v>89</v>
      </c>
      <c r="AD42" s="42" t="n">
        <v>2</v>
      </c>
      <c r="AE42" s="42" t="n">
        <f aca="false">B38=AC42</f>
        <v>1</v>
      </c>
    </row>
    <row r="43" customFormat="false" ht="15" hidden="false" customHeight="false" outlineLevel="0" collapsed="false">
      <c r="A43" s="1" t="s">
        <v>98</v>
      </c>
      <c r="B43" s="0" t="s">
        <v>98</v>
      </c>
      <c r="C43" s="0" t="s">
        <v>19</v>
      </c>
      <c r="D43" s="0" t="n">
        <v>9</v>
      </c>
      <c r="E43" s="0" t="n">
        <v>230</v>
      </c>
      <c r="F43" s="0" t="n">
        <v>0</v>
      </c>
      <c r="G43" s="0" t="n">
        <v>2</v>
      </c>
      <c r="AC43" s="44" t="s">
        <v>526</v>
      </c>
      <c r="AD43" s="44" t="n">
        <v>12</v>
      </c>
      <c r="AE43" s="44" t="e">
        <f aca="false">#REF!=AC43</f>
        <v>#REF!</v>
      </c>
    </row>
    <row r="44" customFormat="false" ht="15" hidden="false" customHeight="false" outlineLevel="0" collapsed="false">
      <c r="A44" s="1" t="s">
        <v>99</v>
      </c>
      <c r="B44" s="0" t="s">
        <v>99</v>
      </c>
      <c r="C44" s="0" t="s">
        <v>22</v>
      </c>
      <c r="D44" s="0" t="n">
        <f aca="false">7+6</f>
        <v>13</v>
      </c>
      <c r="F44" s="0" t="n">
        <f aca="false">205+97</f>
        <v>302</v>
      </c>
      <c r="G44" s="0" t="n">
        <f aca="false">60+62</f>
        <v>122</v>
      </c>
      <c r="H44" s="25" t="s">
        <v>99</v>
      </c>
      <c r="I44" s="25" t="s">
        <v>37</v>
      </c>
      <c r="J44" s="25" t="n">
        <v>16</v>
      </c>
      <c r="K44" s="25" t="n">
        <v>0</v>
      </c>
      <c r="L44" s="26" t="n">
        <v>0</v>
      </c>
      <c r="M44" s="25" t="n">
        <v>573</v>
      </c>
      <c r="N44" s="27" t="n">
        <v>0.5139</v>
      </c>
      <c r="O44" s="25" t="n">
        <v>67</v>
      </c>
      <c r="P44" s="27" t="n">
        <v>0.1496</v>
      </c>
      <c r="Q44" s="25" t="s">
        <v>99</v>
      </c>
      <c r="R44" s="25" t="s">
        <v>22</v>
      </c>
      <c r="S44" s="25" t="n">
        <v>7</v>
      </c>
      <c r="T44" s="25" t="n">
        <v>0</v>
      </c>
      <c r="U44" s="26" t="n">
        <v>0</v>
      </c>
      <c r="V44" s="25" t="n">
        <v>97</v>
      </c>
      <c r="W44" s="27" t="n">
        <v>0.0842</v>
      </c>
      <c r="X44" s="25" t="n">
        <v>60</v>
      </c>
      <c r="Y44" s="27" t="n">
        <v>0.129</v>
      </c>
      <c r="AC44" s="42" t="s">
        <v>526</v>
      </c>
      <c r="AD44" s="42" t="n">
        <v>1</v>
      </c>
      <c r="AE44" s="42" t="e">
        <f aca="false">#REF!=AC44</f>
        <v>#REF!</v>
      </c>
    </row>
    <row r="45" customFormat="false" ht="15" hidden="false" customHeight="false" outlineLevel="0" collapsed="false">
      <c r="A45" s="1" t="s">
        <v>101</v>
      </c>
      <c r="Q45" s="25" t="s">
        <v>99</v>
      </c>
      <c r="R45" s="25" t="s">
        <v>22</v>
      </c>
      <c r="S45" s="25" t="n">
        <v>6</v>
      </c>
      <c r="T45" s="25" t="n">
        <v>0</v>
      </c>
      <c r="U45" s="26" t="n">
        <v>0</v>
      </c>
      <c r="V45" s="25" t="n">
        <v>205</v>
      </c>
      <c r="W45" s="27" t="n">
        <v>0.178</v>
      </c>
      <c r="X45" s="25" t="n">
        <v>62</v>
      </c>
      <c r="Y45" s="27" t="n">
        <v>0.1255</v>
      </c>
      <c r="AC45" s="43" t="s">
        <v>527</v>
      </c>
      <c r="AD45" s="43" t="n">
        <v>13</v>
      </c>
      <c r="AE45" s="43" t="e">
        <f aca="false">#REF!=AC45</f>
        <v>#REF!</v>
      </c>
    </row>
    <row r="46" customFormat="false" ht="15" hidden="false" customHeight="false" outlineLevel="0" collapsed="false">
      <c r="A46" s="1" t="s">
        <v>103</v>
      </c>
      <c r="B46" s="0" t="s">
        <v>103</v>
      </c>
      <c r="C46" s="0" t="s">
        <v>43</v>
      </c>
      <c r="D46" s="0" t="n">
        <v>16</v>
      </c>
      <c r="E46" s="0" t="n">
        <v>487</v>
      </c>
      <c r="F46" s="0" t="n">
        <v>0</v>
      </c>
      <c r="G46" s="0" t="n">
        <v>83</v>
      </c>
      <c r="AC46" s="55" t="s">
        <v>527</v>
      </c>
      <c r="AD46" s="55" t="n">
        <v>16</v>
      </c>
      <c r="AE46" s="55" t="n">
        <f aca="false">B50=AC46</f>
        <v>0</v>
      </c>
    </row>
    <row r="47" customFormat="false" ht="15" hidden="false" customHeight="false" outlineLevel="0" collapsed="false">
      <c r="A47" s="1" t="s">
        <v>104</v>
      </c>
      <c r="B47" s="0" t="s">
        <v>104</v>
      </c>
      <c r="C47" s="0" t="s">
        <v>43</v>
      </c>
      <c r="D47" s="0" t="n">
        <f aca="false">6+9</f>
        <v>15</v>
      </c>
      <c r="E47" s="0" t="n">
        <f aca="false">58+340</f>
        <v>398</v>
      </c>
      <c r="F47" s="0" t="n">
        <v>0</v>
      </c>
      <c r="G47" s="0" t="n">
        <v>10</v>
      </c>
      <c r="H47" s="25" t="s">
        <v>104</v>
      </c>
      <c r="I47" s="25" t="s">
        <v>43</v>
      </c>
      <c r="J47" s="25" t="n">
        <v>9</v>
      </c>
      <c r="K47" s="25" t="n">
        <v>340</v>
      </c>
      <c r="L47" s="27" t="n">
        <v>0.3211</v>
      </c>
      <c r="M47" s="25" t="n">
        <v>0</v>
      </c>
      <c r="N47" s="26" t="n">
        <v>0</v>
      </c>
      <c r="O47" s="25" t="n">
        <v>0</v>
      </c>
      <c r="P47" s="26" t="n">
        <v>0</v>
      </c>
      <c r="S47" s="0" t="n">
        <f aca="false">7+6</f>
        <v>13</v>
      </c>
      <c r="V47" s="0" t="n">
        <f aca="false">205+97</f>
        <v>302</v>
      </c>
      <c r="X47" s="0" t="n">
        <f aca="false">60+62</f>
        <v>122</v>
      </c>
      <c r="AC47" s="40" t="s">
        <v>528</v>
      </c>
      <c r="AD47" s="40" t="n">
        <v>2</v>
      </c>
      <c r="AE47" s="40" t="n">
        <f aca="false">B51=AC47</f>
        <v>0</v>
      </c>
    </row>
    <row r="48" customFormat="false" ht="15" hidden="false" customHeight="false" outlineLevel="0" collapsed="false">
      <c r="A48" s="1" t="s">
        <v>106</v>
      </c>
      <c r="AC48" s="35" t="s">
        <v>528</v>
      </c>
      <c r="AD48" s="35" t="n">
        <v>7</v>
      </c>
      <c r="AE48" s="35" t="n">
        <f aca="false">B52=AC48</f>
        <v>0</v>
      </c>
    </row>
    <row r="49" customFormat="false" ht="15" hidden="false" customHeight="false" outlineLevel="0" collapsed="false">
      <c r="A49" s="1" t="s">
        <v>107</v>
      </c>
      <c r="B49" s="0" t="s">
        <v>107</v>
      </c>
      <c r="C49" s="0" t="s">
        <v>19</v>
      </c>
      <c r="D49" s="0" t="n">
        <v>11</v>
      </c>
      <c r="E49" s="0" t="n">
        <v>384</v>
      </c>
      <c r="F49" s="0" t="n">
        <v>0</v>
      </c>
      <c r="G49" s="0" t="n">
        <v>57</v>
      </c>
      <c r="AC49" s="33" t="s">
        <v>529</v>
      </c>
      <c r="AD49" s="33" t="n">
        <v>5</v>
      </c>
      <c r="AE49" s="33" t="e">
        <f aca="false">#REF!=AC49</f>
        <v>#REF!</v>
      </c>
    </row>
    <row r="50" customFormat="false" ht="15" hidden="false" customHeight="false" outlineLevel="0" collapsed="false">
      <c r="A50" s="1" t="s">
        <v>108</v>
      </c>
      <c r="AC50" s="42" t="s">
        <v>529</v>
      </c>
      <c r="AD50" s="42" t="n">
        <v>9</v>
      </c>
      <c r="AE50" s="42" t="n">
        <f aca="false">B54=AC50</f>
        <v>0</v>
      </c>
    </row>
    <row r="51" customFormat="false" ht="15" hidden="false" customHeight="false" outlineLevel="0" collapsed="false">
      <c r="A51" s="1" t="s">
        <v>110</v>
      </c>
      <c r="AC51" s="55" t="s">
        <v>98</v>
      </c>
      <c r="AD51" s="55" t="n">
        <v>9</v>
      </c>
      <c r="AE51" s="55" t="n">
        <f aca="false">B43=AC51</f>
        <v>1</v>
      </c>
    </row>
    <row r="52" customFormat="false" ht="15" hidden="false" customHeight="false" outlineLevel="0" collapsed="false">
      <c r="A52" s="1" t="s">
        <v>111</v>
      </c>
      <c r="AC52" s="58" t="s">
        <v>99</v>
      </c>
      <c r="AD52" s="58" t="n">
        <v>16</v>
      </c>
      <c r="AE52" s="58" t="n">
        <f aca="false">B44=AC52</f>
        <v>1</v>
      </c>
    </row>
    <row r="53" customFormat="false" ht="15" hidden="false" customHeight="false" outlineLevel="0" collapsed="false">
      <c r="A53" s="1" t="s">
        <v>113</v>
      </c>
      <c r="B53" s="0" t="s">
        <v>113</v>
      </c>
      <c r="C53" s="0" t="s">
        <v>19</v>
      </c>
      <c r="D53" s="0" t="n">
        <v>16</v>
      </c>
      <c r="E53" s="0" t="n">
        <v>531</v>
      </c>
      <c r="F53" s="0" t="n">
        <v>0</v>
      </c>
      <c r="G53" s="0" t="n">
        <v>124</v>
      </c>
      <c r="AC53" s="57" t="s">
        <v>99</v>
      </c>
      <c r="AD53" s="57" t="n">
        <v>16</v>
      </c>
      <c r="AE53" s="57" t="n">
        <f aca="false">H44=AC53</f>
        <v>1</v>
      </c>
    </row>
    <row r="54" customFormat="false" ht="15" hidden="false" customHeight="false" outlineLevel="0" collapsed="false">
      <c r="A54" s="1" t="s">
        <v>115</v>
      </c>
      <c r="AC54" s="47" t="s">
        <v>99</v>
      </c>
      <c r="AD54" s="47" t="n">
        <v>7</v>
      </c>
      <c r="AE54" s="47" t="n">
        <f aca="false">Q44=AC54</f>
        <v>1</v>
      </c>
    </row>
    <row r="55" customFormat="false" ht="15" hidden="false" customHeight="false" outlineLevel="0" collapsed="false">
      <c r="A55" s="1" t="s">
        <v>116</v>
      </c>
      <c r="B55" s="0" t="s">
        <v>116</v>
      </c>
      <c r="C55" s="0" t="s">
        <v>489</v>
      </c>
      <c r="D55" s="0" t="n">
        <v>9</v>
      </c>
      <c r="E55" s="0" t="n">
        <v>0</v>
      </c>
      <c r="F55" s="0" t="n">
        <f aca="false">119+16</f>
        <v>135</v>
      </c>
      <c r="G55" s="0" t="n">
        <v>23</v>
      </c>
      <c r="H55" s="25" t="s">
        <v>116</v>
      </c>
      <c r="I55" s="25" t="s">
        <v>37</v>
      </c>
      <c r="J55" s="25" t="n">
        <v>1</v>
      </c>
      <c r="K55" s="25" t="n">
        <v>0</v>
      </c>
      <c r="L55" s="26" t="n">
        <v>0</v>
      </c>
      <c r="M55" s="25" t="n">
        <v>16</v>
      </c>
      <c r="N55" s="27" t="n">
        <v>0.0154</v>
      </c>
      <c r="O55" s="25" t="n">
        <v>2</v>
      </c>
      <c r="P55" s="27" t="n">
        <v>0.0045</v>
      </c>
      <c r="AC55" s="55" t="s">
        <v>99</v>
      </c>
      <c r="AD55" s="55" t="n">
        <v>6</v>
      </c>
      <c r="AE55" s="55" t="n">
        <f aca="false">Q45=AC55</f>
        <v>1</v>
      </c>
    </row>
    <row r="56" customFormat="false" ht="15" hidden="false" customHeight="false" outlineLevel="0" collapsed="false">
      <c r="A56" s="1" t="s">
        <v>118</v>
      </c>
      <c r="B56" s="0" t="s">
        <v>118</v>
      </c>
      <c r="C56" s="0" t="s">
        <v>37</v>
      </c>
      <c r="D56" s="0" t="n">
        <v>15</v>
      </c>
      <c r="E56" s="0" t="n">
        <v>0</v>
      </c>
      <c r="F56" s="0" t="n">
        <v>364</v>
      </c>
      <c r="G56" s="0" t="n">
        <v>23</v>
      </c>
      <c r="AC56" s="33" t="s">
        <v>530</v>
      </c>
      <c r="AD56" s="33" t="n">
        <v>7</v>
      </c>
      <c r="AE56" s="33" t="e">
        <f aca="false">#REF!=AC56</f>
        <v>#REF!</v>
      </c>
    </row>
    <row r="57" customFormat="false" ht="15" hidden="false" customHeight="false" outlineLevel="0" collapsed="false">
      <c r="A57" s="1" t="s">
        <v>119</v>
      </c>
      <c r="AC57" s="34" t="s">
        <v>530</v>
      </c>
      <c r="AD57" s="34" t="n">
        <v>7</v>
      </c>
      <c r="AE57" s="34" t="e">
        <f aca="false">#REF!=AC57</f>
        <v>#REF!</v>
      </c>
    </row>
    <row r="58" customFormat="false" ht="15" hidden="false" customHeight="false" outlineLevel="0" collapsed="false">
      <c r="A58" s="1" t="s">
        <v>120</v>
      </c>
      <c r="AC58" s="43" t="s">
        <v>531</v>
      </c>
      <c r="AD58" s="43" t="n">
        <v>4</v>
      </c>
      <c r="AE58" s="43" t="e">
        <f aca="false">#REF!=AC58</f>
        <v>#REF!</v>
      </c>
    </row>
    <row r="59" customFormat="false" ht="15" hidden="false" customHeight="false" outlineLevel="0" collapsed="false">
      <c r="A59" s="1" t="s">
        <v>122</v>
      </c>
      <c r="B59" s="0" t="s">
        <v>122</v>
      </c>
      <c r="C59" s="0" t="s">
        <v>493</v>
      </c>
      <c r="D59" s="0" t="n">
        <v>16</v>
      </c>
      <c r="E59" s="0" t="n">
        <v>991</v>
      </c>
      <c r="F59" s="0" t="n">
        <v>0</v>
      </c>
      <c r="G59" s="0" t="n">
        <v>79</v>
      </c>
      <c r="AC59" s="35" t="s">
        <v>531</v>
      </c>
      <c r="AD59" s="35" t="n">
        <v>3</v>
      </c>
      <c r="AE59" s="35" t="e">
        <f aca="false">#REF!=AC59</f>
        <v>#REF!</v>
      </c>
    </row>
    <row r="60" customFormat="false" ht="15" hidden="false" customHeight="false" outlineLevel="0" collapsed="false">
      <c r="A60" s="1" t="s">
        <v>123</v>
      </c>
      <c r="AC60" s="50" t="s">
        <v>103</v>
      </c>
      <c r="AD60" s="50" t="n">
        <v>16</v>
      </c>
      <c r="AE60" s="50" t="n">
        <f aca="false">B46=AC60</f>
        <v>1</v>
      </c>
    </row>
    <row r="61" customFormat="false" ht="15" hidden="false" customHeight="false" outlineLevel="0" collapsed="false">
      <c r="A61" s="1" t="s">
        <v>125</v>
      </c>
      <c r="B61" s="0" t="s">
        <v>125</v>
      </c>
      <c r="C61" s="0" t="s">
        <v>52</v>
      </c>
      <c r="D61" s="0" t="n">
        <v>16</v>
      </c>
      <c r="E61" s="0" t="n">
        <v>0</v>
      </c>
      <c r="F61" s="0" t="n">
        <v>837</v>
      </c>
      <c r="G61" s="0" t="n">
        <v>151</v>
      </c>
      <c r="AC61" s="40" t="s">
        <v>104</v>
      </c>
      <c r="AD61" s="40" t="n">
        <v>6</v>
      </c>
      <c r="AE61" s="40" t="n">
        <f aca="false">B47=AC61</f>
        <v>1</v>
      </c>
    </row>
    <row r="62" customFormat="false" ht="15" hidden="false" customHeight="false" outlineLevel="0" collapsed="false">
      <c r="A62" s="1" t="s">
        <v>126</v>
      </c>
      <c r="B62" s="0" t="s">
        <v>126</v>
      </c>
      <c r="C62" s="0" t="s">
        <v>169</v>
      </c>
      <c r="D62" s="0" t="n">
        <v>15</v>
      </c>
      <c r="E62" s="0" t="n">
        <v>0</v>
      </c>
      <c r="F62" s="0" t="n">
        <v>614</v>
      </c>
      <c r="G62" s="0" t="n">
        <v>221</v>
      </c>
      <c r="AC62" s="53" t="s">
        <v>104</v>
      </c>
      <c r="AD62" s="53" t="n">
        <v>9</v>
      </c>
      <c r="AE62" s="53" t="n">
        <f aca="false">H47=AC62</f>
        <v>1</v>
      </c>
    </row>
    <row r="63" customFormat="false" ht="15" hidden="false" customHeight="false" outlineLevel="0" collapsed="false">
      <c r="A63" s="1" t="s">
        <v>128</v>
      </c>
      <c r="B63" s="0" t="s">
        <v>128</v>
      </c>
      <c r="C63" s="0" t="s">
        <v>37</v>
      </c>
      <c r="D63" s="0" t="n">
        <v>4</v>
      </c>
      <c r="E63" s="0" t="n">
        <v>0</v>
      </c>
      <c r="F63" s="0" t="n">
        <v>104</v>
      </c>
      <c r="G63" s="0" t="n">
        <v>13</v>
      </c>
      <c r="AC63" s="41" t="s">
        <v>532</v>
      </c>
      <c r="AD63" s="41" t="n">
        <v>12</v>
      </c>
      <c r="AE63" s="41" t="e">
        <f aca="false">#REF!=AC63</f>
        <v>#REF!</v>
      </c>
    </row>
    <row r="64" customFormat="false" ht="15" hidden="false" customHeight="false" outlineLevel="0" collapsed="false">
      <c r="A64" s="1" t="s">
        <v>129</v>
      </c>
      <c r="AC64" s="53" t="s">
        <v>532</v>
      </c>
      <c r="AD64" s="53" t="n">
        <v>3</v>
      </c>
      <c r="AE64" s="53" t="e">
        <f aca="false">#REF!=AC64</f>
        <v>#REF!</v>
      </c>
    </row>
    <row r="65" customFormat="false" ht="15" hidden="false" customHeight="false" outlineLevel="0" collapsed="false">
      <c r="A65" s="1" t="s">
        <v>131</v>
      </c>
      <c r="AC65" s="37" t="s">
        <v>107</v>
      </c>
      <c r="AD65" s="37" t="n">
        <v>11</v>
      </c>
      <c r="AE65" s="37" t="n">
        <f aca="false">B49=AC65</f>
        <v>1</v>
      </c>
    </row>
    <row r="66" customFormat="false" ht="15" hidden="false" customHeight="false" outlineLevel="0" collapsed="false">
      <c r="A66" s="1" t="s">
        <v>133</v>
      </c>
      <c r="B66" s="0" t="s">
        <v>133</v>
      </c>
      <c r="C66" s="0" t="s">
        <v>16</v>
      </c>
      <c r="D66" s="0" t="n">
        <v>13</v>
      </c>
      <c r="E66" s="0" t="n">
        <v>0</v>
      </c>
      <c r="F66" s="0" t="n">
        <v>731</v>
      </c>
      <c r="G66" s="0" t="n">
        <v>46</v>
      </c>
      <c r="AC66" s="55" t="s">
        <v>533</v>
      </c>
      <c r="AD66" s="55" t="n">
        <v>16</v>
      </c>
      <c r="AE66" s="55" t="n">
        <f aca="false">B53=AC66</f>
        <v>0</v>
      </c>
    </row>
    <row r="67" customFormat="false" ht="15" hidden="false" customHeight="false" outlineLevel="0" collapsed="false">
      <c r="A67" s="1" t="s">
        <v>135</v>
      </c>
      <c r="B67" s="0" t="s">
        <v>135</v>
      </c>
      <c r="C67" s="0" t="s">
        <v>489</v>
      </c>
      <c r="D67" s="0" t="n">
        <v>15</v>
      </c>
      <c r="E67" s="0" t="n">
        <v>0</v>
      </c>
      <c r="F67" s="0" t="n">
        <v>548</v>
      </c>
      <c r="G67" s="0" t="n">
        <v>158</v>
      </c>
      <c r="AC67" s="48" t="s">
        <v>116</v>
      </c>
      <c r="AD67" s="48" t="n">
        <v>8</v>
      </c>
      <c r="AE67" s="48" t="n">
        <f aca="false">B55=AC67</f>
        <v>1</v>
      </c>
    </row>
    <row r="68" customFormat="false" ht="15" hidden="false" customHeight="false" outlineLevel="0" collapsed="false">
      <c r="A68" s="1" t="s">
        <v>136</v>
      </c>
      <c r="B68" s="0" t="s">
        <v>136</v>
      </c>
      <c r="C68" s="0" t="s">
        <v>16</v>
      </c>
      <c r="D68" s="0" t="n">
        <v>15</v>
      </c>
      <c r="E68" s="0" t="n">
        <v>0</v>
      </c>
      <c r="F68" s="0" t="n">
        <v>959</v>
      </c>
      <c r="G68" s="0" t="n">
        <v>0</v>
      </c>
      <c r="AC68" s="50" t="s">
        <v>116</v>
      </c>
      <c r="AD68" s="50" t="n">
        <v>1</v>
      </c>
      <c r="AE68" s="50" t="n">
        <f aca="false">H55=AC68</f>
        <v>1</v>
      </c>
    </row>
    <row r="69" customFormat="false" ht="15" hidden="false" customHeight="false" outlineLevel="0" collapsed="false">
      <c r="A69" s="1" t="s">
        <v>138</v>
      </c>
      <c r="B69" s="0" t="s">
        <v>138</v>
      </c>
      <c r="C69" s="0" t="s">
        <v>490</v>
      </c>
      <c r="D69" s="0" t="n">
        <v>16</v>
      </c>
      <c r="E69" s="0" t="n">
        <v>1055</v>
      </c>
      <c r="F69" s="0" t="n">
        <v>0</v>
      </c>
      <c r="G69" s="0" t="n">
        <v>65</v>
      </c>
      <c r="AC69" s="52" t="s">
        <v>118</v>
      </c>
      <c r="AD69" s="52" t="n">
        <v>15</v>
      </c>
      <c r="AE69" s="52" t="n">
        <f aca="false">B56=AC69</f>
        <v>1</v>
      </c>
    </row>
    <row r="70" customFormat="false" ht="15" hidden="false" customHeight="false" outlineLevel="0" collapsed="false">
      <c r="A70" s="1" t="s">
        <v>140</v>
      </c>
      <c r="B70" s="0" t="s">
        <v>140</v>
      </c>
      <c r="C70" s="0" t="s">
        <v>489</v>
      </c>
      <c r="D70" s="0" t="n">
        <v>13</v>
      </c>
      <c r="E70" s="0" t="n">
        <v>0</v>
      </c>
      <c r="F70" s="0" t="n">
        <v>226</v>
      </c>
      <c r="G70" s="0" t="n">
        <v>206</v>
      </c>
      <c r="AC70" s="45" t="s">
        <v>534</v>
      </c>
      <c r="AD70" s="45" t="n">
        <v>3</v>
      </c>
      <c r="AE70" s="45" t="n">
        <f aca="false">B74=AC70</f>
        <v>0</v>
      </c>
    </row>
    <row r="71" customFormat="false" ht="15" hidden="false" customHeight="false" outlineLevel="0" collapsed="false">
      <c r="A71" s="1" t="s">
        <v>142</v>
      </c>
      <c r="AC71" s="54" t="s">
        <v>534</v>
      </c>
      <c r="AD71" s="54" t="n">
        <v>10</v>
      </c>
      <c r="AE71" s="54" t="n">
        <f aca="false">B75=AC71</f>
        <v>0</v>
      </c>
    </row>
    <row r="72" customFormat="false" ht="15" hidden="false" customHeight="false" outlineLevel="0" collapsed="false">
      <c r="A72" s="1" t="s">
        <v>144</v>
      </c>
      <c r="AC72" s="51" t="s">
        <v>122</v>
      </c>
      <c r="AD72" s="51" t="n">
        <v>16</v>
      </c>
      <c r="AE72" s="51" t="n">
        <f aca="false">B59=AC72</f>
        <v>1</v>
      </c>
    </row>
    <row r="73" customFormat="false" ht="15" hidden="false" customHeight="false" outlineLevel="0" collapsed="false">
      <c r="A73" s="1" t="s">
        <v>146</v>
      </c>
      <c r="B73" s="0" t="s">
        <v>146</v>
      </c>
      <c r="C73" s="0" t="s">
        <v>19</v>
      </c>
      <c r="D73" s="0" t="n">
        <v>16</v>
      </c>
      <c r="E73" s="0" t="n">
        <v>1085</v>
      </c>
      <c r="F73" s="0" t="n">
        <v>0</v>
      </c>
      <c r="G73" s="0" t="n">
        <v>2</v>
      </c>
      <c r="AC73" s="37" t="s">
        <v>125</v>
      </c>
      <c r="AD73" s="37" t="n">
        <v>16</v>
      </c>
      <c r="AE73" s="37" t="n">
        <f aca="false">B61=AC73</f>
        <v>1</v>
      </c>
    </row>
    <row r="74" customFormat="false" ht="15" hidden="false" customHeight="false" outlineLevel="0" collapsed="false">
      <c r="A74" s="1" t="s">
        <v>147</v>
      </c>
      <c r="AC74" s="42" t="s">
        <v>126</v>
      </c>
      <c r="AD74" s="42" t="n">
        <v>15</v>
      </c>
      <c r="AE74" s="42" t="n">
        <f aca="false">B62=AC74</f>
        <v>1</v>
      </c>
    </row>
    <row r="75" customFormat="false" ht="15" hidden="false" customHeight="false" outlineLevel="0" collapsed="false">
      <c r="A75" s="1" t="s">
        <v>148</v>
      </c>
      <c r="AC75" s="53" t="s">
        <v>128</v>
      </c>
      <c r="AD75" s="53" t="n">
        <v>4</v>
      </c>
      <c r="AE75" s="53" t="n">
        <f aca="false">B63=AC75</f>
        <v>1</v>
      </c>
    </row>
    <row r="76" customFormat="false" ht="15" hidden="false" customHeight="false" outlineLevel="0" collapsed="false">
      <c r="A76" s="1" t="s">
        <v>150</v>
      </c>
      <c r="B76" s="0" t="s">
        <v>150</v>
      </c>
      <c r="C76" s="0" t="s">
        <v>43</v>
      </c>
      <c r="D76" s="0" t="n">
        <v>13</v>
      </c>
      <c r="E76" s="0" t="n">
        <v>101</v>
      </c>
      <c r="F76" s="0" t="n">
        <v>0</v>
      </c>
      <c r="G76" s="0" t="n">
        <v>134</v>
      </c>
      <c r="AC76" s="33" t="s">
        <v>535</v>
      </c>
      <c r="AD76" s="33" t="n">
        <v>2</v>
      </c>
      <c r="AE76" s="33" t="n">
        <f aca="false">B80=AC76</f>
        <v>0</v>
      </c>
    </row>
    <row r="77" customFormat="false" ht="15" hidden="false" customHeight="false" outlineLevel="0" collapsed="false">
      <c r="A77" s="1" t="s">
        <v>152</v>
      </c>
      <c r="B77" s="0" t="s">
        <v>152</v>
      </c>
      <c r="C77" s="0" t="s">
        <v>16</v>
      </c>
      <c r="D77" s="0" t="n">
        <v>9</v>
      </c>
      <c r="E77" s="0" t="n">
        <v>0</v>
      </c>
      <c r="F77" s="0" t="n">
        <v>591</v>
      </c>
      <c r="G77" s="0" t="n">
        <v>67</v>
      </c>
      <c r="AC77" s="52" t="s">
        <v>535</v>
      </c>
      <c r="AD77" s="52" t="n">
        <v>6</v>
      </c>
      <c r="AE77" s="52" t="e">
        <f aca="false">#REF!=AC77</f>
        <v>#REF!</v>
      </c>
    </row>
    <row r="78" customFormat="false" ht="15" hidden="false" customHeight="false" outlineLevel="0" collapsed="false">
      <c r="A78" s="1" t="s">
        <v>154</v>
      </c>
      <c r="B78" s="0" t="s">
        <v>154</v>
      </c>
      <c r="C78" s="0" t="s">
        <v>37</v>
      </c>
      <c r="D78" s="0" t="n">
        <v>16</v>
      </c>
      <c r="E78" s="0" t="n">
        <v>0</v>
      </c>
      <c r="F78" s="0" t="n">
        <v>664</v>
      </c>
      <c r="G78" s="0" t="n">
        <v>49</v>
      </c>
      <c r="AC78" s="41" t="s">
        <v>133</v>
      </c>
      <c r="AD78" s="41" t="n">
        <v>13</v>
      </c>
      <c r="AE78" s="41" t="n">
        <f aca="false">B66=AC78</f>
        <v>1</v>
      </c>
    </row>
    <row r="79" customFormat="false" ht="15" hidden="false" customHeight="false" outlineLevel="0" collapsed="false">
      <c r="A79" s="1" t="s">
        <v>155</v>
      </c>
      <c r="AC79" s="40" t="s">
        <v>135</v>
      </c>
      <c r="AD79" s="40" t="n">
        <v>15</v>
      </c>
      <c r="AE79" s="40" t="n">
        <f aca="false">B67=AC79</f>
        <v>1</v>
      </c>
    </row>
    <row r="80" customFormat="false" ht="15" hidden="false" customHeight="false" outlineLevel="0" collapsed="false">
      <c r="A80" s="1" t="s">
        <v>156</v>
      </c>
      <c r="AC80" s="59" t="s">
        <v>136</v>
      </c>
      <c r="AD80" s="59" t="n">
        <v>15</v>
      </c>
      <c r="AE80" s="59" t="n">
        <f aca="false">B68=AC80</f>
        <v>1</v>
      </c>
    </row>
    <row r="81" customFormat="false" ht="15" hidden="false" customHeight="false" outlineLevel="0" collapsed="false">
      <c r="A81" s="1" t="s">
        <v>158</v>
      </c>
      <c r="B81" s="0" t="s">
        <v>158</v>
      </c>
      <c r="C81" s="0" t="s">
        <v>97</v>
      </c>
      <c r="D81" s="0" t="n">
        <v>14</v>
      </c>
      <c r="E81" s="0" t="n">
        <v>701</v>
      </c>
      <c r="F81" s="0" t="n">
        <v>0</v>
      </c>
      <c r="G81" s="0" t="n">
        <v>57</v>
      </c>
      <c r="AC81" s="40" t="s">
        <v>536</v>
      </c>
      <c r="AD81" s="40" t="n">
        <v>16</v>
      </c>
      <c r="AE81" s="40" t="n">
        <f aca="false">B69=AC81</f>
        <v>0</v>
      </c>
    </row>
    <row r="82" customFormat="false" ht="15" hidden="false" customHeight="false" outlineLevel="0" collapsed="false">
      <c r="A82" s="1" t="s">
        <v>160</v>
      </c>
      <c r="B82" s="0" t="s">
        <v>160</v>
      </c>
      <c r="C82" s="0" t="s">
        <v>161</v>
      </c>
      <c r="D82" s="0" t="n">
        <v>16</v>
      </c>
      <c r="E82" s="0" t="n">
        <v>0</v>
      </c>
      <c r="F82" s="0" t="n">
        <v>0</v>
      </c>
      <c r="G82" s="0" t="n">
        <v>173</v>
      </c>
      <c r="AC82" s="42" t="s">
        <v>140</v>
      </c>
      <c r="AD82" s="42" t="n">
        <v>13</v>
      </c>
      <c r="AE82" s="42" t="n">
        <f aca="false">B70=AC82</f>
        <v>1</v>
      </c>
    </row>
    <row r="83" customFormat="false" ht="15" hidden="false" customHeight="false" outlineLevel="0" collapsed="false">
      <c r="A83" s="1" t="s">
        <v>162</v>
      </c>
      <c r="B83" s="0" t="s">
        <v>162</v>
      </c>
      <c r="C83" s="0" t="s">
        <v>16</v>
      </c>
      <c r="D83" s="0" t="n">
        <v>3</v>
      </c>
      <c r="E83" s="0" t="n">
        <v>0</v>
      </c>
      <c r="F83" s="0" t="n">
        <v>84</v>
      </c>
      <c r="G83" s="0" t="n">
        <v>33</v>
      </c>
      <c r="H83" s="45" t="s">
        <v>162</v>
      </c>
      <c r="I83" s="45" t="s">
        <v>16</v>
      </c>
      <c r="J83" s="45" t="n">
        <v>3</v>
      </c>
      <c r="K83" s="45" t="n">
        <v>0</v>
      </c>
      <c r="L83" s="60" t="n">
        <v>0</v>
      </c>
      <c r="M83" s="45" t="n">
        <v>2</v>
      </c>
      <c r="N83" s="61" t="n">
        <v>0.0018</v>
      </c>
      <c r="O83" s="45" t="n">
        <v>20</v>
      </c>
      <c r="P83" s="61" t="n">
        <v>0.0444</v>
      </c>
      <c r="AC83" s="37" t="s">
        <v>537</v>
      </c>
      <c r="AD83" s="37" t="n">
        <v>16</v>
      </c>
      <c r="AE83" s="37" t="n">
        <f aca="false">B87=AC83</f>
        <v>0</v>
      </c>
    </row>
    <row r="84" customFormat="false" ht="15" hidden="false" customHeight="false" outlineLevel="0" collapsed="false">
      <c r="A84" s="1" t="s">
        <v>163</v>
      </c>
      <c r="AC84" s="37" t="s">
        <v>538</v>
      </c>
      <c r="AD84" s="37" t="n">
        <v>16</v>
      </c>
      <c r="AE84" s="37" t="e">
        <f aca="false">#REF!=AC84</f>
        <v>#REF!</v>
      </c>
    </row>
    <row r="85" customFormat="false" ht="15" hidden="false" customHeight="false" outlineLevel="0" collapsed="false">
      <c r="A85" s="1" t="s">
        <v>165</v>
      </c>
      <c r="AC85" s="44" t="s">
        <v>146</v>
      </c>
      <c r="AD85" s="44" t="n">
        <v>16</v>
      </c>
      <c r="AE85" s="44" t="n">
        <f aca="false">B73=AC85</f>
        <v>1</v>
      </c>
    </row>
    <row r="86" customFormat="false" ht="15" hidden="false" customHeight="false" outlineLevel="0" collapsed="false">
      <c r="A86" s="1" t="s">
        <v>166</v>
      </c>
      <c r="B86" s="0" t="s">
        <v>166</v>
      </c>
      <c r="C86" s="0" t="s">
        <v>493</v>
      </c>
      <c r="D86" s="0" t="n">
        <v>15</v>
      </c>
      <c r="E86" s="0" t="n">
        <v>787</v>
      </c>
      <c r="F86" s="0" t="n">
        <v>0</v>
      </c>
      <c r="G86" s="0" t="n">
        <v>82</v>
      </c>
      <c r="AC86" s="36" t="s">
        <v>150</v>
      </c>
      <c r="AD86" s="36" t="n">
        <v>13</v>
      </c>
      <c r="AE86" s="36" t="n">
        <f aca="false">B76=AC86</f>
        <v>1</v>
      </c>
    </row>
    <row r="87" customFormat="false" ht="15" hidden="false" customHeight="false" outlineLevel="0" collapsed="false">
      <c r="A87" s="1" t="s">
        <v>168</v>
      </c>
      <c r="AC87" s="42" t="s">
        <v>539</v>
      </c>
      <c r="AD87" s="42" t="n">
        <v>4</v>
      </c>
      <c r="AE87" s="42" t="e">
        <f aca="false">#REF!=AC87</f>
        <v>#REF!</v>
      </c>
    </row>
    <row r="88" customFormat="false" ht="15" hidden="false" customHeight="false" outlineLevel="0" collapsed="false">
      <c r="A88" s="1" t="s">
        <v>170</v>
      </c>
      <c r="B88" s="0" t="s">
        <v>170</v>
      </c>
      <c r="C88" s="0" t="s">
        <v>43</v>
      </c>
      <c r="D88" s="0" t="n">
        <v>5</v>
      </c>
      <c r="E88" s="0" t="n">
        <v>166</v>
      </c>
      <c r="F88" s="0" t="n">
        <v>0</v>
      </c>
      <c r="G88" s="0" t="n">
        <v>0</v>
      </c>
      <c r="AC88" s="51" t="s">
        <v>539</v>
      </c>
      <c r="AD88" s="51" t="n">
        <v>2</v>
      </c>
      <c r="AE88" s="51" t="n">
        <f aca="false">B92=AC88</f>
        <v>0</v>
      </c>
    </row>
    <row r="89" customFormat="false" ht="15" hidden="false" customHeight="false" outlineLevel="0" collapsed="false">
      <c r="A89" s="1" t="s">
        <v>171</v>
      </c>
      <c r="AC89" s="39" t="s">
        <v>152</v>
      </c>
      <c r="AD89" s="39" t="n">
        <v>9</v>
      </c>
      <c r="AE89" s="39" t="n">
        <f aca="false">B77=AC89</f>
        <v>1</v>
      </c>
    </row>
    <row r="90" customFormat="false" ht="15" hidden="false" customHeight="false" outlineLevel="0" collapsed="false">
      <c r="A90" s="1" t="s">
        <v>173</v>
      </c>
      <c r="B90" s="0" t="s">
        <v>173</v>
      </c>
      <c r="C90" s="0" t="s">
        <v>490</v>
      </c>
      <c r="D90" s="0" t="n">
        <v>13</v>
      </c>
      <c r="E90" s="0" t="n">
        <v>76</v>
      </c>
      <c r="F90" s="0" t="n">
        <v>0</v>
      </c>
      <c r="G90" s="0" t="n">
        <v>61</v>
      </c>
      <c r="AC90" s="41" t="s">
        <v>154</v>
      </c>
      <c r="AD90" s="41" t="n">
        <v>16</v>
      </c>
      <c r="AE90" s="41" t="n">
        <f aca="false">B78=AC90</f>
        <v>1</v>
      </c>
    </row>
    <row r="91" customFormat="false" ht="15" hidden="false" customHeight="false" outlineLevel="0" collapsed="false">
      <c r="A91" s="1" t="s">
        <v>174</v>
      </c>
      <c r="B91" s="0" t="s">
        <v>174</v>
      </c>
      <c r="C91" s="0" t="s">
        <v>490</v>
      </c>
      <c r="D91" s="0" t="n">
        <v>16</v>
      </c>
      <c r="E91" s="0" t="n">
        <v>1022</v>
      </c>
      <c r="F91" s="0" t="n">
        <v>0</v>
      </c>
      <c r="G91" s="0" t="n">
        <v>75</v>
      </c>
      <c r="AC91" s="47" t="s">
        <v>158</v>
      </c>
      <c r="AD91" s="47" t="n">
        <v>14</v>
      </c>
      <c r="AE91" s="47" t="n">
        <f aca="false">B81=AC91</f>
        <v>1</v>
      </c>
    </row>
    <row r="92" customFormat="false" ht="15" hidden="false" customHeight="false" outlineLevel="0" collapsed="false">
      <c r="A92" s="1" t="s">
        <v>176</v>
      </c>
      <c r="AC92" s="48" t="s">
        <v>540</v>
      </c>
      <c r="AD92" s="48" t="n">
        <v>4</v>
      </c>
      <c r="AE92" s="48" t="n">
        <f aca="false">B96=AC92</f>
        <v>0</v>
      </c>
    </row>
    <row r="93" customFormat="false" ht="15" hidden="false" customHeight="false" outlineLevel="0" collapsed="false">
      <c r="A93" s="1" t="s">
        <v>178</v>
      </c>
      <c r="B93" s="0" t="s">
        <v>178</v>
      </c>
      <c r="C93" s="0" t="s">
        <v>52</v>
      </c>
      <c r="D93" s="0" t="n">
        <v>10</v>
      </c>
      <c r="E93" s="0" t="n">
        <v>0</v>
      </c>
      <c r="F93" s="0" t="n">
        <v>744</v>
      </c>
      <c r="G93" s="0" t="n">
        <v>64</v>
      </c>
      <c r="AC93" s="44" t="s">
        <v>540</v>
      </c>
      <c r="AD93" s="44" t="n">
        <v>9</v>
      </c>
      <c r="AE93" s="44" t="n">
        <f aca="false">B97=AC93</f>
        <v>0</v>
      </c>
    </row>
    <row r="94" customFormat="false" ht="15" hidden="false" customHeight="false" outlineLevel="0" collapsed="false">
      <c r="A94" s="1" t="s">
        <v>179</v>
      </c>
      <c r="AC94" s="56" t="s">
        <v>541</v>
      </c>
      <c r="AD94" s="56" t="n">
        <v>9</v>
      </c>
      <c r="AE94" s="56" t="e">
        <f aca="false">#REF!=AC94</f>
        <v>#REF!</v>
      </c>
    </row>
    <row r="95" customFormat="false" ht="15" hidden="false" customHeight="false" outlineLevel="0" collapsed="false">
      <c r="A95" s="1" t="s">
        <v>181</v>
      </c>
      <c r="AC95" s="42" t="s">
        <v>541</v>
      </c>
      <c r="AD95" s="42" t="n">
        <v>1</v>
      </c>
      <c r="AE95" s="42" t="e">
        <f aca="false">#REF!=AC95</f>
        <v>#REF!</v>
      </c>
    </row>
    <row r="96" customFormat="false" ht="15" hidden="false" customHeight="false" outlineLevel="0" collapsed="false">
      <c r="A96" s="1" t="s">
        <v>182</v>
      </c>
      <c r="AC96" s="50" t="s">
        <v>160</v>
      </c>
      <c r="AD96" s="50" t="n">
        <v>16</v>
      </c>
      <c r="AE96" s="50" t="n">
        <f aca="false">B82=AC96</f>
        <v>1</v>
      </c>
    </row>
    <row r="97" customFormat="false" ht="15" hidden="false" customHeight="false" outlineLevel="0" collapsed="false">
      <c r="A97" s="1" t="s">
        <v>183</v>
      </c>
      <c r="AC97" s="36" t="s">
        <v>162</v>
      </c>
      <c r="AD97" s="36" t="n">
        <v>3</v>
      </c>
      <c r="AE97" s="36" t="n">
        <f aca="false">B83=AC97</f>
        <v>1</v>
      </c>
    </row>
    <row r="98" customFormat="false" ht="15" hidden="false" customHeight="false" outlineLevel="0" collapsed="false">
      <c r="A98" s="1" t="s">
        <v>185</v>
      </c>
      <c r="B98" s="0" t="s">
        <v>185</v>
      </c>
      <c r="C98" s="0" t="s">
        <v>97</v>
      </c>
      <c r="D98" s="0" t="n">
        <v>16</v>
      </c>
      <c r="E98" s="0" t="n">
        <v>167</v>
      </c>
      <c r="F98" s="0" t="n">
        <v>0</v>
      </c>
      <c r="G98" s="0" t="n">
        <v>160</v>
      </c>
      <c r="AC98" s="45" t="s">
        <v>162</v>
      </c>
      <c r="AD98" s="45" t="n">
        <v>3</v>
      </c>
      <c r="AE98" s="45" t="n">
        <f aca="false">H83=AC98</f>
        <v>1</v>
      </c>
    </row>
    <row r="99" customFormat="false" ht="15" hidden="false" customHeight="false" outlineLevel="0" collapsed="false">
      <c r="A99" s="1" t="s">
        <v>187</v>
      </c>
      <c r="B99" s="0" t="s">
        <v>187</v>
      </c>
      <c r="C99" s="0" t="s">
        <v>61</v>
      </c>
      <c r="D99" s="0" t="n">
        <v>2</v>
      </c>
      <c r="E99" s="0" t="n">
        <v>33</v>
      </c>
      <c r="F99" s="0" t="n">
        <v>0</v>
      </c>
      <c r="G99" s="0" t="n">
        <v>0</v>
      </c>
      <c r="AC99" s="37" t="s">
        <v>166</v>
      </c>
      <c r="AD99" s="37" t="n">
        <v>15</v>
      </c>
      <c r="AE99" s="37" t="n">
        <f aca="false">B86=AC99</f>
        <v>1</v>
      </c>
    </row>
    <row r="100" customFormat="false" ht="15" hidden="false" customHeight="false" outlineLevel="0" collapsed="false">
      <c r="A100" s="1" t="s">
        <v>189</v>
      </c>
      <c r="AC100" s="40" t="s">
        <v>170</v>
      </c>
      <c r="AD100" s="40" t="n">
        <v>5</v>
      </c>
      <c r="AE100" s="40" t="n">
        <f aca="false">B88=AC100</f>
        <v>1</v>
      </c>
    </row>
    <row r="101" customFormat="false" ht="15" hidden="false" customHeight="false" outlineLevel="0" collapsed="false">
      <c r="A101" s="1" t="s">
        <v>191</v>
      </c>
      <c r="B101" s="0" t="s">
        <v>191</v>
      </c>
      <c r="C101" s="0" t="s">
        <v>489</v>
      </c>
      <c r="D101" s="0" t="n">
        <v>15</v>
      </c>
      <c r="E101" s="0" t="n">
        <v>0</v>
      </c>
      <c r="F101" s="0" t="n">
        <v>584</v>
      </c>
      <c r="G101" s="0" t="n">
        <v>73</v>
      </c>
      <c r="AC101" s="58" t="s">
        <v>173</v>
      </c>
      <c r="AD101" s="58" t="n">
        <v>13</v>
      </c>
      <c r="AE101" s="58" t="n">
        <f aca="false">B90=AC101</f>
        <v>1</v>
      </c>
    </row>
    <row r="102" customFormat="false" ht="15" hidden="false" customHeight="false" outlineLevel="0" collapsed="false">
      <c r="A102" s="1" t="s">
        <v>193</v>
      </c>
      <c r="B102" s="0" t="s">
        <v>193</v>
      </c>
      <c r="C102" s="0" t="s">
        <v>43</v>
      </c>
      <c r="D102" s="0" t="n">
        <v>10</v>
      </c>
      <c r="E102" s="0" t="n">
        <v>394</v>
      </c>
      <c r="F102" s="0" t="n">
        <v>0</v>
      </c>
      <c r="G102" s="0" t="n">
        <v>0</v>
      </c>
      <c r="AC102" s="57" t="s">
        <v>174</v>
      </c>
      <c r="AD102" s="57" t="n">
        <v>16</v>
      </c>
      <c r="AE102" s="57" t="n">
        <f aca="false">B91=AC102</f>
        <v>1</v>
      </c>
    </row>
    <row r="103" customFormat="false" ht="15" hidden="false" customHeight="false" outlineLevel="0" collapsed="false">
      <c r="A103" s="1" t="s">
        <v>195</v>
      </c>
      <c r="AC103" s="55" t="s">
        <v>178</v>
      </c>
      <c r="AD103" s="55" t="n">
        <v>10</v>
      </c>
      <c r="AE103" s="55" t="n">
        <f aca="false">B93=AC103</f>
        <v>1</v>
      </c>
    </row>
    <row r="104" customFormat="false" ht="15" hidden="false" customHeight="false" outlineLevel="0" collapsed="false">
      <c r="A104" s="1" t="s">
        <v>196</v>
      </c>
      <c r="AC104" s="58" t="s">
        <v>185</v>
      </c>
      <c r="AD104" s="58" t="n">
        <v>16</v>
      </c>
      <c r="AE104" s="58" t="n">
        <f aca="false">B98=AC104</f>
        <v>1</v>
      </c>
    </row>
    <row r="105" customFormat="false" ht="15" hidden="false" customHeight="false" outlineLevel="0" collapsed="false">
      <c r="A105" s="1" t="s">
        <v>197</v>
      </c>
      <c r="B105" s="0" t="s">
        <v>197</v>
      </c>
      <c r="C105" s="0" t="s">
        <v>82</v>
      </c>
      <c r="D105" s="0" t="n">
        <v>7</v>
      </c>
      <c r="E105" s="0" t="n">
        <v>488</v>
      </c>
      <c r="F105" s="0" t="n">
        <v>0</v>
      </c>
      <c r="G105" s="0" t="n">
        <v>0</v>
      </c>
      <c r="AC105" s="50" t="s">
        <v>187</v>
      </c>
      <c r="AD105" s="50" t="n">
        <v>2</v>
      </c>
      <c r="AE105" s="50" t="n">
        <f aca="false">B99=AC105</f>
        <v>1</v>
      </c>
    </row>
    <row r="106" customFormat="false" ht="15" hidden="false" customHeight="false" outlineLevel="0" collapsed="false">
      <c r="A106" s="1" t="s">
        <v>199</v>
      </c>
      <c r="B106" s="0" t="s">
        <v>199</v>
      </c>
      <c r="C106" s="0" t="s">
        <v>169</v>
      </c>
      <c r="D106" s="0" t="n">
        <v>13</v>
      </c>
      <c r="E106" s="0" t="n">
        <v>8</v>
      </c>
      <c r="F106" s="0" t="n">
        <v>555</v>
      </c>
      <c r="G106" s="0" t="n">
        <v>127</v>
      </c>
      <c r="AC106" s="55" t="s">
        <v>191</v>
      </c>
      <c r="AD106" s="55" t="n">
        <v>15</v>
      </c>
      <c r="AE106" s="55" t="n">
        <f aca="false">B101=AC106</f>
        <v>1</v>
      </c>
    </row>
    <row r="107" customFormat="false" ht="15" hidden="false" customHeight="false" outlineLevel="0" collapsed="false">
      <c r="A107" s="1" t="s">
        <v>201</v>
      </c>
      <c r="AC107" s="34" t="s">
        <v>193</v>
      </c>
      <c r="AD107" s="34" t="n">
        <v>10</v>
      </c>
      <c r="AE107" s="34" t="n">
        <f aca="false">B102=AC107</f>
        <v>1</v>
      </c>
    </row>
    <row r="108" customFormat="false" ht="15" hidden="false" customHeight="false" outlineLevel="0" collapsed="false">
      <c r="A108" s="1" t="s">
        <v>202</v>
      </c>
      <c r="AC108" s="40" t="s">
        <v>197</v>
      </c>
      <c r="AD108" s="40" t="n">
        <v>7</v>
      </c>
      <c r="AE108" s="40" t="n">
        <f aca="false">B105=AC108</f>
        <v>1</v>
      </c>
    </row>
    <row r="109" customFormat="false" ht="15" hidden="false" customHeight="false" outlineLevel="0" collapsed="false">
      <c r="A109" s="1" t="s">
        <v>204</v>
      </c>
      <c r="B109" s="0" t="s">
        <v>204</v>
      </c>
      <c r="C109" s="0" t="s">
        <v>16</v>
      </c>
      <c r="D109" s="0" t="n">
        <v>15</v>
      </c>
      <c r="E109" s="0" t="n">
        <v>0</v>
      </c>
      <c r="F109" s="0" t="n">
        <v>921</v>
      </c>
      <c r="G109" s="0" t="n">
        <v>90</v>
      </c>
      <c r="AC109" s="58" t="s">
        <v>199</v>
      </c>
      <c r="AD109" s="58" t="n">
        <v>13</v>
      </c>
      <c r="AE109" s="58" t="n">
        <f aca="false">B106=AC109</f>
        <v>1</v>
      </c>
    </row>
    <row r="110" customFormat="false" ht="15" hidden="false" customHeight="false" outlineLevel="0" collapsed="false">
      <c r="A110" s="1" t="s">
        <v>205</v>
      </c>
      <c r="AC110" s="48" t="s">
        <v>204</v>
      </c>
      <c r="AD110" s="48" t="n">
        <v>15</v>
      </c>
      <c r="AE110" s="48" t="n">
        <f aca="false">B109=AC110</f>
        <v>1</v>
      </c>
    </row>
    <row r="111" customFormat="false" ht="15" hidden="false" customHeight="false" outlineLevel="0" collapsed="false">
      <c r="A111" s="1" t="s">
        <v>207</v>
      </c>
      <c r="B111" s="0" t="s">
        <v>207</v>
      </c>
      <c r="C111" s="0" t="s">
        <v>489</v>
      </c>
      <c r="D111" s="0" t="n">
        <f aca="false">8+7</f>
        <v>15</v>
      </c>
      <c r="E111" s="0" t="n">
        <v>0</v>
      </c>
      <c r="F111" s="0" t="n">
        <f aca="false">542+438</f>
        <v>980</v>
      </c>
      <c r="G111" s="0" t="n">
        <f aca="false">6+24</f>
        <v>30</v>
      </c>
      <c r="H111" s="25" t="s">
        <v>207</v>
      </c>
      <c r="I111" s="25" t="s">
        <v>489</v>
      </c>
      <c r="J111" s="25" t="n">
        <v>7</v>
      </c>
      <c r="K111" s="25" t="n">
        <v>0</v>
      </c>
      <c r="L111" s="26" t="n">
        <v>0</v>
      </c>
      <c r="M111" s="25" t="n">
        <v>438</v>
      </c>
      <c r="N111" s="27" t="n">
        <v>0.4199</v>
      </c>
      <c r="O111" s="25" t="n">
        <v>24</v>
      </c>
      <c r="P111" s="27" t="n">
        <v>0.0536</v>
      </c>
      <c r="AC111" s="48" t="s">
        <v>207</v>
      </c>
      <c r="AD111" s="48" t="n">
        <v>8</v>
      </c>
      <c r="AE111" s="48" t="n">
        <f aca="false">B111=AC111</f>
        <v>1</v>
      </c>
    </row>
    <row r="112" customFormat="false" ht="15" hidden="false" customHeight="false" outlineLevel="0" collapsed="false">
      <c r="A112" s="1" t="s">
        <v>209</v>
      </c>
      <c r="AC112" s="53" t="s">
        <v>207</v>
      </c>
      <c r="AD112" s="53" t="n">
        <v>7</v>
      </c>
      <c r="AE112" s="53" t="n">
        <f aca="false">H111=AC112</f>
        <v>1</v>
      </c>
    </row>
    <row r="113" customFormat="false" ht="15" hidden="false" customHeight="false" outlineLevel="0" collapsed="false">
      <c r="A113" s="1" t="s">
        <v>211</v>
      </c>
      <c r="B113" s="0" t="s">
        <v>211</v>
      </c>
      <c r="C113" s="0" t="s">
        <v>489</v>
      </c>
      <c r="D113" s="0" t="n">
        <v>14</v>
      </c>
      <c r="E113" s="0" t="n">
        <v>0</v>
      </c>
      <c r="F113" s="0" t="n">
        <v>474</v>
      </c>
      <c r="G113" s="0" t="n">
        <v>32</v>
      </c>
      <c r="AC113" s="57" t="s">
        <v>542</v>
      </c>
      <c r="AD113" s="57" t="n">
        <v>7</v>
      </c>
      <c r="AE113" s="57" t="e">
        <f aca="false">#REF!=AC113</f>
        <v>#REF!</v>
      </c>
    </row>
    <row r="114" customFormat="false" ht="15" hidden="false" customHeight="false" outlineLevel="0" collapsed="false">
      <c r="A114" s="1" t="s">
        <v>212</v>
      </c>
      <c r="AC114" s="50" t="s">
        <v>542</v>
      </c>
      <c r="AD114" s="50" t="n">
        <v>9</v>
      </c>
      <c r="AE114" s="50" t="e">
        <f aca="false">#REF!=AC114</f>
        <v>#REF!</v>
      </c>
    </row>
    <row r="115" customFormat="false" ht="15" hidden="false" customHeight="false" outlineLevel="0" collapsed="false">
      <c r="A115" s="1" t="s">
        <v>213</v>
      </c>
      <c r="AC115" s="37" t="s">
        <v>211</v>
      </c>
      <c r="AD115" s="37" t="n">
        <v>14</v>
      </c>
      <c r="AE115" s="37" t="n">
        <f aca="false">B113=AC115</f>
        <v>1</v>
      </c>
    </row>
    <row r="116" customFormat="false" ht="15" hidden="false" customHeight="false" outlineLevel="0" collapsed="false">
      <c r="A116" s="1" t="s">
        <v>215</v>
      </c>
      <c r="AC116" s="47" t="s">
        <v>218</v>
      </c>
      <c r="AD116" s="47" t="n">
        <v>9</v>
      </c>
      <c r="AE116" s="47" t="n">
        <f aca="false">B118=AC116</f>
        <v>1</v>
      </c>
    </row>
    <row r="117" customFormat="false" ht="15" hidden="false" customHeight="false" outlineLevel="0" collapsed="false">
      <c r="A117" s="1" t="s">
        <v>217</v>
      </c>
      <c r="AC117" s="37" t="s">
        <v>543</v>
      </c>
      <c r="AD117" s="37" t="n">
        <v>2</v>
      </c>
      <c r="AE117" s="37" t="n">
        <f aca="false">B121=AC117</f>
        <v>0</v>
      </c>
    </row>
    <row r="118" customFormat="false" ht="15" hidden="false" customHeight="false" outlineLevel="0" collapsed="false">
      <c r="A118" s="1" t="s">
        <v>218</v>
      </c>
      <c r="B118" s="0" t="s">
        <v>218</v>
      </c>
      <c r="C118" s="0" t="s">
        <v>489</v>
      </c>
      <c r="D118" s="0" t="n">
        <v>9</v>
      </c>
      <c r="E118" s="0" t="n">
        <v>0</v>
      </c>
      <c r="F118" s="0" t="n">
        <v>371</v>
      </c>
      <c r="G118" s="0" t="n">
        <v>7</v>
      </c>
      <c r="AC118" s="50" t="s">
        <v>543</v>
      </c>
      <c r="AD118" s="50" t="n">
        <v>4</v>
      </c>
      <c r="AE118" s="50" t="n">
        <f aca="false">B122=AC118</f>
        <v>0</v>
      </c>
    </row>
    <row r="119" customFormat="false" ht="15" hidden="false" customHeight="false" outlineLevel="0" collapsed="false">
      <c r="A119" s="1" t="s">
        <v>220</v>
      </c>
      <c r="AC119" s="56" t="s">
        <v>544</v>
      </c>
      <c r="AD119" s="56" t="n">
        <v>4</v>
      </c>
      <c r="AE119" s="56" t="e">
        <f aca="false">#REF!=AC119</f>
        <v>#REF!</v>
      </c>
    </row>
    <row r="120" customFormat="false" ht="15" hidden="false" customHeight="false" outlineLevel="0" collapsed="false">
      <c r="A120" s="1" t="s">
        <v>221</v>
      </c>
      <c r="AC120" s="55" t="s">
        <v>544</v>
      </c>
      <c r="AD120" s="55" t="n">
        <v>2</v>
      </c>
      <c r="AE120" s="55" t="e">
        <f aca="false">#REF!=AC120</f>
        <v>#REF!</v>
      </c>
    </row>
    <row r="121" customFormat="false" ht="15" hidden="false" customHeight="false" outlineLevel="0" collapsed="false">
      <c r="A121" s="1" t="s">
        <v>223</v>
      </c>
      <c r="AC121" s="48" t="s">
        <v>545</v>
      </c>
      <c r="AD121" s="48" t="n">
        <v>16</v>
      </c>
      <c r="AE121" s="48" t="e">
        <f aca="false">#REF!=AC121</f>
        <v>#REF!</v>
      </c>
    </row>
    <row r="122" customFormat="false" ht="15" hidden="false" customHeight="false" outlineLevel="0" collapsed="false">
      <c r="A122" s="1" t="s">
        <v>224</v>
      </c>
      <c r="AC122" s="40" t="s">
        <v>546</v>
      </c>
      <c r="AD122" s="40" t="n">
        <v>16</v>
      </c>
      <c r="AE122" s="40" t="e">
        <f aca="false">#REF!=AC122</f>
        <v>#REF!</v>
      </c>
    </row>
    <row r="123" customFormat="false" ht="15" hidden="false" customHeight="false" outlineLevel="0" collapsed="false">
      <c r="A123" s="1" t="s">
        <v>225</v>
      </c>
      <c r="B123" s="0" t="s">
        <v>225</v>
      </c>
      <c r="C123" s="0" t="s">
        <v>22</v>
      </c>
      <c r="D123" s="0" t="n">
        <v>9</v>
      </c>
      <c r="E123" s="0" t="n">
        <v>0</v>
      </c>
      <c r="F123" s="0" t="n">
        <f aca="false">176+33</f>
        <v>209</v>
      </c>
      <c r="G123" s="0" t="n">
        <v>13</v>
      </c>
      <c r="H123" s="25" t="s">
        <v>225</v>
      </c>
      <c r="I123" s="25" t="s">
        <v>22</v>
      </c>
      <c r="J123" s="25" t="n">
        <v>2</v>
      </c>
      <c r="K123" s="25" t="n">
        <v>0</v>
      </c>
      <c r="L123" s="26" t="n">
        <v>0</v>
      </c>
      <c r="M123" s="25" t="n">
        <v>33</v>
      </c>
      <c r="N123" s="27" t="n">
        <v>0.0306</v>
      </c>
      <c r="O123" s="25" t="n">
        <v>0</v>
      </c>
      <c r="P123" s="26" t="n">
        <v>0</v>
      </c>
      <c r="AC123" s="48" t="s">
        <v>547</v>
      </c>
      <c r="AD123" s="48" t="n">
        <v>1</v>
      </c>
      <c r="AE123" s="48" t="e">
        <f aca="false">#REF!=AC123</f>
        <v>#REF!</v>
      </c>
    </row>
    <row r="124" customFormat="false" ht="15" hidden="false" customHeight="false" outlineLevel="0" collapsed="false">
      <c r="A124" s="1" t="s">
        <v>226</v>
      </c>
      <c r="AC124" s="35" t="s">
        <v>547</v>
      </c>
      <c r="AD124" s="35" t="n">
        <v>5</v>
      </c>
      <c r="AE124" s="35" t="e">
        <f aca="false">#REF!=AC124</f>
        <v>#REF!</v>
      </c>
    </row>
    <row r="125" customFormat="false" ht="15" hidden="false" customHeight="false" outlineLevel="0" collapsed="false">
      <c r="A125" s="1" t="s">
        <v>228</v>
      </c>
      <c r="B125" s="0" t="s">
        <v>228</v>
      </c>
      <c r="C125" s="0" t="s">
        <v>490</v>
      </c>
      <c r="D125" s="0" t="n">
        <v>16</v>
      </c>
      <c r="E125" s="0" t="n">
        <v>646</v>
      </c>
      <c r="F125" s="0" t="n">
        <v>0</v>
      </c>
      <c r="G125" s="0" t="n">
        <v>78</v>
      </c>
      <c r="AC125" s="35" t="s">
        <v>225</v>
      </c>
      <c r="AD125" s="35" t="n">
        <v>7</v>
      </c>
      <c r="AE125" s="35" t="n">
        <f aca="false">B123=AC125</f>
        <v>1</v>
      </c>
    </row>
    <row r="126" customFormat="false" ht="15" hidden="false" customHeight="false" outlineLevel="0" collapsed="false">
      <c r="A126" s="1" t="s">
        <v>229</v>
      </c>
      <c r="B126" s="0" t="s">
        <v>229</v>
      </c>
      <c r="C126" s="0" t="s">
        <v>169</v>
      </c>
      <c r="D126" s="0" t="n">
        <v>16</v>
      </c>
      <c r="E126" s="0" t="n">
        <v>0</v>
      </c>
      <c r="F126" s="0" t="n">
        <v>1070</v>
      </c>
      <c r="G126" s="0" t="n">
        <v>140</v>
      </c>
      <c r="AC126" s="53" t="s">
        <v>225</v>
      </c>
      <c r="AD126" s="53" t="n">
        <v>2</v>
      </c>
      <c r="AE126" s="53" t="n">
        <f aca="false">H123=AC126</f>
        <v>1</v>
      </c>
    </row>
    <row r="127" customFormat="false" ht="15" hidden="false" customHeight="false" outlineLevel="0" collapsed="false">
      <c r="A127" s="1" t="s">
        <v>231</v>
      </c>
      <c r="AC127" s="38" t="s">
        <v>548</v>
      </c>
      <c r="AD127" s="38" t="n">
        <v>8</v>
      </c>
      <c r="AE127" s="38" t="n">
        <f aca="false">B140=AC127</f>
        <v>0</v>
      </c>
    </row>
    <row r="128" customFormat="false" ht="15" hidden="false" customHeight="false" outlineLevel="0" collapsed="false">
      <c r="A128" s="1" t="s">
        <v>232</v>
      </c>
      <c r="B128" s="0" t="s">
        <v>232</v>
      </c>
      <c r="C128" s="0" t="s">
        <v>22</v>
      </c>
      <c r="D128" s="0" t="n">
        <v>16</v>
      </c>
      <c r="E128" s="0" t="n">
        <v>0</v>
      </c>
      <c r="F128" s="0" t="n">
        <v>765</v>
      </c>
      <c r="G128" s="0" t="n">
        <v>85</v>
      </c>
      <c r="AC128" s="35" t="s">
        <v>548</v>
      </c>
      <c r="AD128" s="35" t="n">
        <v>8</v>
      </c>
      <c r="AE128" s="35" t="n">
        <f aca="false">B141=AC128</f>
        <v>0</v>
      </c>
    </row>
    <row r="129" customFormat="false" ht="15" hidden="false" customHeight="false" outlineLevel="0" collapsed="false">
      <c r="A129" s="1" t="s">
        <v>233</v>
      </c>
      <c r="AC129" s="37" t="s">
        <v>228</v>
      </c>
      <c r="AD129" s="37" t="n">
        <v>16</v>
      </c>
      <c r="AE129" s="37" t="n">
        <f aca="false">B125=AC129</f>
        <v>1</v>
      </c>
    </row>
    <row r="130" customFormat="false" ht="15" hidden="false" customHeight="false" outlineLevel="0" collapsed="false">
      <c r="A130" s="1" t="s">
        <v>234</v>
      </c>
      <c r="B130" s="0" t="s">
        <v>234</v>
      </c>
      <c r="C130" s="0" t="s">
        <v>16</v>
      </c>
      <c r="D130" s="0" t="n">
        <v>9</v>
      </c>
      <c r="E130" s="0" t="n">
        <v>0</v>
      </c>
      <c r="F130" s="0" t="n">
        <f aca="false">108+25</f>
        <v>133</v>
      </c>
      <c r="G130" s="0" t="n">
        <f aca="false">44+10+1</f>
        <v>55</v>
      </c>
      <c r="H130" s="25" t="s">
        <v>234</v>
      </c>
      <c r="I130" s="25" t="s">
        <v>16</v>
      </c>
      <c r="J130" s="25" t="n">
        <v>2</v>
      </c>
      <c r="K130" s="25" t="n">
        <v>0</v>
      </c>
      <c r="L130" s="26" t="n">
        <v>0</v>
      </c>
      <c r="M130" s="25" t="n">
        <v>25</v>
      </c>
      <c r="N130" s="27" t="n">
        <v>0.0243</v>
      </c>
      <c r="O130" s="25" t="n">
        <v>10</v>
      </c>
      <c r="P130" s="27" t="n">
        <v>0.024</v>
      </c>
      <c r="Q130" s="25" t="s">
        <v>234</v>
      </c>
      <c r="R130" s="25" t="s">
        <v>16</v>
      </c>
      <c r="S130" s="25" t="n">
        <v>5</v>
      </c>
      <c r="T130" s="25" t="n">
        <v>0</v>
      </c>
      <c r="U130" s="26" t="n">
        <v>0</v>
      </c>
      <c r="V130" s="25" t="n">
        <v>0</v>
      </c>
      <c r="W130" s="26" t="n">
        <v>0</v>
      </c>
      <c r="X130" s="25" t="n">
        <v>44</v>
      </c>
      <c r="Y130" s="27" t="n">
        <v>0.1002</v>
      </c>
      <c r="AC130" s="36" t="s">
        <v>229</v>
      </c>
      <c r="AD130" s="36" t="n">
        <v>16</v>
      </c>
      <c r="AE130" s="36" t="n">
        <f aca="false">B126=AC130</f>
        <v>1</v>
      </c>
    </row>
    <row r="131" customFormat="false" ht="15" hidden="false" customHeight="false" outlineLevel="0" collapsed="false">
      <c r="A131" s="1" t="s">
        <v>235</v>
      </c>
      <c r="AC131" s="54" t="s">
        <v>232</v>
      </c>
      <c r="AD131" s="54" t="n">
        <v>16</v>
      </c>
      <c r="AE131" s="54" t="n">
        <f aca="false">B128=AC131</f>
        <v>1</v>
      </c>
    </row>
    <row r="132" customFormat="false" ht="15" hidden="false" customHeight="false" outlineLevel="0" collapsed="false">
      <c r="A132" s="1" t="s">
        <v>236</v>
      </c>
      <c r="B132" s="0" t="s">
        <v>236</v>
      </c>
      <c r="C132" s="0" t="s">
        <v>493</v>
      </c>
      <c r="D132" s="0" t="n">
        <v>5</v>
      </c>
      <c r="E132" s="0" t="n">
        <v>183</v>
      </c>
      <c r="F132" s="0" t="n">
        <v>0</v>
      </c>
      <c r="G132" s="0" t="n">
        <v>16</v>
      </c>
      <c r="V132" s="0" t="n">
        <f aca="false">108+25</f>
        <v>133</v>
      </c>
      <c r="X132" s="0" t="n">
        <f aca="false">44+10+1</f>
        <v>55</v>
      </c>
      <c r="AC132" s="52" t="s">
        <v>234</v>
      </c>
      <c r="AD132" s="52" t="n">
        <v>2</v>
      </c>
      <c r="AE132" s="52" t="n">
        <f aca="false">B130=AC132</f>
        <v>1</v>
      </c>
    </row>
    <row r="133" customFormat="false" ht="15" hidden="false" customHeight="false" outlineLevel="0" collapsed="false">
      <c r="A133" s="1" t="s">
        <v>237</v>
      </c>
      <c r="B133" s="0" t="s">
        <v>237</v>
      </c>
      <c r="C133" s="0" t="s">
        <v>43</v>
      </c>
      <c r="D133" s="0" t="n">
        <v>13</v>
      </c>
      <c r="E133" s="0" t="n">
        <v>565</v>
      </c>
      <c r="F133" s="0" t="n">
        <v>0</v>
      </c>
      <c r="G133" s="0" t="n">
        <v>0</v>
      </c>
      <c r="AC133" s="41" t="s">
        <v>234</v>
      </c>
      <c r="AD133" s="41" t="n">
        <v>2</v>
      </c>
      <c r="AE133" s="41" t="n">
        <f aca="false">H130=AC133</f>
        <v>1</v>
      </c>
    </row>
    <row r="134" customFormat="false" ht="15" hidden="false" customHeight="false" outlineLevel="0" collapsed="false">
      <c r="A134" s="1" t="s">
        <v>238</v>
      </c>
      <c r="B134" s="0" t="s">
        <v>238</v>
      </c>
      <c r="C134" s="0" t="s">
        <v>493</v>
      </c>
      <c r="D134" s="0" t="n">
        <v>1</v>
      </c>
      <c r="E134" s="0" t="n">
        <v>63</v>
      </c>
      <c r="F134" s="0" t="n">
        <v>0</v>
      </c>
      <c r="G134" s="0" t="n">
        <v>4</v>
      </c>
      <c r="AC134" s="35" t="s">
        <v>234</v>
      </c>
      <c r="AD134" s="35" t="n">
        <v>5</v>
      </c>
      <c r="AE134" s="35" t="n">
        <f aca="false">Q130=AC134</f>
        <v>1</v>
      </c>
    </row>
    <row r="135" customFormat="false" ht="15" hidden="false" customHeight="false" outlineLevel="0" collapsed="false">
      <c r="A135" s="1" t="s">
        <v>240</v>
      </c>
      <c r="B135" s="0" t="s">
        <v>240</v>
      </c>
      <c r="C135" s="0" t="s">
        <v>22</v>
      </c>
      <c r="D135" s="0" t="n">
        <v>4</v>
      </c>
      <c r="E135" s="0" t="n">
        <v>0</v>
      </c>
      <c r="F135" s="0" t="n">
        <v>42</v>
      </c>
      <c r="G135" s="0" t="n">
        <v>21</v>
      </c>
      <c r="AC135" s="52" t="s">
        <v>549</v>
      </c>
      <c r="AD135" s="52" t="n">
        <v>4</v>
      </c>
      <c r="AE135" s="52" t="e">
        <f aca="false">#REF!=AC135</f>
        <v>#REF!</v>
      </c>
    </row>
    <row r="136" customFormat="false" ht="15" hidden="false" customHeight="false" outlineLevel="0" collapsed="false">
      <c r="A136" s="1" t="s">
        <v>241</v>
      </c>
      <c r="B136" s="0" t="s">
        <v>241</v>
      </c>
      <c r="C136" s="0" t="s">
        <v>490</v>
      </c>
      <c r="D136" s="0" t="n">
        <v>16</v>
      </c>
      <c r="E136" s="0" t="n">
        <v>1033</v>
      </c>
      <c r="F136" s="0" t="n">
        <v>0</v>
      </c>
      <c r="G136" s="0" t="n">
        <v>71</v>
      </c>
      <c r="AC136" s="41" t="s">
        <v>549</v>
      </c>
      <c r="AD136" s="41" t="n">
        <v>3</v>
      </c>
      <c r="AE136" s="41" t="e">
        <f aca="false">#REF!=AC136</f>
        <v>#REF!</v>
      </c>
    </row>
    <row r="137" customFormat="false" ht="15" hidden="false" customHeight="false" outlineLevel="0" collapsed="false">
      <c r="A137" s="1" t="s">
        <v>242</v>
      </c>
      <c r="B137" s="0" t="s">
        <v>242</v>
      </c>
      <c r="C137" s="0" t="s">
        <v>52</v>
      </c>
      <c r="D137" s="0" t="n">
        <v>6</v>
      </c>
      <c r="E137" s="0" t="n">
        <v>0</v>
      </c>
      <c r="F137" s="0" t="n">
        <v>354</v>
      </c>
      <c r="G137" s="0" t="n">
        <v>75</v>
      </c>
      <c r="AC137" s="48" t="s">
        <v>236</v>
      </c>
      <c r="AD137" s="48" t="n">
        <v>5</v>
      </c>
      <c r="AE137" s="48" t="n">
        <f aca="false">B132=AC137</f>
        <v>1</v>
      </c>
    </row>
    <row r="138" customFormat="false" ht="15" hidden="false" customHeight="false" outlineLevel="0" collapsed="false">
      <c r="A138" s="1" t="s">
        <v>244</v>
      </c>
      <c r="B138" s="0" t="s">
        <v>244</v>
      </c>
      <c r="C138" s="0" t="s">
        <v>97</v>
      </c>
      <c r="D138" s="0" t="n">
        <v>12</v>
      </c>
      <c r="E138" s="0" t="n">
        <v>566</v>
      </c>
      <c r="F138" s="0" t="n">
        <v>0</v>
      </c>
      <c r="G138" s="0" t="n">
        <v>0</v>
      </c>
      <c r="AC138" s="43" t="s">
        <v>237</v>
      </c>
      <c r="AD138" s="43" t="n">
        <v>13</v>
      </c>
      <c r="AE138" s="43" t="n">
        <f aca="false">B133=AC138</f>
        <v>1</v>
      </c>
    </row>
    <row r="139" customFormat="false" ht="15" hidden="false" customHeight="false" outlineLevel="0" collapsed="false">
      <c r="A139" s="1" t="s">
        <v>245</v>
      </c>
      <c r="AC139" s="57" t="s">
        <v>238</v>
      </c>
      <c r="AD139" s="57" t="n">
        <v>1</v>
      </c>
      <c r="AE139" s="57" t="n">
        <f aca="false">B134=AC139</f>
        <v>1</v>
      </c>
    </row>
    <row r="140" customFormat="false" ht="15" hidden="false" customHeight="false" outlineLevel="0" collapsed="false">
      <c r="A140" s="1" t="s">
        <v>246</v>
      </c>
      <c r="AC140" s="36" t="s">
        <v>240</v>
      </c>
      <c r="AD140" s="36" t="n">
        <v>4</v>
      </c>
      <c r="AE140" s="36" t="n">
        <f aca="false">B135=AC140</f>
        <v>1</v>
      </c>
    </row>
    <row r="141" customFormat="false" ht="15" hidden="false" customHeight="false" outlineLevel="0" collapsed="false">
      <c r="A141" s="1" t="s">
        <v>248</v>
      </c>
      <c r="AC141" s="56" t="s">
        <v>241</v>
      </c>
      <c r="AD141" s="56" t="n">
        <v>16</v>
      </c>
      <c r="AE141" s="56" t="n">
        <f aca="false">B136=AC141</f>
        <v>1</v>
      </c>
    </row>
    <row r="142" customFormat="false" ht="15" hidden="false" customHeight="false" outlineLevel="0" collapsed="false">
      <c r="A142" s="1" t="s">
        <v>250</v>
      </c>
      <c r="AC142" s="48" t="s">
        <v>242</v>
      </c>
      <c r="AD142" s="48" t="n">
        <v>6</v>
      </c>
      <c r="AE142" s="48" t="n">
        <f aca="false">B137=AC142</f>
        <v>1</v>
      </c>
    </row>
    <row r="143" customFormat="false" ht="15" hidden="false" customHeight="false" outlineLevel="0" collapsed="false">
      <c r="A143" s="1" t="s">
        <v>251</v>
      </c>
      <c r="B143" s="0" t="s">
        <v>251</v>
      </c>
      <c r="C143" s="0" t="s">
        <v>169</v>
      </c>
      <c r="D143" s="0" t="n">
        <v>2</v>
      </c>
      <c r="E143" s="0" t="n">
        <v>0</v>
      </c>
      <c r="F143" s="0" t="n">
        <v>0</v>
      </c>
      <c r="G143" s="0" t="n">
        <v>24</v>
      </c>
      <c r="AC143" s="50" t="s">
        <v>550</v>
      </c>
      <c r="AD143" s="50" t="n">
        <v>12</v>
      </c>
      <c r="AE143" s="50" t="n">
        <f aca="false">B138=AC143</f>
        <v>0</v>
      </c>
    </row>
    <row r="144" customFormat="false" ht="15" hidden="false" customHeight="false" outlineLevel="0" collapsed="false">
      <c r="A144" s="1" t="s">
        <v>252</v>
      </c>
      <c r="AC144" s="40" t="s">
        <v>551</v>
      </c>
      <c r="AD144" s="40" t="n">
        <v>2</v>
      </c>
      <c r="AE144" s="40" t="e">
        <f aca="false">#REF!=AC144</f>
        <v>#REF!</v>
      </c>
    </row>
    <row r="145" customFormat="false" ht="15" hidden="false" customHeight="false" outlineLevel="0" collapsed="false">
      <c r="A145" s="1" t="s">
        <v>253</v>
      </c>
      <c r="B145" s="0" t="s">
        <v>253</v>
      </c>
      <c r="C145" s="0" t="s">
        <v>16</v>
      </c>
      <c r="D145" s="0" t="n">
        <v>8</v>
      </c>
      <c r="E145" s="0" t="n">
        <v>0</v>
      </c>
      <c r="F145" s="0" t="n">
        <v>134</v>
      </c>
      <c r="G145" s="0" t="n">
        <v>48</v>
      </c>
      <c r="AC145" s="53" t="s">
        <v>551</v>
      </c>
      <c r="AD145" s="53" t="n">
        <v>7</v>
      </c>
      <c r="AE145" s="53" t="n">
        <f aca="false">B158=AC145</f>
        <v>0</v>
      </c>
    </row>
    <row r="146" customFormat="false" ht="15" hidden="false" customHeight="false" outlineLevel="0" collapsed="false">
      <c r="A146" s="1" t="s">
        <v>255</v>
      </c>
      <c r="AC146" s="50" t="s">
        <v>251</v>
      </c>
      <c r="AD146" s="50" t="n">
        <v>2</v>
      </c>
      <c r="AE146" s="50" t="n">
        <f aca="false">B143=AC146</f>
        <v>1</v>
      </c>
    </row>
    <row r="147" customFormat="false" ht="15" hidden="false" customHeight="false" outlineLevel="0" collapsed="false">
      <c r="A147" s="1" t="s">
        <v>256</v>
      </c>
      <c r="B147" s="0" t="s">
        <v>256</v>
      </c>
      <c r="C147" s="0" t="s">
        <v>19</v>
      </c>
      <c r="D147" s="0" t="n">
        <v>13</v>
      </c>
      <c r="E147" s="0" t="n">
        <v>303</v>
      </c>
      <c r="F147" s="0" t="n">
        <v>0</v>
      </c>
      <c r="G147" s="0" t="n">
        <v>4</v>
      </c>
      <c r="H147" s="25" t="s">
        <v>256</v>
      </c>
      <c r="I147" s="25" t="s">
        <v>19</v>
      </c>
      <c r="J147" s="25" t="n">
        <v>1</v>
      </c>
      <c r="K147" s="25" t="n">
        <v>1</v>
      </c>
      <c r="L147" s="27" t="n">
        <v>0.0011</v>
      </c>
      <c r="M147" s="25" t="n">
        <v>0</v>
      </c>
      <c r="N147" s="26" t="n">
        <v>0</v>
      </c>
      <c r="O147" s="25" t="n">
        <v>0</v>
      </c>
      <c r="P147" s="26" t="n">
        <v>0</v>
      </c>
      <c r="AC147" s="46" t="s">
        <v>552</v>
      </c>
      <c r="AD147" s="46" t="n">
        <v>7</v>
      </c>
      <c r="AE147" s="46" t="n">
        <f aca="false">B160=AC147</f>
        <v>0</v>
      </c>
    </row>
    <row r="148" customFormat="false" ht="15" hidden="false" customHeight="false" outlineLevel="0" collapsed="false">
      <c r="A148" s="1" t="s">
        <v>257</v>
      </c>
      <c r="B148" s="0" t="s">
        <v>257</v>
      </c>
      <c r="C148" s="0" t="s">
        <v>493</v>
      </c>
      <c r="D148" s="0" t="n">
        <v>11</v>
      </c>
      <c r="E148" s="0" t="n">
        <v>687</v>
      </c>
      <c r="F148" s="0" t="n">
        <v>0</v>
      </c>
      <c r="G148" s="0" t="n">
        <v>39</v>
      </c>
      <c r="AC148" s="35" t="s">
        <v>552</v>
      </c>
      <c r="AD148" s="35" t="n">
        <v>3</v>
      </c>
      <c r="AE148" s="35" t="e">
        <f aca="false">#REF!=AC148</f>
        <v>#REF!</v>
      </c>
    </row>
    <row r="149" customFormat="false" ht="15" hidden="false" customHeight="false" outlineLevel="0" collapsed="false">
      <c r="A149" s="1" t="s">
        <v>258</v>
      </c>
      <c r="B149" s="0" t="s">
        <v>258</v>
      </c>
      <c r="C149" s="0" t="s">
        <v>16</v>
      </c>
      <c r="D149" s="0" t="n">
        <v>13</v>
      </c>
      <c r="E149" s="0" t="n">
        <v>0</v>
      </c>
      <c r="F149" s="0" t="n">
        <v>59</v>
      </c>
      <c r="G149" s="0" t="n">
        <v>252</v>
      </c>
      <c r="AC149" s="36" t="s">
        <v>253</v>
      </c>
      <c r="AD149" s="36" t="n">
        <v>8</v>
      </c>
      <c r="AE149" s="36" t="n">
        <f aca="false">B145=AC149</f>
        <v>1</v>
      </c>
    </row>
    <row r="150" customFormat="false" ht="15" hidden="false" customHeight="false" outlineLevel="0" collapsed="false">
      <c r="A150" s="1" t="s">
        <v>259</v>
      </c>
      <c r="AC150" s="39" t="s">
        <v>553</v>
      </c>
      <c r="AD150" s="39" t="n">
        <v>1</v>
      </c>
      <c r="AE150" s="39" t="e">
        <f aca="false">#REF!=AC150</f>
        <v>#REF!</v>
      </c>
    </row>
    <row r="151" customFormat="false" ht="15" hidden="false" customHeight="false" outlineLevel="0" collapsed="false">
      <c r="A151" s="1" t="s">
        <v>260</v>
      </c>
      <c r="AC151" s="35" t="s">
        <v>553</v>
      </c>
      <c r="AD151" s="35" t="n">
        <v>4</v>
      </c>
      <c r="AE151" s="35" t="n">
        <f aca="false">B164=AC151</f>
        <v>0</v>
      </c>
    </row>
    <row r="152" customFormat="false" ht="15" hidden="false" customHeight="false" outlineLevel="0" collapsed="false">
      <c r="A152" s="1" t="s">
        <v>262</v>
      </c>
      <c r="AC152" s="33" t="s">
        <v>554</v>
      </c>
      <c r="AD152" s="33" t="n">
        <v>3</v>
      </c>
      <c r="AE152" s="33" t="e">
        <f aca="false">#REF!=AC152</f>
        <v>#REF!</v>
      </c>
    </row>
    <row r="153" customFormat="false" ht="15" hidden="false" customHeight="false" outlineLevel="0" collapsed="false">
      <c r="A153" s="1" t="s">
        <v>263</v>
      </c>
      <c r="B153" s="0" t="s">
        <v>263</v>
      </c>
      <c r="C153" s="0" t="s">
        <v>43</v>
      </c>
      <c r="D153" s="0" t="n">
        <v>13</v>
      </c>
      <c r="E153" s="0" t="n">
        <v>99</v>
      </c>
      <c r="F153" s="0" t="n">
        <v>1</v>
      </c>
      <c r="G153" s="0" t="n">
        <v>100</v>
      </c>
      <c r="AC153" s="38" t="s">
        <v>554</v>
      </c>
      <c r="AD153" s="38" t="n">
        <v>4</v>
      </c>
      <c r="AE153" s="38" t="e">
        <f aca="false">#REF!=AC153</f>
        <v>#REF!</v>
      </c>
    </row>
    <row r="154" customFormat="false" ht="15" hidden="false" customHeight="false" outlineLevel="0" collapsed="false">
      <c r="A154" s="1" t="s">
        <v>264</v>
      </c>
      <c r="B154" s="0" t="s">
        <v>264</v>
      </c>
      <c r="C154" s="0" t="s">
        <v>19</v>
      </c>
      <c r="D154" s="0" t="n">
        <v>16</v>
      </c>
      <c r="E154" s="0" t="n">
        <v>795</v>
      </c>
      <c r="F154" s="0" t="n">
        <v>0</v>
      </c>
      <c r="G154" s="0" t="n">
        <v>0</v>
      </c>
      <c r="AC154" s="41" t="s">
        <v>554</v>
      </c>
      <c r="AD154" s="41" t="n">
        <v>2</v>
      </c>
      <c r="AE154" s="41" t="n">
        <f aca="false">B167=AC154</f>
        <v>0</v>
      </c>
    </row>
    <row r="155" customFormat="false" ht="15" hidden="false" customHeight="false" outlineLevel="0" collapsed="false">
      <c r="A155" s="1" t="s">
        <v>266</v>
      </c>
      <c r="B155" s="0" t="s">
        <v>266</v>
      </c>
      <c r="C155" s="0" t="s">
        <v>169</v>
      </c>
      <c r="D155" s="0" t="n">
        <v>11</v>
      </c>
      <c r="E155" s="0" t="n">
        <v>0</v>
      </c>
      <c r="F155" s="0" t="n">
        <v>721</v>
      </c>
      <c r="G155" s="0" t="n">
        <v>32</v>
      </c>
      <c r="AC155" s="56" t="s">
        <v>256</v>
      </c>
      <c r="AD155" s="56" t="n">
        <v>12</v>
      </c>
      <c r="AE155" s="56" t="n">
        <f aca="false">B147=AC155</f>
        <v>1</v>
      </c>
    </row>
    <row r="156" customFormat="false" ht="15" hidden="false" customHeight="false" outlineLevel="0" collapsed="false">
      <c r="A156" s="1" t="s">
        <v>267</v>
      </c>
      <c r="B156" s="0" t="s">
        <v>267</v>
      </c>
      <c r="C156" s="0" t="s">
        <v>43</v>
      </c>
      <c r="D156" s="0" t="n">
        <v>10</v>
      </c>
      <c r="E156" s="0" t="n">
        <v>51</v>
      </c>
      <c r="F156" s="0" t="n">
        <v>0</v>
      </c>
      <c r="G156" s="0" t="n">
        <v>150</v>
      </c>
      <c r="AC156" s="47" t="s">
        <v>256</v>
      </c>
      <c r="AD156" s="47" t="n">
        <v>1</v>
      </c>
      <c r="AE156" s="47" t="n">
        <f aca="false">H147=AC156</f>
        <v>1</v>
      </c>
    </row>
    <row r="157" customFormat="false" ht="15" hidden="false" customHeight="false" outlineLevel="0" collapsed="false">
      <c r="A157" s="1" t="s">
        <v>269</v>
      </c>
      <c r="B157" s="0" t="s">
        <v>269</v>
      </c>
      <c r="C157" s="0" t="s">
        <v>489</v>
      </c>
      <c r="D157" s="0" t="n">
        <v>16</v>
      </c>
      <c r="E157" s="0" t="n">
        <v>0</v>
      </c>
      <c r="F157" s="0" t="n">
        <v>1003</v>
      </c>
      <c r="G157" s="0" t="n">
        <v>48</v>
      </c>
      <c r="AC157" s="54" t="s">
        <v>257</v>
      </c>
      <c r="AD157" s="54" t="n">
        <v>11</v>
      </c>
      <c r="AE157" s="54" t="n">
        <f aca="false">B148=AC157</f>
        <v>1</v>
      </c>
    </row>
    <row r="158" customFormat="false" ht="15" hidden="false" customHeight="false" outlineLevel="0" collapsed="false">
      <c r="A158" s="1" t="s">
        <v>270</v>
      </c>
      <c r="AC158" s="38" t="s">
        <v>258</v>
      </c>
      <c r="AD158" s="38" t="n">
        <v>13</v>
      </c>
      <c r="AE158" s="38" t="n">
        <f aca="false">B149=AC158</f>
        <v>1</v>
      </c>
    </row>
    <row r="159" customFormat="false" ht="15" hidden="false" customHeight="false" outlineLevel="0" collapsed="false">
      <c r="A159" s="1" t="s">
        <v>271</v>
      </c>
      <c r="AC159" s="57" t="s">
        <v>555</v>
      </c>
      <c r="AD159" s="57" t="n">
        <v>10</v>
      </c>
      <c r="AE159" s="57" t="e">
        <f aca="false">#REF!=AC159</f>
        <v>#REF!</v>
      </c>
    </row>
    <row r="160" customFormat="false" ht="15" hidden="false" customHeight="false" outlineLevel="0" collapsed="false">
      <c r="A160" s="1" t="s">
        <v>272</v>
      </c>
      <c r="AC160" s="50" t="s">
        <v>555</v>
      </c>
      <c r="AD160" s="50" t="n">
        <v>2</v>
      </c>
      <c r="AE160" s="50" t="e">
        <f aca="false">#REF!=AC160</f>
        <v>#REF!</v>
      </c>
    </row>
    <row r="161" customFormat="false" ht="15" hidden="false" customHeight="false" outlineLevel="0" collapsed="false">
      <c r="A161" s="1" t="s">
        <v>273</v>
      </c>
      <c r="B161" s="0" t="s">
        <v>273</v>
      </c>
      <c r="C161" s="0" t="s">
        <v>43</v>
      </c>
      <c r="D161" s="0" t="n">
        <v>11</v>
      </c>
      <c r="E161" s="0" t="n">
        <f aca="false">13+46</f>
        <v>59</v>
      </c>
      <c r="F161" s="0" t="n">
        <v>0</v>
      </c>
      <c r="G161" s="0" t="n">
        <v>36</v>
      </c>
      <c r="H161" s="25" t="s">
        <v>273</v>
      </c>
      <c r="I161" s="25" t="s">
        <v>43</v>
      </c>
      <c r="J161" s="25" t="n">
        <v>9</v>
      </c>
      <c r="K161" s="25" t="n">
        <v>46</v>
      </c>
      <c r="L161" s="27" t="n">
        <v>0.045</v>
      </c>
      <c r="M161" s="25" t="n">
        <v>0</v>
      </c>
      <c r="N161" s="26" t="n">
        <v>0</v>
      </c>
      <c r="O161" s="25" t="n">
        <v>33</v>
      </c>
      <c r="P161" s="27" t="n">
        <v>0.0737</v>
      </c>
      <c r="AC161" s="46" t="s">
        <v>263</v>
      </c>
      <c r="AD161" s="46" t="n">
        <v>13</v>
      </c>
      <c r="AE161" s="46" t="n">
        <f aca="false">B153=AC161</f>
        <v>1</v>
      </c>
    </row>
    <row r="162" customFormat="false" ht="15" hidden="false" customHeight="false" outlineLevel="0" collapsed="false">
      <c r="A162" s="1" t="s">
        <v>274</v>
      </c>
      <c r="AC162" s="47" t="s">
        <v>264</v>
      </c>
      <c r="AD162" s="47" t="n">
        <v>16</v>
      </c>
      <c r="AE162" s="47" t="n">
        <f aca="false">B154=AC162</f>
        <v>1</v>
      </c>
    </row>
    <row r="163" customFormat="false" ht="15" hidden="false" customHeight="false" outlineLevel="0" collapsed="false">
      <c r="A163" s="1" t="s">
        <v>275</v>
      </c>
      <c r="B163" s="0" t="s">
        <v>275</v>
      </c>
      <c r="C163" s="0" t="s">
        <v>493</v>
      </c>
      <c r="D163" s="0" t="n">
        <v>8</v>
      </c>
      <c r="E163" s="0" t="n">
        <v>430</v>
      </c>
      <c r="F163" s="0" t="n">
        <v>0</v>
      </c>
      <c r="G163" s="0" t="n">
        <v>24</v>
      </c>
      <c r="AC163" s="35" t="s">
        <v>266</v>
      </c>
      <c r="AD163" s="35" t="n">
        <v>11</v>
      </c>
      <c r="AE163" s="35" t="n">
        <f aca="false">B155=AC163</f>
        <v>1</v>
      </c>
    </row>
    <row r="164" customFormat="false" ht="15" hidden="false" customHeight="false" outlineLevel="0" collapsed="false">
      <c r="A164" s="1" t="s">
        <v>276</v>
      </c>
      <c r="AC164" s="37" t="s">
        <v>267</v>
      </c>
      <c r="AD164" s="37" t="n">
        <v>10</v>
      </c>
      <c r="AE164" s="37" t="n">
        <f aca="false">B156=AC164</f>
        <v>1</v>
      </c>
    </row>
    <row r="165" customFormat="false" ht="15" hidden="false" customHeight="false" outlineLevel="0" collapsed="false">
      <c r="A165" s="1" t="s">
        <v>278</v>
      </c>
      <c r="B165" s="0" t="s">
        <v>278</v>
      </c>
      <c r="C165" s="0" t="s">
        <v>61</v>
      </c>
      <c r="D165" s="0" t="n">
        <v>8</v>
      </c>
      <c r="E165" s="0" t="n">
        <v>161</v>
      </c>
      <c r="F165" s="0" t="n">
        <v>0</v>
      </c>
      <c r="G165" s="0" t="n">
        <v>0</v>
      </c>
      <c r="AC165" s="37" t="s">
        <v>269</v>
      </c>
      <c r="AD165" s="37" t="n">
        <v>16</v>
      </c>
      <c r="AE165" s="37" t="n">
        <f aca="false">B157=AC165</f>
        <v>1</v>
      </c>
    </row>
    <row r="166" customFormat="false" ht="15" hidden="false" customHeight="false" outlineLevel="0" collapsed="false">
      <c r="A166" s="1" t="s">
        <v>279</v>
      </c>
      <c r="B166" s="0" t="s">
        <v>279</v>
      </c>
      <c r="C166" s="0" t="s">
        <v>490</v>
      </c>
      <c r="D166" s="0" t="n">
        <v>6</v>
      </c>
      <c r="E166" s="0" t="n">
        <v>407</v>
      </c>
      <c r="F166" s="0" t="n">
        <v>0</v>
      </c>
      <c r="G166" s="0" t="n">
        <v>33</v>
      </c>
      <c r="AC166" s="40" t="s">
        <v>273</v>
      </c>
      <c r="AD166" s="40" t="n">
        <v>2</v>
      </c>
      <c r="AE166" s="40" t="n">
        <f aca="false">B161=AC166</f>
        <v>1</v>
      </c>
    </row>
    <row r="167" customFormat="false" ht="15" hidden="false" customHeight="false" outlineLevel="0" collapsed="false">
      <c r="A167" s="1" t="s">
        <v>280</v>
      </c>
      <c r="AC167" s="57" t="s">
        <v>273</v>
      </c>
      <c r="AD167" s="57" t="n">
        <v>9</v>
      </c>
      <c r="AE167" s="57" t="n">
        <f aca="false">H161=AC167</f>
        <v>1</v>
      </c>
    </row>
    <row r="168" customFormat="false" ht="15" hidden="false" customHeight="false" outlineLevel="0" collapsed="false">
      <c r="A168" s="1" t="s">
        <v>282</v>
      </c>
      <c r="B168" s="0" t="s">
        <v>282</v>
      </c>
      <c r="C168" s="0" t="s">
        <v>493</v>
      </c>
      <c r="D168" s="0" t="n">
        <v>15</v>
      </c>
      <c r="E168" s="0" t="n">
        <v>970</v>
      </c>
      <c r="F168" s="0" t="n">
        <v>0</v>
      </c>
      <c r="G168" s="0" t="n">
        <v>64</v>
      </c>
      <c r="AC168" s="52" t="s">
        <v>275</v>
      </c>
      <c r="AD168" s="52" t="n">
        <v>8</v>
      </c>
      <c r="AE168" s="52" t="n">
        <f aca="false">B163=AC168</f>
        <v>1</v>
      </c>
    </row>
    <row r="169" customFormat="false" ht="15" hidden="false" customHeight="false" outlineLevel="0" collapsed="false">
      <c r="A169" s="1" t="s">
        <v>284</v>
      </c>
      <c r="B169" s="0" t="s">
        <v>284</v>
      </c>
      <c r="C169" s="0" t="s">
        <v>37</v>
      </c>
      <c r="D169" s="0" t="n">
        <v>10</v>
      </c>
      <c r="E169" s="0" t="n">
        <v>0</v>
      </c>
      <c r="F169" s="0" t="n">
        <f aca="false">114+82</f>
        <v>196</v>
      </c>
      <c r="G169" s="0" t="n">
        <f aca="false">1+26</f>
        <v>27</v>
      </c>
      <c r="H169" s="25" t="s">
        <v>284</v>
      </c>
      <c r="I169" s="25" t="s">
        <v>37</v>
      </c>
      <c r="J169" s="25" t="n">
        <v>5</v>
      </c>
      <c r="K169" s="25" t="n">
        <v>0</v>
      </c>
      <c r="L169" s="26" t="n">
        <v>0</v>
      </c>
      <c r="M169" s="25" t="n">
        <v>82</v>
      </c>
      <c r="N169" s="27" t="n">
        <v>0.0762</v>
      </c>
      <c r="O169" s="25" t="n">
        <v>26</v>
      </c>
      <c r="P169" s="27" t="n">
        <v>0.0558</v>
      </c>
      <c r="AC169" s="41" t="s">
        <v>556</v>
      </c>
      <c r="AD169" s="41" t="n">
        <v>7</v>
      </c>
      <c r="AE169" s="41" t="n">
        <f aca="false">B182=AC169</f>
        <v>0</v>
      </c>
    </row>
    <row r="170" customFormat="false" ht="15" hidden="false" customHeight="false" outlineLevel="0" collapsed="false">
      <c r="A170" s="1" t="s">
        <v>285</v>
      </c>
      <c r="B170" s="0" t="s">
        <v>285</v>
      </c>
      <c r="C170" s="0" t="s">
        <v>16</v>
      </c>
      <c r="D170" s="0" t="n">
        <v>9</v>
      </c>
      <c r="E170" s="0" t="n">
        <v>0</v>
      </c>
      <c r="F170" s="0" t="n">
        <v>56</v>
      </c>
      <c r="G170" s="0" t="n">
        <v>124</v>
      </c>
      <c r="AC170" s="53" t="s">
        <v>556</v>
      </c>
      <c r="AD170" s="53" t="n">
        <v>7</v>
      </c>
      <c r="AE170" s="53" t="n">
        <f aca="false">B183=AC170</f>
        <v>0</v>
      </c>
    </row>
    <row r="171" customFormat="false" ht="15" hidden="false" customHeight="false" outlineLevel="0" collapsed="false">
      <c r="A171" s="1" t="s">
        <v>286</v>
      </c>
      <c r="B171" s="0" t="s">
        <v>286</v>
      </c>
      <c r="C171" s="0" t="s">
        <v>43</v>
      </c>
      <c r="D171" s="0" t="n">
        <v>12</v>
      </c>
      <c r="E171" s="0" t="n">
        <v>781</v>
      </c>
      <c r="F171" s="0" t="n">
        <v>0</v>
      </c>
      <c r="G171" s="0" t="n">
        <v>5</v>
      </c>
      <c r="AC171" s="37" t="s">
        <v>278</v>
      </c>
      <c r="AD171" s="37" t="n">
        <v>8</v>
      </c>
      <c r="AE171" s="37" t="n">
        <f aca="false">B165=AC171</f>
        <v>1</v>
      </c>
    </row>
    <row r="172" customFormat="false" ht="15" hidden="false" customHeight="false" outlineLevel="0" collapsed="false">
      <c r="A172" s="1" t="s">
        <v>287</v>
      </c>
      <c r="B172" s="0" t="s">
        <v>287</v>
      </c>
      <c r="C172" s="0" t="s">
        <v>97</v>
      </c>
      <c r="D172" s="0" t="n">
        <v>16</v>
      </c>
      <c r="E172" s="0" t="n">
        <v>570</v>
      </c>
      <c r="F172" s="0" t="n">
        <v>0</v>
      </c>
      <c r="G172" s="0" t="n">
        <v>133</v>
      </c>
      <c r="AC172" s="46" t="s">
        <v>279</v>
      </c>
      <c r="AD172" s="46" t="n">
        <v>6</v>
      </c>
      <c r="AE172" s="46" t="n">
        <f aca="false">B166=AC172</f>
        <v>1</v>
      </c>
    </row>
    <row r="173" customFormat="false" ht="15" hidden="false" customHeight="false" outlineLevel="0" collapsed="false">
      <c r="A173" s="1" t="s">
        <v>288</v>
      </c>
      <c r="B173" s="0" t="s">
        <v>288</v>
      </c>
      <c r="C173" s="0" t="s">
        <v>16</v>
      </c>
      <c r="D173" s="0" t="n">
        <v>16</v>
      </c>
      <c r="E173" s="0" t="n">
        <v>0</v>
      </c>
      <c r="F173" s="0" t="n">
        <v>897</v>
      </c>
      <c r="G173" s="0" t="n">
        <v>3</v>
      </c>
      <c r="AC173" s="41" t="s">
        <v>282</v>
      </c>
      <c r="AD173" s="41" t="n">
        <v>15</v>
      </c>
      <c r="AE173" s="41" t="n">
        <f aca="false">B168=AC173</f>
        <v>1</v>
      </c>
    </row>
    <row r="174" customFormat="false" ht="15" hidden="false" customHeight="false" outlineLevel="0" collapsed="false">
      <c r="A174" s="1" t="s">
        <v>289</v>
      </c>
      <c r="AC174" s="43" t="s">
        <v>284</v>
      </c>
      <c r="AD174" s="43" t="n">
        <v>5</v>
      </c>
      <c r="AE174" s="43" t="n">
        <f aca="false">B169=AC174</f>
        <v>1</v>
      </c>
    </row>
    <row r="175" customFormat="false" ht="15" hidden="false" customHeight="false" outlineLevel="0" collapsed="false">
      <c r="A175" s="1" t="s">
        <v>290</v>
      </c>
      <c r="AC175" s="42" t="s">
        <v>284</v>
      </c>
      <c r="AD175" s="42" t="n">
        <v>5</v>
      </c>
      <c r="AE175" s="42" t="n">
        <f aca="false">H169=AC175</f>
        <v>1</v>
      </c>
    </row>
    <row r="176" customFormat="false" ht="15" hidden="false" customHeight="false" outlineLevel="0" collapsed="false">
      <c r="A176" s="1" t="s">
        <v>293</v>
      </c>
      <c r="B176" s="0" t="s">
        <v>293</v>
      </c>
      <c r="C176" s="0" t="s">
        <v>490</v>
      </c>
      <c r="D176" s="0" t="n">
        <v>4</v>
      </c>
      <c r="E176" s="0" t="n">
        <v>221</v>
      </c>
      <c r="F176" s="0" t="n">
        <v>0</v>
      </c>
      <c r="G176" s="0" t="n">
        <v>13</v>
      </c>
      <c r="AC176" s="58" t="s">
        <v>285</v>
      </c>
      <c r="AD176" s="58" t="n">
        <v>9</v>
      </c>
      <c r="AE176" s="58" t="n">
        <f aca="false">B170=AC176</f>
        <v>1</v>
      </c>
    </row>
    <row r="177" customFormat="false" ht="15" hidden="false" customHeight="false" outlineLevel="0" collapsed="false">
      <c r="A177" s="1" t="s">
        <v>294</v>
      </c>
      <c r="AC177" s="37" t="s">
        <v>557</v>
      </c>
      <c r="AD177" s="37" t="n">
        <v>12</v>
      </c>
      <c r="AE177" s="37" t="n">
        <f aca="false">B171=AC177</f>
        <v>0</v>
      </c>
    </row>
    <row r="178" customFormat="false" ht="15" hidden="false" customHeight="false" outlineLevel="0" collapsed="false">
      <c r="A178" s="1" t="s">
        <v>296</v>
      </c>
      <c r="B178" s="0" t="s">
        <v>296</v>
      </c>
      <c r="C178" s="0" t="s">
        <v>37</v>
      </c>
      <c r="D178" s="0" t="n">
        <v>3</v>
      </c>
      <c r="E178" s="0" t="n">
        <v>0</v>
      </c>
      <c r="F178" s="0" t="n">
        <f aca="false">27+13</f>
        <v>40</v>
      </c>
      <c r="G178" s="0" t="n">
        <v>7</v>
      </c>
      <c r="H178" s="25" t="s">
        <v>296</v>
      </c>
      <c r="I178" s="25" t="s">
        <v>37</v>
      </c>
      <c r="J178" s="25" t="n">
        <v>1</v>
      </c>
      <c r="K178" s="25" t="n">
        <v>0</v>
      </c>
      <c r="L178" s="26" t="n">
        <v>0</v>
      </c>
      <c r="M178" s="25" t="n">
        <v>13</v>
      </c>
      <c r="N178" s="27" t="n">
        <v>0.012</v>
      </c>
      <c r="O178" s="25" t="n">
        <v>0</v>
      </c>
      <c r="P178" s="26" t="n">
        <v>0</v>
      </c>
      <c r="AC178" s="39" t="s">
        <v>287</v>
      </c>
      <c r="AD178" s="39" t="n">
        <v>16</v>
      </c>
      <c r="AE178" s="39" t="n">
        <f aca="false">B172=AC178</f>
        <v>1</v>
      </c>
    </row>
    <row r="179" customFormat="false" ht="15" hidden="false" customHeight="false" outlineLevel="0" collapsed="false">
      <c r="A179" s="1" t="s">
        <v>297</v>
      </c>
      <c r="AC179" s="53" t="s">
        <v>288</v>
      </c>
      <c r="AD179" s="53" t="n">
        <v>16</v>
      </c>
      <c r="AE179" s="53" t="n">
        <f aca="false">B173=AC179</f>
        <v>1</v>
      </c>
    </row>
    <row r="180" customFormat="false" ht="15" hidden="false" customHeight="false" outlineLevel="0" collapsed="false">
      <c r="A180" s="1" t="s">
        <v>299</v>
      </c>
      <c r="B180" s="0" t="s">
        <v>299</v>
      </c>
      <c r="C180" s="0" t="s">
        <v>489</v>
      </c>
      <c r="D180" s="0" t="n">
        <v>3</v>
      </c>
      <c r="E180" s="0" t="n">
        <v>0</v>
      </c>
      <c r="F180" s="0" t="n">
        <v>142</v>
      </c>
      <c r="G180" s="0" t="n">
        <v>8</v>
      </c>
      <c r="AC180" s="36" t="s">
        <v>293</v>
      </c>
      <c r="AD180" s="36" t="n">
        <v>4</v>
      </c>
      <c r="AE180" s="36" t="n">
        <f aca="false">B176=AC180</f>
        <v>1</v>
      </c>
    </row>
    <row r="181" customFormat="false" ht="15" hidden="false" customHeight="false" outlineLevel="0" collapsed="false">
      <c r="A181" s="1" t="s">
        <v>300</v>
      </c>
      <c r="AC181" s="39" t="s">
        <v>296</v>
      </c>
      <c r="AD181" s="39" t="n">
        <v>2</v>
      </c>
      <c r="AE181" s="39" t="n">
        <f aca="false">B178=AC181</f>
        <v>1</v>
      </c>
    </row>
    <row r="182" customFormat="false" ht="15" hidden="false" customHeight="false" outlineLevel="0" collapsed="false">
      <c r="A182" s="1" t="s">
        <v>301</v>
      </c>
      <c r="AC182" s="53" t="s">
        <v>296</v>
      </c>
      <c r="AD182" s="53" t="n">
        <v>1</v>
      </c>
      <c r="AE182" s="53" t="n">
        <f aca="false">H178=AC182</f>
        <v>1</v>
      </c>
    </row>
    <row r="183" customFormat="false" ht="15" hidden="false" customHeight="false" outlineLevel="0" collapsed="false">
      <c r="A183" s="1" t="s">
        <v>302</v>
      </c>
      <c r="AC183" s="51" t="s">
        <v>299</v>
      </c>
      <c r="AD183" s="51" t="n">
        <v>3</v>
      </c>
      <c r="AE183" s="51" t="n">
        <f aca="false">B180=AC183</f>
        <v>1</v>
      </c>
    </row>
    <row r="184" customFormat="false" ht="15" hidden="false" customHeight="false" outlineLevel="0" collapsed="false">
      <c r="A184" s="1" t="s">
        <v>303</v>
      </c>
      <c r="B184" s="0" t="s">
        <v>303</v>
      </c>
      <c r="C184" s="0" t="s">
        <v>37</v>
      </c>
      <c r="D184" s="0" t="n">
        <v>15</v>
      </c>
      <c r="E184" s="0" t="n">
        <v>0</v>
      </c>
      <c r="F184" s="0" t="n">
        <v>322</v>
      </c>
      <c r="G184" s="0" t="n">
        <v>249</v>
      </c>
      <c r="AC184" s="43" t="s">
        <v>558</v>
      </c>
      <c r="AD184" s="43" t="n">
        <v>1</v>
      </c>
      <c r="AE184" s="43" t="e">
        <f aca="false">#REF!=AC184</f>
        <v>#REF!</v>
      </c>
    </row>
    <row r="185" customFormat="false" ht="15" hidden="false" customHeight="false" outlineLevel="0" collapsed="false">
      <c r="A185" s="1" t="s">
        <v>304</v>
      </c>
      <c r="AC185" s="55" t="s">
        <v>558</v>
      </c>
      <c r="AD185" s="55" t="n">
        <v>5</v>
      </c>
      <c r="AE185" s="55" t="e">
        <f aca="false">#REF!=AC185</f>
        <v>#REF!</v>
      </c>
    </row>
    <row r="186" customFormat="false" ht="15" hidden="false" customHeight="false" outlineLevel="0" collapsed="false">
      <c r="A186" s="1" t="s">
        <v>305</v>
      </c>
      <c r="AC186" s="34" t="s">
        <v>303</v>
      </c>
      <c r="AD186" s="34" t="n">
        <v>15</v>
      </c>
      <c r="AE186" s="34" t="n">
        <f aca="false">B184=AC186</f>
        <v>1</v>
      </c>
    </row>
    <row r="187" customFormat="false" ht="15" hidden="false" customHeight="false" outlineLevel="0" collapsed="false">
      <c r="A187" s="1" t="s">
        <v>307</v>
      </c>
      <c r="B187" s="0" t="s">
        <v>307</v>
      </c>
      <c r="C187" s="0" t="s">
        <v>19</v>
      </c>
      <c r="D187" s="0" t="n">
        <v>3</v>
      </c>
      <c r="E187" s="0" t="n">
        <v>97</v>
      </c>
      <c r="F187" s="0" t="n">
        <v>0</v>
      </c>
      <c r="G187" s="0" t="n">
        <v>2</v>
      </c>
      <c r="AC187" s="37" t="s">
        <v>307</v>
      </c>
      <c r="AD187" s="37" t="n">
        <v>3</v>
      </c>
      <c r="AE187" s="37" t="n">
        <f aca="false">B187=AC187</f>
        <v>1</v>
      </c>
    </row>
    <row r="188" customFormat="false" ht="15" hidden="false" customHeight="false" outlineLevel="0" collapsed="false">
      <c r="A188" s="1" t="s">
        <v>308</v>
      </c>
      <c r="B188" s="0" t="s">
        <v>308</v>
      </c>
      <c r="C188" s="0" t="s">
        <v>97</v>
      </c>
      <c r="D188" s="0" t="n">
        <v>16</v>
      </c>
      <c r="E188" s="0" t="n">
        <v>253</v>
      </c>
      <c r="F188" s="0" t="n">
        <v>0</v>
      </c>
      <c r="G188" s="0" t="n">
        <v>213</v>
      </c>
      <c r="AC188" s="47" t="s">
        <v>308</v>
      </c>
      <c r="AD188" s="47" t="n">
        <v>16</v>
      </c>
      <c r="AE188" s="47" t="n">
        <f aca="false">B188=AC188</f>
        <v>1</v>
      </c>
    </row>
    <row r="189" customFormat="false" ht="15" hidden="false" customHeight="false" outlineLevel="0" collapsed="false">
      <c r="A189" s="1" t="s">
        <v>310</v>
      </c>
      <c r="B189" s="0" t="s">
        <v>310</v>
      </c>
      <c r="C189" s="0" t="s">
        <v>19</v>
      </c>
      <c r="D189" s="0" t="n">
        <v>3</v>
      </c>
      <c r="E189" s="0" t="n">
        <v>80</v>
      </c>
      <c r="F189" s="0" t="n">
        <v>0</v>
      </c>
      <c r="G189" s="0" t="n">
        <v>0</v>
      </c>
      <c r="AC189" s="52" t="s">
        <v>310</v>
      </c>
      <c r="AD189" s="52" t="n">
        <v>3</v>
      </c>
      <c r="AE189" s="52" t="n">
        <f aca="false">B189=AC189</f>
        <v>1</v>
      </c>
    </row>
    <row r="190" customFormat="false" ht="15" hidden="false" customHeight="false" outlineLevel="0" collapsed="false">
      <c r="A190" s="1" t="s">
        <v>312</v>
      </c>
      <c r="B190" s="0" t="s">
        <v>312</v>
      </c>
      <c r="C190" s="0" t="s">
        <v>19</v>
      </c>
      <c r="D190" s="0" t="n">
        <v>15</v>
      </c>
      <c r="E190" s="0" t="n">
        <v>640</v>
      </c>
      <c r="F190" s="0" t="n">
        <v>0</v>
      </c>
      <c r="G190" s="0" t="n">
        <v>1</v>
      </c>
      <c r="AC190" s="56" t="s">
        <v>312</v>
      </c>
      <c r="AD190" s="56" t="n">
        <v>15</v>
      </c>
      <c r="AE190" s="56" t="n">
        <f aca="false">B190=AC190</f>
        <v>1</v>
      </c>
    </row>
    <row r="191" customFormat="false" ht="15" hidden="false" customHeight="false" outlineLevel="0" collapsed="false">
      <c r="A191" s="1" t="s">
        <v>313</v>
      </c>
      <c r="B191" s="0" t="s">
        <v>313</v>
      </c>
      <c r="C191" s="0" t="s">
        <v>61</v>
      </c>
      <c r="D191" s="0" t="n">
        <v>7</v>
      </c>
      <c r="E191" s="0" t="n">
        <v>412</v>
      </c>
      <c r="F191" s="0" t="n">
        <v>0</v>
      </c>
      <c r="G191" s="0" t="n">
        <v>0</v>
      </c>
      <c r="AC191" s="52" t="s">
        <v>313</v>
      </c>
      <c r="AD191" s="52" t="n">
        <v>7</v>
      </c>
      <c r="AE191" s="52" t="n">
        <f aca="false">B191=AC191</f>
        <v>1</v>
      </c>
    </row>
    <row r="192" customFormat="false" ht="15" hidden="false" customHeight="false" outlineLevel="0" collapsed="false">
      <c r="A192" s="1" t="s">
        <v>314</v>
      </c>
      <c r="B192" s="0" t="s">
        <v>314</v>
      </c>
      <c r="C192" s="0" t="s">
        <v>169</v>
      </c>
      <c r="D192" s="0" t="n">
        <v>9</v>
      </c>
      <c r="E192" s="0" t="n">
        <v>0</v>
      </c>
      <c r="F192" s="0" t="n">
        <v>54</v>
      </c>
      <c r="G192" s="0" t="n">
        <v>210</v>
      </c>
      <c r="AC192" s="33" t="s">
        <v>314</v>
      </c>
      <c r="AD192" s="33" t="n">
        <v>9</v>
      </c>
      <c r="AE192" s="33" t="n">
        <f aca="false">B192=AC192</f>
        <v>1</v>
      </c>
    </row>
    <row r="193" customFormat="false" ht="15" hidden="false" customHeight="false" outlineLevel="0" collapsed="false">
      <c r="A193" s="1" t="s">
        <v>315</v>
      </c>
      <c r="AC193" s="52" t="s">
        <v>559</v>
      </c>
      <c r="AD193" s="52" t="n">
        <v>2</v>
      </c>
      <c r="AE193" s="52" t="e">
        <f aca="false">#REF!=AC193</f>
        <v>#REF!</v>
      </c>
    </row>
    <row r="194" customFormat="false" ht="15" hidden="false" customHeight="false" outlineLevel="0" collapsed="false">
      <c r="A194" s="1" t="s">
        <v>317</v>
      </c>
      <c r="AC194" s="59" t="s">
        <v>559</v>
      </c>
      <c r="AD194" s="59" t="n">
        <v>2</v>
      </c>
      <c r="AE194" s="59" t="n">
        <f aca="false">B207=AC194</f>
        <v>0</v>
      </c>
    </row>
    <row r="195" customFormat="false" ht="15" hidden="false" customHeight="false" outlineLevel="0" collapsed="false">
      <c r="A195" s="1" t="s">
        <v>319</v>
      </c>
      <c r="AC195" s="37" t="s">
        <v>560</v>
      </c>
      <c r="AD195" s="37" t="n">
        <v>3</v>
      </c>
      <c r="AE195" s="37" t="n">
        <f aca="false">B208=AC195</f>
        <v>0</v>
      </c>
    </row>
    <row r="196" customFormat="false" ht="15" hidden="false" customHeight="false" outlineLevel="0" collapsed="false">
      <c r="A196" s="1" t="s">
        <v>320</v>
      </c>
      <c r="AC196" s="39" t="s">
        <v>560</v>
      </c>
      <c r="AD196" s="39" t="n">
        <v>1</v>
      </c>
      <c r="AE196" s="39" t="e">
        <f aca="false">#REF!=AC196</f>
        <v>#REF!</v>
      </c>
    </row>
    <row r="197" customFormat="false" ht="15" hidden="false" customHeight="false" outlineLevel="0" collapsed="false">
      <c r="A197" s="1" t="s">
        <v>321</v>
      </c>
      <c r="B197" s="0" t="s">
        <v>321</v>
      </c>
      <c r="C197" s="0" t="s">
        <v>490</v>
      </c>
      <c r="D197" s="0" t="n">
        <v>10</v>
      </c>
      <c r="E197" s="0" t="n">
        <v>255</v>
      </c>
      <c r="F197" s="0" t="n">
        <v>0</v>
      </c>
      <c r="G197" s="0" t="n">
        <v>30</v>
      </c>
      <c r="AC197" s="59" t="s">
        <v>321</v>
      </c>
      <c r="AD197" s="59" t="n">
        <v>10</v>
      </c>
      <c r="AE197" s="59" t="n">
        <f aca="false">B197=AC197</f>
        <v>1</v>
      </c>
    </row>
    <row r="198" customFormat="false" ht="15" hidden="false" customHeight="false" outlineLevel="0" collapsed="false">
      <c r="A198" s="1" t="s">
        <v>322</v>
      </c>
      <c r="B198" s="0" t="s">
        <v>322</v>
      </c>
      <c r="C198" s="0" t="s">
        <v>169</v>
      </c>
      <c r="D198" s="0" t="n">
        <v>16</v>
      </c>
      <c r="E198" s="0" t="n">
        <v>0</v>
      </c>
      <c r="F198" s="0" t="n">
        <v>817</v>
      </c>
      <c r="G198" s="0" t="n">
        <v>230</v>
      </c>
      <c r="AC198" s="40" t="s">
        <v>322</v>
      </c>
      <c r="AD198" s="40" t="n">
        <v>16</v>
      </c>
      <c r="AE198" s="40" t="n">
        <f aca="false">B198=AC198</f>
        <v>1</v>
      </c>
    </row>
    <row r="199" customFormat="false" ht="15" hidden="false" customHeight="false" outlineLevel="0" collapsed="false">
      <c r="A199" s="1" t="s">
        <v>323</v>
      </c>
      <c r="AC199" s="37" t="s">
        <v>561</v>
      </c>
      <c r="AD199" s="37" t="n">
        <v>13</v>
      </c>
      <c r="AE199" s="37" t="e">
        <f aca="false">#REF!=AC199</f>
        <v>#REF!</v>
      </c>
    </row>
    <row r="200" customFormat="false" ht="15" hidden="false" customHeight="false" outlineLevel="0" collapsed="false">
      <c r="A200" s="1" t="s">
        <v>324</v>
      </c>
      <c r="AC200" s="53" t="s">
        <v>561</v>
      </c>
      <c r="AD200" s="53" t="n">
        <v>2</v>
      </c>
      <c r="AE200" s="53" t="e">
        <f aca="false">#REF!=AC200</f>
        <v>#REF!</v>
      </c>
    </row>
    <row r="201" customFormat="false" ht="15" hidden="false" customHeight="false" outlineLevel="0" collapsed="false">
      <c r="A201" s="1" t="s">
        <v>325</v>
      </c>
      <c r="B201" s="0" t="s">
        <v>325</v>
      </c>
      <c r="C201" s="0" t="s">
        <v>489</v>
      </c>
      <c r="D201" s="0" t="n">
        <v>8</v>
      </c>
      <c r="E201" s="0" t="n">
        <v>0</v>
      </c>
      <c r="F201" s="0" t="n">
        <v>58</v>
      </c>
      <c r="G201" s="0" t="n">
        <v>168</v>
      </c>
      <c r="AC201" s="35" t="s">
        <v>325</v>
      </c>
      <c r="AD201" s="35" t="n">
        <v>8</v>
      </c>
      <c r="AE201" s="35" t="n">
        <f aca="false">B201=AC201</f>
        <v>1</v>
      </c>
    </row>
    <row r="202" customFormat="false" ht="15" hidden="false" customHeight="false" outlineLevel="0" collapsed="false">
      <c r="A202" s="1" t="s">
        <v>326</v>
      </c>
      <c r="AC202" s="47" t="s">
        <v>562</v>
      </c>
      <c r="AD202" s="47" t="n">
        <v>16</v>
      </c>
      <c r="AE202" s="47" t="e">
        <f aca="false">#REF!=AC202</f>
        <v>#REF!</v>
      </c>
    </row>
    <row r="203" customFormat="false" ht="15" hidden="false" customHeight="false" outlineLevel="0" collapsed="false">
      <c r="A203" s="1" t="s">
        <v>328</v>
      </c>
      <c r="AC203" s="35" t="s">
        <v>562</v>
      </c>
      <c r="AD203" s="35" t="n">
        <v>15</v>
      </c>
      <c r="AE203" s="35" t="e">
        <f aca="false">#REF!=AC203</f>
        <v>#REF!</v>
      </c>
    </row>
    <row r="204" customFormat="false" ht="15" hidden="false" customHeight="false" outlineLevel="0" collapsed="false">
      <c r="A204" s="1" t="s">
        <v>329</v>
      </c>
      <c r="B204" s="0" t="s">
        <v>329</v>
      </c>
      <c r="C204" s="0" t="s">
        <v>43</v>
      </c>
      <c r="D204" s="0" t="n">
        <v>15</v>
      </c>
      <c r="E204" s="0" t="n">
        <v>283</v>
      </c>
      <c r="F204" s="0" t="n">
        <v>0</v>
      </c>
      <c r="G204" s="0" t="n">
        <v>164</v>
      </c>
      <c r="AC204" s="52" t="s">
        <v>563</v>
      </c>
      <c r="AD204" s="52" t="n">
        <v>12</v>
      </c>
      <c r="AE204" s="52" t="e">
        <f aca="false">#REF!=AC204</f>
        <v>#REF!</v>
      </c>
    </row>
    <row r="205" customFormat="false" ht="15" hidden="false" customHeight="false" outlineLevel="0" collapsed="false">
      <c r="A205" s="1" t="s">
        <v>330</v>
      </c>
      <c r="B205" s="0" t="s">
        <v>330</v>
      </c>
      <c r="C205" s="0" t="s">
        <v>61</v>
      </c>
      <c r="D205" s="0" t="n">
        <v>2</v>
      </c>
      <c r="E205" s="0" t="n">
        <v>15</v>
      </c>
      <c r="F205" s="0" t="n">
        <v>0</v>
      </c>
      <c r="G205" s="0" t="n">
        <v>0</v>
      </c>
      <c r="AC205" s="42" t="s">
        <v>563</v>
      </c>
      <c r="AD205" s="42" t="n">
        <v>15</v>
      </c>
      <c r="AE205" s="42" t="n">
        <f aca="false">B218=AC205</f>
        <v>0</v>
      </c>
    </row>
    <row r="206" customFormat="false" ht="15" hidden="false" customHeight="false" outlineLevel="0" collapsed="false">
      <c r="A206" s="1" t="s">
        <v>331</v>
      </c>
      <c r="B206" s="0" t="s">
        <v>331</v>
      </c>
      <c r="C206" s="0" t="s">
        <v>43</v>
      </c>
      <c r="D206" s="0" t="n">
        <v>4</v>
      </c>
      <c r="E206" s="0" t="n">
        <v>49</v>
      </c>
      <c r="F206" s="0" t="n">
        <v>0</v>
      </c>
      <c r="G206" s="0" t="n">
        <v>61</v>
      </c>
      <c r="AC206" s="56" t="s">
        <v>329</v>
      </c>
      <c r="AD206" s="56" t="n">
        <v>15</v>
      </c>
      <c r="AE206" s="56" t="n">
        <f aca="false">B204=AC206</f>
        <v>1</v>
      </c>
    </row>
    <row r="207" customFormat="false" ht="15" hidden="false" customHeight="false" outlineLevel="0" collapsed="false">
      <c r="A207" s="1" t="s">
        <v>332</v>
      </c>
      <c r="AC207" s="35" t="s">
        <v>330</v>
      </c>
      <c r="AD207" s="35" t="n">
        <v>2</v>
      </c>
      <c r="AE207" s="35" t="n">
        <f aca="false">B205=AC207</f>
        <v>1</v>
      </c>
    </row>
    <row r="208" customFormat="false" ht="15" hidden="false" customHeight="false" outlineLevel="0" collapsed="false">
      <c r="A208" s="1" t="s">
        <v>334</v>
      </c>
      <c r="AC208" s="35" t="s">
        <v>331</v>
      </c>
      <c r="AD208" s="35" t="n">
        <v>4</v>
      </c>
      <c r="AE208" s="35" t="n">
        <f aca="false">B206=AC208</f>
        <v>1</v>
      </c>
    </row>
    <row r="209" customFormat="false" ht="15" hidden="false" customHeight="false" outlineLevel="0" collapsed="false">
      <c r="A209" s="1" t="s">
        <v>336</v>
      </c>
      <c r="B209" s="0" t="s">
        <v>336</v>
      </c>
      <c r="C209" s="0" t="s">
        <v>22</v>
      </c>
      <c r="D209" s="0" t="n">
        <v>2</v>
      </c>
      <c r="E209" s="0" t="n">
        <v>0</v>
      </c>
      <c r="F209" s="0" t="n">
        <v>17</v>
      </c>
      <c r="G209" s="0" t="n">
        <v>2</v>
      </c>
      <c r="AC209" s="54" t="s">
        <v>336</v>
      </c>
      <c r="AD209" s="54" t="n">
        <v>2</v>
      </c>
      <c r="AE209" s="54" t="n">
        <f aca="false">B209=AC209</f>
        <v>1</v>
      </c>
      <c r="AF209" s="56"/>
      <c r="AG209" s="56"/>
    </row>
    <row r="210" customFormat="false" ht="15" hidden="false" customHeight="false" outlineLevel="0" collapsed="false">
      <c r="A210" s="1" t="s">
        <v>338</v>
      </c>
      <c r="B210" s="0" t="s">
        <v>338</v>
      </c>
      <c r="C210" s="0" t="s">
        <v>97</v>
      </c>
      <c r="D210" s="0" t="n">
        <v>13</v>
      </c>
      <c r="E210" s="0" t="n">
        <v>314</v>
      </c>
      <c r="F210" s="0" t="n">
        <v>0</v>
      </c>
      <c r="G210" s="0" t="n">
        <v>112</v>
      </c>
      <c r="AC210" s="59" t="s">
        <v>338</v>
      </c>
      <c r="AD210" s="59" t="n">
        <v>13</v>
      </c>
      <c r="AE210" s="59" t="n">
        <f aca="false">B210=AC210</f>
        <v>1</v>
      </c>
      <c r="AF210" s="56"/>
      <c r="AG210" s="56"/>
    </row>
    <row r="211" customFormat="false" ht="15" hidden="false" customHeight="false" outlineLevel="0" collapsed="false">
      <c r="A211" s="1" t="s">
        <v>339</v>
      </c>
      <c r="AC211" s="52" t="s">
        <v>564</v>
      </c>
      <c r="AD211" s="52" t="n">
        <v>2</v>
      </c>
      <c r="AE211" s="52" t="n">
        <f aca="false">B224=AC211</f>
        <v>0</v>
      </c>
      <c r="AF211" s="56"/>
      <c r="AG211" s="56"/>
    </row>
    <row r="212" customFormat="false" ht="15" hidden="false" customHeight="false" outlineLevel="0" collapsed="false">
      <c r="A212" s="1" t="s">
        <v>340</v>
      </c>
      <c r="B212" s="0" t="s">
        <v>340</v>
      </c>
      <c r="C212" s="0" t="s">
        <v>37</v>
      </c>
      <c r="D212" s="0" t="n">
        <v>10</v>
      </c>
      <c r="E212" s="0" t="n">
        <v>0</v>
      </c>
      <c r="F212" s="0" t="n">
        <f aca="false">39+46</f>
        <v>85</v>
      </c>
      <c r="G212" s="0" t="n">
        <v>12</v>
      </c>
      <c r="H212" s="25" t="s">
        <v>340</v>
      </c>
      <c r="I212" s="25" t="s">
        <v>37</v>
      </c>
      <c r="J212" s="25" t="n">
        <v>5</v>
      </c>
      <c r="K212" s="25" t="n">
        <v>0</v>
      </c>
      <c r="L212" s="26" t="n">
        <v>0</v>
      </c>
      <c r="M212" s="25" t="n">
        <v>46</v>
      </c>
      <c r="N212" s="27" t="n">
        <v>0.0399</v>
      </c>
      <c r="O212" s="25" t="n">
        <v>8</v>
      </c>
      <c r="P212" s="27" t="n">
        <v>0.0172</v>
      </c>
      <c r="AC212" s="55" t="s">
        <v>564</v>
      </c>
      <c r="AD212" s="55" t="n">
        <v>2</v>
      </c>
      <c r="AE212" s="55" t="n">
        <f aca="false">B225=AC212</f>
        <v>0</v>
      </c>
      <c r="AF212" s="56"/>
      <c r="AG212" s="56"/>
    </row>
    <row r="213" customFormat="false" ht="15" hidden="false" customHeight="false" outlineLevel="0" collapsed="false">
      <c r="A213" s="1" t="s">
        <v>342</v>
      </c>
      <c r="AC213" s="57" t="s">
        <v>340</v>
      </c>
      <c r="AD213" s="57" t="n">
        <v>5</v>
      </c>
      <c r="AE213" s="57" t="n">
        <f aca="false">B212=AC213</f>
        <v>1</v>
      </c>
      <c r="AF213" s="56"/>
      <c r="AG213" s="56"/>
    </row>
    <row r="214" customFormat="false" ht="15" hidden="false" customHeight="false" outlineLevel="0" collapsed="false">
      <c r="A214" s="1" t="s">
        <v>343</v>
      </c>
      <c r="AC214" s="47" t="s">
        <v>340</v>
      </c>
      <c r="AD214" s="47" t="n">
        <v>5</v>
      </c>
      <c r="AE214" s="47" t="n">
        <f aca="false">H212=AC214</f>
        <v>1</v>
      </c>
      <c r="AF214" s="56"/>
      <c r="AG214" s="56"/>
    </row>
    <row r="215" customFormat="false" ht="15" hidden="false" customHeight="false" outlineLevel="0" collapsed="false">
      <c r="A215" s="1" t="s">
        <v>344</v>
      </c>
      <c r="B215" s="0" t="s">
        <v>344</v>
      </c>
      <c r="C215" s="0" t="s">
        <v>489</v>
      </c>
      <c r="D215" s="0" t="n">
        <v>1</v>
      </c>
      <c r="E215" s="0" t="n">
        <v>0</v>
      </c>
      <c r="F215" s="0" t="n">
        <v>0</v>
      </c>
      <c r="G215" s="0" t="n">
        <v>24</v>
      </c>
      <c r="AC215" s="50" t="s">
        <v>344</v>
      </c>
      <c r="AD215" s="50" t="n">
        <v>1</v>
      </c>
      <c r="AE215" s="50" t="n">
        <f aca="false">B215=AC215</f>
        <v>1</v>
      </c>
      <c r="AF215" s="56"/>
      <c r="AG215" s="56"/>
    </row>
    <row r="216" customFormat="false" ht="15" hidden="false" customHeight="false" outlineLevel="0" collapsed="false">
      <c r="A216" s="1" t="s">
        <v>345</v>
      </c>
      <c r="AC216" s="44" t="s">
        <v>346</v>
      </c>
      <c r="AD216" s="44" t="n">
        <v>4</v>
      </c>
      <c r="AE216" s="44" t="n">
        <f aca="false">B217=AC216</f>
        <v>1</v>
      </c>
      <c r="AF216" s="56"/>
      <c r="AG216" s="56"/>
    </row>
    <row r="217" customFormat="false" ht="15" hidden="false" customHeight="false" outlineLevel="0" collapsed="false">
      <c r="A217" s="1" t="s">
        <v>346</v>
      </c>
      <c r="B217" s="0" t="s">
        <v>346</v>
      </c>
      <c r="C217" s="0" t="s">
        <v>493</v>
      </c>
      <c r="D217" s="0" t="n">
        <v>4</v>
      </c>
      <c r="E217" s="0" t="n">
        <v>268</v>
      </c>
      <c r="F217" s="0" t="n">
        <v>0</v>
      </c>
      <c r="G217" s="0" t="n">
        <v>4</v>
      </c>
      <c r="AC217" s="55" t="s">
        <v>354</v>
      </c>
      <c r="AD217" s="55" t="n">
        <v>14</v>
      </c>
      <c r="AE217" s="55" t="n">
        <f aca="false">B223=AC217</f>
        <v>1</v>
      </c>
      <c r="AF217" s="56"/>
      <c r="AG217" s="56"/>
    </row>
    <row r="218" customFormat="false" ht="15" hidden="false" customHeight="false" outlineLevel="0" collapsed="false">
      <c r="A218" s="1" t="s">
        <v>348</v>
      </c>
      <c r="AC218" s="52" t="s">
        <v>565</v>
      </c>
      <c r="AD218" s="52" t="n">
        <v>2</v>
      </c>
      <c r="AE218" s="52" t="e">
        <f aca="false">#REF!=AC218</f>
        <v>#REF!</v>
      </c>
      <c r="AF218" s="56"/>
      <c r="AG218" s="56"/>
    </row>
    <row r="219" customFormat="false" ht="15" hidden="false" customHeight="false" outlineLevel="0" collapsed="false">
      <c r="A219" s="1" t="s">
        <v>349</v>
      </c>
      <c r="AC219" s="55" t="s">
        <v>565</v>
      </c>
      <c r="AD219" s="55" t="n">
        <v>1</v>
      </c>
      <c r="AE219" s="55" t="n">
        <f aca="false">B232=AC219</f>
        <v>0</v>
      </c>
      <c r="AF219" s="56"/>
      <c r="AG219" s="56"/>
    </row>
    <row r="220" customFormat="false" ht="15" hidden="false" customHeight="false" outlineLevel="0" collapsed="false">
      <c r="A220" s="1" t="s">
        <v>350</v>
      </c>
      <c r="AC220" s="34" t="s">
        <v>566</v>
      </c>
      <c r="AD220" s="34" t="n">
        <v>3</v>
      </c>
      <c r="AE220" s="34" t="n">
        <f aca="false">B233=AC220</f>
        <v>0</v>
      </c>
      <c r="AF220" s="56"/>
      <c r="AG220" s="56"/>
    </row>
    <row r="221" customFormat="false" ht="15" hidden="false" customHeight="false" outlineLevel="0" collapsed="false">
      <c r="A221" s="1" t="s">
        <v>351</v>
      </c>
      <c r="AC221" s="54" t="s">
        <v>566</v>
      </c>
      <c r="AD221" s="54" t="n">
        <v>1</v>
      </c>
      <c r="AE221" s="54" t="n">
        <f aca="false">B234=AC221</f>
        <v>0</v>
      </c>
      <c r="AF221" s="56"/>
      <c r="AG221" s="56"/>
    </row>
    <row r="222" customFormat="false" ht="15" hidden="false" customHeight="false" outlineLevel="0" collapsed="false">
      <c r="A222" s="1" t="s">
        <v>352</v>
      </c>
      <c r="AC222" s="37" t="s">
        <v>566</v>
      </c>
      <c r="AD222" s="37" t="n">
        <v>1</v>
      </c>
      <c r="AE222" s="37" t="e">
        <f aca="false">#REF!=AC222</f>
        <v>#REF!</v>
      </c>
      <c r="AF222" s="56"/>
      <c r="AG222" s="56"/>
    </row>
    <row r="223" customFormat="false" ht="15" hidden="false" customHeight="false" outlineLevel="0" collapsed="false">
      <c r="A223" s="1" t="s">
        <v>354</v>
      </c>
      <c r="B223" s="0" t="s">
        <v>354</v>
      </c>
      <c r="C223" s="0" t="s">
        <v>19</v>
      </c>
      <c r="D223" s="0" t="n">
        <v>14</v>
      </c>
      <c r="E223" s="0" t="n">
        <v>703</v>
      </c>
      <c r="F223" s="0" t="n">
        <v>0</v>
      </c>
      <c r="G223" s="0" t="n">
        <v>52</v>
      </c>
      <c r="AC223" s="34" t="s">
        <v>358</v>
      </c>
      <c r="AD223" s="34" t="n">
        <v>16</v>
      </c>
      <c r="AE223" s="34" t="n">
        <f aca="false">B226=AC223</f>
        <v>1</v>
      </c>
      <c r="AF223" s="56"/>
      <c r="AG223" s="56"/>
    </row>
    <row r="224" customFormat="false" ht="15" hidden="false" customHeight="false" outlineLevel="0" collapsed="false">
      <c r="A224" s="1" t="s">
        <v>355</v>
      </c>
      <c r="AC224" s="58" t="s">
        <v>567</v>
      </c>
      <c r="AD224" s="58" t="n">
        <v>1</v>
      </c>
      <c r="AE224" s="58" t="n">
        <f aca="false">B237=AC224</f>
        <v>0</v>
      </c>
      <c r="AF224" s="56"/>
      <c r="AG224" s="56"/>
    </row>
    <row r="225" customFormat="false" ht="15" hidden="false" customHeight="false" outlineLevel="0" collapsed="false">
      <c r="A225" s="1" t="s">
        <v>357</v>
      </c>
      <c r="AC225" s="36" t="s">
        <v>567</v>
      </c>
      <c r="AD225" s="36" t="n">
        <v>1</v>
      </c>
      <c r="AE225" s="36" t="n">
        <f aca="false">B238=AC225</f>
        <v>0</v>
      </c>
      <c r="AF225" s="56"/>
      <c r="AG225" s="56"/>
    </row>
    <row r="226" customFormat="false" ht="15" hidden="false" customHeight="false" outlineLevel="0" collapsed="false">
      <c r="A226" s="1" t="s">
        <v>358</v>
      </c>
      <c r="B226" s="0" t="s">
        <v>358</v>
      </c>
      <c r="C226" s="0" t="s">
        <v>43</v>
      </c>
      <c r="D226" s="0" t="n">
        <v>16</v>
      </c>
      <c r="E226" s="0" t="n">
        <v>238</v>
      </c>
      <c r="F226" s="0" t="n">
        <v>0</v>
      </c>
      <c r="G226" s="0" t="n">
        <v>209</v>
      </c>
      <c r="AC226" s="46" t="s">
        <v>568</v>
      </c>
      <c r="AD226" s="46" t="n">
        <v>3</v>
      </c>
      <c r="AE226" s="46" t="e">
        <f aca="false">#REF!=AC226</f>
        <v>#REF!</v>
      </c>
      <c r="AF226" s="56"/>
      <c r="AG226" s="56"/>
    </row>
    <row r="227" customFormat="false" ht="15" hidden="false" customHeight="false" outlineLevel="0" collapsed="false">
      <c r="A227" s="1" t="s">
        <v>359</v>
      </c>
      <c r="B227" s="0" t="s">
        <v>359</v>
      </c>
      <c r="C227" s="0" t="s">
        <v>490</v>
      </c>
      <c r="D227" s="0" t="n">
        <v>15</v>
      </c>
      <c r="E227" s="0" t="n">
        <v>924</v>
      </c>
      <c r="F227" s="0" t="n">
        <v>0</v>
      </c>
      <c r="G227" s="0" t="n">
        <v>68</v>
      </c>
      <c r="AC227" s="50" t="s">
        <v>568</v>
      </c>
      <c r="AD227" s="50" t="n">
        <v>2</v>
      </c>
      <c r="AE227" s="50" t="e">
        <f aca="false">#REF!=AC227</f>
        <v>#REF!</v>
      </c>
      <c r="AF227" s="56"/>
      <c r="AG227" s="56"/>
    </row>
    <row r="228" customFormat="false" ht="15" hidden="false" customHeight="false" outlineLevel="0" collapsed="false">
      <c r="A228" s="1" t="s">
        <v>360</v>
      </c>
      <c r="AC228" s="33" t="s">
        <v>359</v>
      </c>
      <c r="AD228" s="33" t="n">
        <v>15</v>
      </c>
      <c r="AE228" s="33" t="n">
        <f aca="false">B227=AC228</f>
        <v>1</v>
      </c>
      <c r="AF228" s="56"/>
      <c r="AG228" s="56"/>
    </row>
    <row r="229" customFormat="false" ht="15" hidden="false" customHeight="false" outlineLevel="0" collapsed="false">
      <c r="A229" s="1" t="s">
        <v>361</v>
      </c>
      <c r="B229" s="0" t="s">
        <v>361</v>
      </c>
      <c r="C229" s="0" t="s">
        <v>16</v>
      </c>
      <c r="D229" s="0" t="n">
        <v>16</v>
      </c>
      <c r="E229" s="0" t="n">
        <v>0</v>
      </c>
      <c r="F229" s="0" t="n">
        <v>1081</v>
      </c>
      <c r="G229" s="0" t="n">
        <v>141</v>
      </c>
      <c r="AC229" s="39" t="s">
        <v>361</v>
      </c>
      <c r="AD229" s="39" t="n">
        <v>16</v>
      </c>
      <c r="AE229" s="39" t="n">
        <f aca="false">B229=AC229</f>
        <v>1</v>
      </c>
      <c r="AF229" s="56"/>
      <c r="AG229" s="56"/>
    </row>
    <row r="230" customFormat="false" ht="15" hidden="false" customHeight="false" outlineLevel="0" collapsed="false">
      <c r="A230" s="1" t="s">
        <v>363</v>
      </c>
      <c r="AC230" s="43" t="s">
        <v>569</v>
      </c>
      <c r="AD230" s="43" t="n">
        <v>11</v>
      </c>
      <c r="AE230" s="43" t="e">
        <f aca="false">#REF!=AC230</f>
        <v>#REF!</v>
      </c>
      <c r="AF230" s="56"/>
      <c r="AG230" s="56"/>
    </row>
    <row r="231" customFormat="false" ht="15" hidden="false" customHeight="false" outlineLevel="0" collapsed="false">
      <c r="A231" s="1" t="s">
        <v>364</v>
      </c>
      <c r="B231" s="0" t="s">
        <v>364</v>
      </c>
      <c r="C231" s="0" t="s">
        <v>19</v>
      </c>
      <c r="D231" s="0" t="n">
        <v>13</v>
      </c>
      <c r="E231" s="0" t="n">
        <v>634</v>
      </c>
      <c r="F231" s="0" t="n">
        <v>0</v>
      </c>
      <c r="G231" s="0" t="n">
        <v>0</v>
      </c>
      <c r="AC231" s="51" t="s">
        <v>569</v>
      </c>
      <c r="AD231" s="51" t="n">
        <v>3</v>
      </c>
      <c r="AE231" s="51" t="e">
        <f aca="false">#REF!=AC231</f>
        <v>#REF!</v>
      </c>
      <c r="AF231" s="56"/>
      <c r="AG231" s="56"/>
    </row>
    <row r="232" customFormat="false" ht="15" hidden="false" customHeight="false" outlineLevel="0" collapsed="false">
      <c r="A232" s="1" t="s">
        <v>365</v>
      </c>
      <c r="AC232" s="56" t="s">
        <v>364</v>
      </c>
      <c r="AD232" s="56" t="n">
        <v>13</v>
      </c>
      <c r="AE232" s="56" t="n">
        <f aca="false">B231=AC232</f>
        <v>1</v>
      </c>
      <c r="AF232" s="56"/>
      <c r="AG232" s="56"/>
    </row>
    <row r="233" customFormat="false" ht="15" hidden="false" customHeight="false" outlineLevel="0" collapsed="false">
      <c r="A233" s="1" t="s">
        <v>367</v>
      </c>
      <c r="AC233" s="51" t="s">
        <v>570</v>
      </c>
      <c r="AD233" s="51" t="n">
        <v>3</v>
      </c>
      <c r="AE233" s="51" t="e">
        <f aca="false">#REF!=AC233</f>
        <v>#REF!</v>
      </c>
      <c r="AF233" s="56"/>
      <c r="AG233" s="56"/>
    </row>
    <row r="234" customFormat="false" ht="15" hidden="false" customHeight="false" outlineLevel="0" collapsed="false">
      <c r="A234" s="1" t="s">
        <v>368</v>
      </c>
      <c r="AC234" s="55" t="s">
        <v>570</v>
      </c>
      <c r="AD234" s="55" t="n">
        <v>5</v>
      </c>
      <c r="AE234" s="55" t="e">
        <f aca="false">#REF!=AC234</f>
        <v>#REF!</v>
      </c>
      <c r="AF234" s="56"/>
      <c r="AG234" s="56"/>
    </row>
    <row r="235" customFormat="false" ht="15" hidden="false" customHeight="false" outlineLevel="0" collapsed="false">
      <c r="A235" s="1" t="s">
        <v>370</v>
      </c>
      <c r="B235" s="0" t="s">
        <v>370</v>
      </c>
      <c r="C235" s="0" t="s">
        <v>169</v>
      </c>
      <c r="D235" s="0" t="n">
        <v>16</v>
      </c>
      <c r="E235" s="0" t="n">
        <v>0</v>
      </c>
      <c r="F235" s="0" t="n">
        <v>393</v>
      </c>
      <c r="G235" s="0" t="n">
        <v>332</v>
      </c>
      <c r="AC235" s="50" t="s">
        <v>370</v>
      </c>
      <c r="AD235" s="50" t="n">
        <v>16</v>
      </c>
      <c r="AE235" s="50" t="n">
        <f aca="false">B235=AC235</f>
        <v>1</v>
      </c>
      <c r="AF235" s="56"/>
      <c r="AG235" s="56"/>
    </row>
    <row r="236" customFormat="false" ht="15" hidden="false" customHeight="false" outlineLevel="0" collapsed="false">
      <c r="A236" s="1" t="s">
        <v>372</v>
      </c>
      <c r="AC236" s="57" t="s">
        <v>376</v>
      </c>
      <c r="AD236" s="57" t="n">
        <v>2</v>
      </c>
      <c r="AE236" s="57" t="n">
        <f aca="false">B239=AC236</f>
        <v>1</v>
      </c>
      <c r="AF236" s="56"/>
      <c r="AG236" s="56"/>
    </row>
    <row r="237" customFormat="false" ht="15" hidden="false" customHeight="false" outlineLevel="0" collapsed="false">
      <c r="A237" s="1" t="s">
        <v>373</v>
      </c>
      <c r="AC237" s="35" t="s">
        <v>376</v>
      </c>
      <c r="AD237" s="35" t="n">
        <v>5</v>
      </c>
      <c r="AE237" s="35" t="n">
        <f aca="false">H239=AC237</f>
        <v>1</v>
      </c>
      <c r="AF237" s="56"/>
      <c r="AG237" s="56"/>
    </row>
    <row r="238" customFormat="false" ht="15" hidden="false" customHeight="false" outlineLevel="0" collapsed="false">
      <c r="A238" s="1" t="s">
        <v>375</v>
      </c>
      <c r="AC238" s="53" t="s">
        <v>571</v>
      </c>
      <c r="AD238" s="53" t="n">
        <v>4</v>
      </c>
      <c r="AE238" s="53" t="n">
        <f aca="false">B251=AC238</f>
        <v>0</v>
      </c>
      <c r="AF238" s="56"/>
      <c r="AG238" s="56"/>
    </row>
    <row r="239" customFormat="false" ht="15" hidden="false" customHeight="false" outlineLevel="0" collapsed="false">
      <c r="A239" s="1" t="s">
        <v>376</v>
      </c>
      <c r="B239" s="0" t="s">
        <v>376</v>
      </c>
      <c r="C239" s="0" t="s">
        <v>489</v>
      </c>
      <c r="D239" s="0" t="n">
        <v>7</v>
      </c>
      <c r="E239" s="0" t="n">
        <v>0</v>
      </c>
      <c r="F239" s="0" t="n">
        <v>0</v>
      </c>
      <c r="G239" s="0" t="n">
        <f aca="false">16+65</f>
        <v>81</v>
      </c>
      <c r="H239" s="25" t="s">
        <v>376</v>
      </c>
      <c r="I239" s="25" t="s">
        <v>489</v>
      </c>
      <c r="J239" s="25" t="n">
        <v>5</v>
      </c>
      <c r="K239" s="25" t="n">
        <v>0</v>
      </c>
      <c r="L239" s="26" t="n">
        <v>0</v>
      </c>
      <c r="M239" s="25" t="n">
        <v>0</v>
      </c>
      <c r="N239" s="26" t="n">
        <v>0</v>
      </c>
      <c r="O239" s="25" t="n">
        <v>65</v>
      </c>
      <c r="P239" s="27" t="n">
        <v>0.1363</v>
      </c>
      <c r="AC239" s="35" t="s">
        <v>571</v>
      </c>
      <c r="AD239" s="35" t="n">
        <v>6</v>
      </c>
      <c r="AE239" s="35" t="e">
        <f aca="false">#REF!=AC239</f>
        <v>#REF!</v>
      </c>
      <c r="AF239" s="56"/>
      <c r="AG239" s="56"/>
    </row>
    <row r="240" customFormat="false" ht="15" hidden="false" customHeight="false" outlineLevel="0" collapsed="false">
      <c r="A240" s="1" t="s">
        <v>377</v>
      </c>
      <c r="AC240" s="36" t="s">
        <v>379</v>
      </c>
      <c r="AD240" s="36" t="n">
        <v>2</v>
      </c>
      <c r="AE240" s="36" t="n">
        <f aca="false">B242=AC240</f>
        <v>1</v>
      </c>
      <c r="AF240" s="56"/>
      <c r="AG240" s="56"/>
    </row>
    <row r="241" customFormat="false" ht="15" hidden="false" customHeight="false" outlineLevel="0" collapsed="false">
      <c r="A241" s="1" t="s">
        <v>378</v>
      </c>
      <c r="AC241" s="37" t="s">
        <v>380</v>
      </c>
      <c r="AD241" s="37" t="n">
        <v>8</v>
      </c>
      <c r="AE241" s="37" t="n">
        <f aca="false">B243=AC241</f>
        <v>1</v>
      </c>
      <c r="AF241" s="56"/>
      <c r="AG241" s="56"/>
    </row>
    <row r="242" customFormat="false" ht="15" hidden="false" customHeight="false" outlineLevel="0" collapsed="false">
      <c r="A242" s="1" t="s">
        <v>379</v>
      </c>
      <c r="B242" s="0" t="s">
        <v>379</v>
      </c>
      <c r="C242" s="0" t="s">
        <v>489</v>
      </c>
      <c r="D242" s="0" t="n">
        <v>2</v>
      </c>
      <c r="E242" s="0" t="n">
        <v>0</v>
      </c>
      <c r="F242" s="0" t="n">
        <v>0</v>
      </c>
      <c r="G242" s="0" t="n">
        <v>23</v>
      </c>
      <c r="AC242" s="55" t="s">
        <v>381</v>
      </c>
      <c r="AD242" s="55" t="n">
        <v>1</v>
      </c>
      <c r="AE242" s="55" t="n">
        <f aca="false">B244=AC242</f>
        <v>1</v>
      </c>
      <c r="AF242" s="56"/>
      <c r="AG242" s="56"/>
    </row>
    <row r="243" customFormat="false" ht="15" hidden="false" customHeight="false" outlineLevel="0" collapsed="false">
      <c r="A243" s="1" t="s">
        <v>380</v>
      </c>
      <c r="B243" s="0" t="s">
        <v>380</v>
      </c>
      <c r="C243" s="0" t="s">
        <v>169</v>
      </c>
      <c r="D243" s="0" t="n">
        <v>8</v>
      </c>
      <c r="E243" s="0" t="n">
        <v>0</v>
      </c>
      <c r="F243" s="0" t="n">
        <v>5</v>
      </c>
      <c r="G243" s="0" t="n">
        <v>126</v>
      </c>
      <c r="AC243" s="34" t="s">
        <v>382</v>
      </c>
      <c r="AD243" s="34" t="n">
        <v>15</v>
      </c>
      <c r="AE243" s="34" t="n">
        <f aca="false">B245=AC243</f>
        <v>1</v>
      </c>
      <c r="AF243" s="56"/>
      <c r="AG243" s="56"/>
    </row>
    <row r="244" customFormat="false" ht="15" hidden="false" customHeight="false" outlineLevel="0" collapsed="false">
      <c r="A244" s="1" t="s">
        <v>381</v>
      </c>
      <c r="B244" s="0" t="s">
        <v>381</v>
      </c>
      <c r="C244" s="0" t="s">
        <v>22</v>
      </c>
      <c r="D244" s="0" t="n">
        <v>1</v>
      </c>
      <c r="E244" s="0" t="n">
        <v>0</v>
      </c>
      <c r="F244" s="0" t="n">
        <v>25</v>
      </c>
      <c r="G244" s="0" t="n">
        <v>2</v>
      </c>
      <c r="AC244" s="50" t="s">
        <v>383</v>
      </c>
      <c r="AD244" s="50" t="n">
        <v>15</v>
      </c>
      <c r="AE244" s="50" t="n">
        <f aca="false">B246=AC244</f>
        <v>1</v>
      </c>
      <c r="AF244" s="56"/>
      <c r="AG244" s="56"/>
    </row>
    <row r="245" customFormat="false" ht="15" hidden="false" customHeight="false" outlineLevel="0" collapsed="false">
      <c r="A245" s="1" t="s">
        <v>382</v>
      </c>
      <c r="B245" s="0" t="s">
        <v>382</v>
      </c>
      <c r="C245" s="0" t="s">
        <v>169</v>
      </c>
      <c r="D245" s="0" t="n">
        <v>15</v>
      </c>
      <c r="E245" s="0" t="n">
        <v>0</v>
      </c>
      <c r="F245" s="0" t="n">
        <v>912</v>
      </c>
      <c r="G245" s="0" t="n">
        <v>35</v>
      </c>
      <c r="AC245" s="38" t="s">
        <v>572</v>
      </c>
      <c r="AD245" s="38" t="n">
        <v>3</v>
      </c>
      <c r="AE245" s="38" t="e">
        <f aca="false">#REF!=AC245</f>
        <v>#REF!</v>
      </c>
      <c r="AF245" s="56"/>
      <c r="AG245" s="56"/>
    </row>
    <row r="246" customFormat="false" ht="15" hidden="false" customHeight="false" outlineLevel="0" collapsed="false">
      <c r="A246" s="1" t="s">
        <v>383</v>
      </c>
      <c r="B246" s="0" t="s">
        <v>383</v>
      </c>
      <c r="C246" s="0" t="s">
        <v>22</v>
      </c>
      <c r="D246" s="0" t="n">
        <v>15</v>
      </c>
      <c r="E246" s="0" t="n">
        <v>0</v>
      </c>
      <c r="F246" s="0" t="n">
        <v>761</v>
      </c>
      <c r="G246" s="0" t="n">
        <v>33</v>
      </c>
      <c r="AC246" s="35" t="s">
        <v>572</v>
      </c>
      <c r="AD246" s="35" t="n">
        <v>7</v>
      </c>
      <c r="AE246" s="35" t="e">
        <f aca="false">#REF!=AC246</f>
        <v>#REF!</v>
      </c>
      <c r="AF246" s="56"/>
      <c r="AG246" s="56"/>
    </row>
    <row r="247" customFormat="false" ht="15" hidden="false" customHeight="false" outlineLevel="0" collapsed="false">
      <c r="A247" s="1" t="s">
        <v>385</v>
      </c>
      <c r="B247" s="0" t="s">
        <v>385</v>
      </c>
      <c r="C247" s="0" t="s">
        <v>489</v>
      </c>
      <c r="D247" s="0" t="n">
        <v>9</v>
      </c>
      <c r="E247" s="0" t="n">
        <v>0</v>
      </c>
      <c r="F247" s="0" t="n">
        <f aca="false">242+170</f>
        <v>412</v>
      </c>
      <c r="G247" s="0" t="n">
        <f aca="false">13+20</f>
        <v>33</v>
      </c>
      <c r="H247" s="25" t="s">
        <v>385</v>
      </c>
      <c r="I247" s="25" t="s">
        <v>489</v>
      </c>
      <c r="J247" s="25" t="n">
        <v>4</v>
      </c>
      <c r="K247" s="25" t="n">
        <v>0</v>
      </c>
      <c r="L247" s="26" t="n">
        <v>0</v>
      </c>
      <c r="M247" s="25" t="n">
        <v>170</v>
      </c>
      <c r="N247" s="27" t="n">
        <v>0.158</v>
      </c>
      <c r="O247" s="25" t="n">
        <v>13</v>
      </c>
      <c r="P247" s="27" t="n">
        <v>0.0279</v>
      </c>
      <c r="AC247" s="37" t="s">
        <v>385</v>
      </c>
      <c r="AD247" s="37" t="n">
        <v>4</v>
      </c>
      <c r="AE247" s="37" t="n">
        <f aca="false">B247=AC247</f>
        <v>1</v>
      </c>
      <c r="AF247" s="56"/>
      <c r="AG247" s="56"/>
    </row>
    <row r="248" customFormat="false" ht="15" hidden="false" customHeight="false" outlineLevel="0" collapsed="false">
      <c r="A248" s="1" t="s">
        <v>386</v>
      </c>
      <c r="AC248" s="42" t="s">
        <v>385</v>
      </c>
      <c r="AD248" s="42" t="n">
        <v>4</v>
      </c>
      <c r="AE248" s="42" t="n">
        <f aca="false">H247=AC248</f>
        <v>1</v>
      </c>
      <c r="AF248" s="56"/>
      <c r="AG248" s="56"/>
    </row>
    <row r="249" customFormat="false" ht="15" hidden="false" customHeight="false" outlineLevel="0" collapsed="false">
      <c r="A249" s="1" t="s">
        <v>387</v>
      </c>
      <c r="B249" s="0" t="s">
        <v>387</v>
      </c>
      <c r="C249" s="0" t="s">
        <v>22</v>
      </c>
      <c r="D249" s="0" t="n">
        <v>16</v>
      </c>
      <c r="E249" s="0" t="n">
        <v>0</v>
      </c>
      <c r="F249" s="0" t="n">
        <v>703</v>
      </c>
      <c r="G249" s="0" t="n">
        <v>80</v>
      </c>
      <c r="AC249" s="43" t="s">
        <v>387</v>
      </c>
      <c r="AD249" s="43" t="n">
        <v>16</v>
      </c>
      <c r="AE249" s="43" t="n">
        <f aca="false">B249=AC249</f>
        <v>1</v>
      </c>
      <c r="AF249" s="56"/>
      <c r="AG249" s="56"/>
    </row>
    <row r="250" customFormat="false" ht="15" hidden="false" customHeight="false" outlineLevel="0" collapsed="false">
      <c r="A250" s="1" t="s">
        <v>388</v>
      </c>
      <c r="AC250" s="37" t="s">
        <v>390</v>
      </c>
      <c r="AD250" s="37" t="n">
        <v>15</v>
      </c>
      <c r="AE250" s="37" t="n">
        <f aca="false">B252=AC250</f>
        <v>1</v>
      </c>
      <c r="AF250" s="56"/>
      <c r="AG250" s="56"/>
    </row>
    <row r="251" customFormat="false" ht="15" hidden="false" customHeight="false" outlineLevel="0" collapsed="false">
      <c r="A251" s="1" t="s">
        <v>389</v>
      </c>
      <c r="AC251" s="51" t="s">
        <v>394</v>
      </c>
      <c r="AD251" s="51" t="n">
        <v>5</v>
      </c>
      <c r="AE251" s="51" t="n">
        <f aca="false">B255=AC251</f>
        <v>1</v>
      </c>
      <c r="AF251" s="56"/>
      <c r="AG251" s="56"/>
    </row>
    <row r="252" customFormat="false" ht="15" hidden="false" customHeight="false" outlineLevel="0" collapsed="false">
      <c r="A252" s="1" t="s">
        <v>390</v>
      </c>
      <c r="B252" s="0" t="s">
        <v>390</v>
      </c>
      <c r="C252" s="0" t="s">
        <v>43</v>
      </c>
      <c r="D252" s="0" t="n">
        <v>15</v>
      </c>
      <c r="E252" s="0" t="n">
        <v>11</v>
      </c>
      <c r="F252" s="0" t="n">
        <v>0</v>
      </c>
      <c r="G252" s="0" t="n">
        <v>269</v>
      </c>
      <c r="AC252" s="45" t="s">
        <v>394</v>
      </c>
      <c r="AD252" s="45" t="n">
        <v>1</v>
      </c>
      <c r="AE252" s="45" t="n">
        <f aca="false">H255=AC252</f>
        <v>1</v>
      </c>
      <c r="AF252" s="56"/>
      <c r="AG252" s="56"/>
    </row>
    <row r="253" customFormat="false" ht="15" hidden="false" customHeight="false" outlineLevel="0" collapsed="false">
      <c r="A253" s="1" t="s">
        <v>391</v>
      </c>
      <c r="AC253" s="38" t="s">
        <v>395</v>
      </c>
      <c r="AD253" s="38" t="n">
        <v>16</v>
      </c>
      <c r="AE253" s="38" t="n">
        <f aca="false">B256=AC253</f>
        <v>1</v>
      </c>
      <c r="AF253" s="56"/>
      <c r="AG253" s="56"/>
    </row>
    <row r="254" customFormat="false" ht="15" hidden="false" customHeight="false" outlineLevel="0" collapsed="false">
      <c r="A254" s="1" t="s">
        <v>393</v>
      </c>
      <c r="AC254" s="57" t="s">
        <v>396</v>
      </c>
      <c r="AD254" s="57" t="n">
        <v>5</v>
      </c>
      <c r="AE254" s="57" t="n">
        <f aca="false">B257=AC254</f>
        <v>1</v>
      </c>
      <c r="AF254" s="56"/>
      <c r="AG254" s="56"/>
    </row>
    <row r="255" customFormat="false" ht="15" hidden="false" customHeight="false" outlineLevel="0" collapsed="false">
      <c r="A255" s="1" t="s">
        <v>394</v>
      </c>
      <c r="B255" s="0" t="s">
        <v>394</v>
      </c>
      <c r="C255" s="0" t="s">
        <v>16</v>
      </c>
      <c r="D255" s="0" t="n">
        <v>6</v>
      </c>
      <c r="E255" s="0" t="n">
        <v>0</v>
      </c>
      <c r="F255" s="0" t="n">
        <v>219</v>
      </c>
      <c r="G255" s="0" t="n">
        <v>72</v>
      </c>
      <c r="H255" s="25" t="s">
        <v>394</v>
      </c>
      <c r="I255" s="25" t="s">
        <v>16</v>
      </c>
      <c r="J255" s="25" t="n">
        <v>1</v>
      </c>
      <c r="K255" s="25" t="n">
        <v>0</v>
      </c>
      <c r="L255" s="26" t="n">
        <v>0</v>
      </c>
      <c r="M255" s="25" t="n">
        <v>1</v>
      </c>
      <c r="N255" s="27" t="n">
        <v>0.0009</v>
      </c>
      <c r="O255" s="25" t="n">
        <v>12</v>
      </c>
      <c r="P255" s="27" t="n">
        <v>0.0267</v>
      </c>
      <c r="AC255" s="34" t="s">
        <v>397</v>
      </c>
      <c r="AD255" s="34" t="n">
        <v>16</v>
      </c>
      <c r="AE255" s="34" t="n">
        <f aca="false">B258=AC255</f>
        <v>1</v>
      </c>
      <c r="AF255" s="56"/>
      <c r="AG255" s="56"/>
    </row>
    <row r="256" customFormat="false" ht="15" hidden="false" customHeight="false" outlineLevel="0" collapsed="false">
      <c r="A256" s="1" t="s">
        <v>395</v>
      </c>
      <c r="B256" s="0" t="s">
        <v>395</v>
      </c>
      <c r="C256" s="0" t="s">
        <v>491</v>
      </c>
      <c r="D256" s="0" t="n">
        <v>16</v>
      </c>
      <c r="E256" s="0" t="n">
        <v>0</v>
      </c>
      <c r="F256" s="0" t="n">
        <v>647</v>
      </c>
      <c r="G256" s="0" t="n">
        <v>79</v>
      </c>
      <c r="AC256" s="45" t="s">
        <v>398</v>
      </c>
      <c r="AD256" s="45" t="n">
        <v>16</v>
      </c>
      <c r="AE256" s="45" t="n">
        <f aca="false">B259=AC256</f>
        <v>1</v>
      </c>
      <c r="AF256" s="56"/>
      <c r="AG256" s="56"/>
    </row>
    <row r="257" customFormat="false" ht="15" hidden="false" customHeight="false" outlineLevel="0" collapsed="false">
      <c r="A257" s="1" t="s">
        <v>396</v>
      </c>
      <c r="B257" s="0" t="s">
        <v>396</v>
      </c>
      <c r="C257" s="0" t="s">
        <v>22</v>
      </c>
      <c r="D257" s="0" t="n">
        <v>5</v>
      </c>
      <c r="E257" s="0" t="n">
        <v>0</v>
      </c>
      <c r="F257" s="0" t="n">
        <v>63</v>
      </c>
      <c r="G257" s="0" t="n">
        <v>7</v>
      </c>
      <c r="AC257" s="50" t="s">
        <v>573</v>
      </c>
      <c r="AD257" s="50" t="n">
        <v>3</v>
      </c>
      <c r="AE257" s="50" t="n">
        <f aca="false">B270=AC257</f>
        <v>0</v>
      </c>
      <c r="AF257" s="56"/>
      <c r="AG257" s="56"/>
    </row>
    <row r="258" customFormat="false" ht="15" hidden="false" customHeight="false" outlineLevel="0" collapsed="false">
      <c r="A258" s="1" t="s">
        <v>397</v>
      </c>
      <c r="B258" s="0" t="s">
        <v>397</v>
      </c>
      <c r="C258" s="0" t="s">
        <v>82</v>
      </c>
      <c r="D258" s="0" t="n">
        <v>16</v>
      </c>
      <c r="E258" s="0" t="n">
        <v>99</v>
      </c>
      <c r="F258" s="0" t="n">
        <v>0</v>
      </c>
      <c r="G258" s="0" t="n">
        <v>70</v>
      </c>
      <c r="AC258" s="59" t="s">
        <v>573</v>
      </c>
      <c r="AD258" s="59" t="n">
        <v>13</v>
      </c>
      <c r="AE258" s="59" t="e">
        <f aca="false">#REF!=AC258</f>
        <v>#REF!</v>
      </c>
      <c r="AF258" s="56"/>
      <c r="AG258" s="56"/>
    </row>
    <row r="259" customFormat="false" ht="15" hidden="false" customHeight="false" outlineLevel="0" collapsed="false">
      <c r="A259" s="1" t="s">
        <v>398</v>
      </c>
      <c r="B259" s="0" t="s">
        <v>398</v>
      </c>
      <c r="C259" s="0" t="s">
        <v>169</v>
      </c>
      <c r="D259" s="0" t="n">
        <v>16</v>
      </c>
      <c r="E259" s="0" t="n">
        <v>0</v>
      </c>
      <c r="F259" s="0" t="n">
        <v>1070</v>
      </c>
      <c r="G259" s="0" t="n">
        <v>135</v>
      </c>
      <c r="AC259" s="54" t="s">
        <v>401</v>
      </c>
      <c r="AD259" s="54" t="n">
        <v>7</v>
      </c>
      <c r="AE259" s="54" t="n">
        <f aca="false">B262=AC259</f>
        <v>1</v>
      </c>
      <c r="AF259" s="56"/>
      <c r="AG259" s="56"/>
    </row>
    <row r="260" customFormat="false" ht="15" hidden="false" customHeight="false" outlineLevel="0" collapsed="false">
      <c r="A260" s="1" t="s">
        <v>399</v>
      </c>
      <c r="AC260" s="45" t="s">
        <v>402</v>
      </c>
      <c r="AD260" s="45" t="n">
        <v>15</v>
      </c>
      <c r="AE260" s="45" t="n">
        <f aca="false">B263=AC260</f>
        <v>1</v>
      </c>
      <c r="AF260" s="56"/>
      <c r="AG260" s="56"/>
    </row>
    <row r="261" customFormat="false" ht="15" hidden="false" customHeight="false" outlineLevel="0" collapsed="false">
      <c r="A261" s="1" t="s">
        <v>400</v>
      </c>
      <c r="AC261" s="58" t="s">
        <v>403</v>
      </c>
      <c r="AD261" s="58" t="n">
        <v>16</v>
      </c>
      <c r="AE261" s="58" t="n">
        <f aca="false">B264=AC261</f>
        <v>1</v>
      </c>
      <c r="AF261" s="56"/>
      <c r="AG261" s="56"/>
    </row>
    <row r="262" customFormat="false" ht="15" hidden="false" customHeight="false" outlineLevel="0" collapsed="false">
      <c r="A262" s="1" t="s">
        <v>401</v>
      </c>
      <c r="B262" s="0" t="s">
        <v>401</v>
      </c>
      <c r="C262" s="0" t="s">
        <v>19</v>
      </c>
      <c r="D262" s="0" t="n">
        <v>7</v>
      </c>
      <c r="E262" s="0" t="n">
        <v>76</v>
      </c>
      <c r="F262" s="0" t="n">
        <v>0</v>
      </c>
      <c r="G262" s="0" t="n">
        <v>9</v>
      </c>
      <c r="AC262" s="35" t="s">
        <v>404</v>
      </c>
      <c r="AD262" s="35" t="n">
        <v>7</v>
      </c>
      <c r="AE262" s="35" t="n">
        <f aca="false">B265=AC262</f>
        <v>1</v>
      </c>
      <c r="AF262" s="56"/>
      <c r="AG262" s="56"/>
    </row>
    <row r="263" customFormat="false" ht="15" hidden="false" customHeight="false" outlineLevel="0" collapsed="false">
      <c r="A263" s="1" t="s">
        <v>402</v>
      </c>
      <c r="B263" s="0" t="s">
        <v>402</v>
      </c>
      <c r="C263" s="0" t="s">
        <v>19</v>
      </c>
      <c r="D263" s="0" t="n">
        <v>15</v>
      </c>
      <c r="E263" s="0" t="n">
        <v>731</v>
      </c>
      <c r="F263" s="0" t="n">
        <v>0</v>
      </c>
      <c r="G263" s="0" t="n">
        <v>91</v>
      </c>
      <c r="AC263" s="37" t="s">
        <v>407</v>
      </c>
      <c r="AD263" s="37" t="n">
        <v>9</v>
      </c>
      <c r="AE263" s="37" t="n">
        <f aca="false">B267=AC263</f>
        <v>1</v>
      </c>
      <c r="AF263" s="56"/>
      <c r="AG263" s="56"/>
    </row>
    <row r="264" customFormat="false" ht="15" hidden="false" customHeight="false" outlineLevel="0" collapsed="false">
      <c r="A264" s="1" t="s">
        <v>403</v>
      </c>
      <c r="B264" s="0" t="s">
        <v>403</v>
      </c>
      <c r="C264" s="0" t="s">
        <v>19</v>
      </c>
      <c r="D264" s="0" t="n">
        <v>16</v>
      </c>
      <c r="E264" s="0" t="n">
        <v>746</v>
      </c>
      <c r="F264" s="0" t="n">
        <v>0</v>
      </c>
      <c r="G264" s="0" t="n">
        <v>3</v>
      </c>
      <c r="AC264" s="41" t="s">
        <v>408</v>
      </c>
      <c r="AD264" s="41" t="n">
        <v>10</v>
      </c>
      <c r="AE264" s="41" t="n">
        <f aca="false">B268=AC264</f>
        <v>1</v>
      </c>
      <c r="AF264" s="56"/>
      <c r="AG264" s="56"/>
    </row>
    <row r="265" customFormat="false" ht="15" hidden="false" customHeight="false" outlineLevel="0" collapsed="false">
      <c r="A265" s="1" t="s">
        <v>404</v>
      </c>
      <c r="B265" s="0" t="s">
        <v>404</v>
      </c>
      <c r="C265" s="0" t="s">
        <v>490</v>
      </c>
      <c r="D265" s="0" t="n">
        <v>7</v>
      </c>
      <c r="E265" s="0" t="n">
        <v>398</v>
      </c>
      <c r="F265" s="0" t="n">
        <v>0</v>
      </c>
      <c r="G265" s="0" t="n">
        <v>9</v>
      </c>
      <c r="AC265" s="37" t="s">
        <v>412</v>
      </c>
      <c r="AD265" s="37" t="n">
        <v>15</v>
      </c>
      <c r="AE265" s="37" t="n">
        <f aca="false">B271=AC265</f>
        <v>1</v>
      </c>
      <c r="AF265" s="56"/>
      <c r="AG265" s="56"/>
    </row>
    <row r="266" customFormat="false" ht="15" hidden="false" customHeight="false" outlineLevel="0" collapsed="false">
      <c r="A266" s="1" t="s">
        <v>406</v>
      </c>
      <c r="AC266" s="51" t="s">
        <v>413</v>
      </c>
      <c r="AD266" s="51" t="n">
        <v>16</v>
      </c>
      <c r="AE266" s="51" t="n">
        <f aca="false">B272=AC266</f>
        <v>1</v>
      </c>
      <c r="AF266" s="56"/>
      <c r="AG266" s="56"/>
    </row>
    <row r="267" customFormat="false" ht="15" hidden="false" customHeight="false" outlineLevel="0" collapsed="false">
      <c r="A267" s="1" t="s">
        <v>407</v>
      </c>
      <c r="B267" s="0" t="s">
        <v>407</v>
      </c>
      <c r="C267" s="0" t="s">
        <v>16</v>
      </c>
      <c r="D267" s="0" t="n">
        <v>9</v>
      </c>
      <c r="E267" s="0" t="n">
        <v>0</v>
      </c>
      <c r="F267" s="0" t="n">
        <v>76</v>
      </c>
      <c r="G267" s="0" t="n">
        <v>68</v>
      </c>
      <c r="AC267" s="58" t="s">
        <v>574</v>
      </c>
      <c r="AD267" s="58" t="n">
        <v>16</v>
      </c>
      <c r="AE267" s="58" t="n">
        <f aca="false">B274=AC267</f>
        <v>0</v>
      </c>
      <c r="AF267" s="56"/>
      <c r="AG267" s="56"/>
    </row>
    <row r="268" customFormat="false" ht="15" hidden="false" customHeight="false" outlineLevel="0" collapsed="false">
      <c r="A268" s="1" t="s">
        <v>408</v>
      </c>
      <c r="B268" s="0" t="s">
        <v>408</v>
      </c>
      <c r="C268" s="0" t="s">
        <v>43</v>
      </c>
      <c r="D268" s="0" t="n">
        <v>10</v>
      </c>
      <c r="E268" s="0" t="n">
        <v>423</v>
      </c>
      <c r="F268" s="0" t="n">
        <v>0</v>
      </c>
      <c r="G268" s="0" t="n">
        <v>0</v>
      </c>
      <c r="AC268" s="57" t="s">
        <v>575</v>
      </c>
      <c r="AD268" s="57" t="n">
        <v>16</v>
      </c>
      <c r="AE268" s="57" t="n">
        <f aca="false">B275=AC268</f>
        <v>0</v>
      </c>
      <c r="AF268" s="43"/>
      <c r="AG268" s="43"/>
    </row>
    <row r="269" customFormat="false" ht="15" hidden="false" customHeight="false" outlineLevel="0" collapsed="false">
      <c r="A269" s="1" t="s">
        <v>409</v>
      </c>
      <c r="AC269" s="50" t="s">
        <v>576</v>
      </c>
      <c r="AD269" s="50" t="n">
        <v>1</v>
      </c>
      <c r="AE269" s="50" t="n">
        <f aca="false">B282=AC269</f>
        <v>0</v>
      </c>
      <c r="AF269" s="43"/>
      <c r="AG269" s="43"/>
    </row>
    <row r="270" customFormat="false" ht="15" hidden="false" customHeight="false" outlineLevel="0" collapsed="false">
      <c r="A270" s="1" t="s">
        <v>410</v>
      </c>
      <c r="AC270" s="53" t="s">
        <v>576</v>
      </c>
      <c r="AD270" s="53" t="n">
        <v>3</v>
      </c>
      <c r="AE270" s="53" t="e">
        <f aca="false">#REF!=AC270</f>
        <v>#REF!</v>
      </c>
      <c r="AF270" s="43"/>
      <c r="AG270" s="43"/>
    </row>
    <row r="271" customFormat="false" ht="15" hidden="false" customHeight="false" outlineLevel="0" collapsed="false">
      <c r="A271" s="1" t="s">
        <v>412</v>
      </c>
      <c r="B271" s="0" t="s">
        <v>412</v>
      </c>
      <c r="C271" s="0" t="s">
        <v>169</v>
      </c>
      <c r="D271" s="0" t="n">
        <v>15</v>
      </c>
      <c r="E271" s="0" t="n">
        <v>0</v>
      </c>
      <c r="F271" s="0" t="n">
        <v>929</v>
      </c>
      <c r="G271" s="0" t="n">
        <v>201</v>
      </c>
      <c r="AC271" s="34" t="s">
        <v>421</v>
      </c>
      <c r="AD271" s="34" t="n">
        <v>8</v>
      </c>
      <c r="AE271" s="34" t="n">
        <f aca="false">B279=AC271</f>
        <v>1</v>
      </c>
      <c r="AF271" s="43"/>
      <c r="AG271" s="43"/>
    </row>
    <row r="272" customFormat="false" ht="15" hidden="false" customHeight="false" outlineLevel="0" collapsed="false">
      <c r="A272" s="1" t="s">
        <v>413</v>
      </c>
      <c r="B272" s="0" t="s">
        <v>413</v>
      </c>
      <c r="C272" s="0" t="s">
        <v>489</v>
      </c>
      <c r="D272" s="0" t="n">
        <v>16</v>
      </c>
      <c r="E272" s="0" t="n">
        <v>0</v>
      </c>
      <c r="F272" s="0" t="n">
        <v>144</v>
      </c>
      <c r="G272" s="0" t="n">
        <v>231</v>
      </c>
      <c r="AC272" s="37" t="s">
        <v>423</v>
      </c>
      <c r="AD272" s="37" t="n">
        <v>10</v>
      </c>
      <c r="AE272" s="37" t="n">
        <f aca="false">B281=AC272</f>
        <v>1</v>
      </c>
      <c r="AF272" s="43"/>
      <c r="AG272" s="43"/>
    </row>
    <row r="273" customFormat="false" ht="15" hidden="false" customHeight="false" outlineLevel="0" collapsed="false">
      <c r="A273" s="1" t="s">
        <v>414</v>
      </c>
      <c r="AC273" s="55" t="s">
        <v>426</v>
      </c>
      <c r="AD273" s="55" t="n">
        <v>11</v>
      </c>
      <c r="AE273" s="55" t="n">
        <f aca="false">B283=AC273</f>
        <v>1</v>
      </c>
      <c r="AF273" s="43"/>
      <c r="AG273" s="43"/>
    </row>
    <row r="274" customFormat="false" ht="15" hidden="false" customHeight="false" outlineLevel="0" collapsed="false">
      <c r="A274" s="1" t="s">
        <v>415</v>
      </c>
      <c r="B274" s="0" t="s">
        <v>415</v>
      </c>
      <c r="C274" s="0" t="s">
        <v>82</v>
      </c>
      <c r="D274" s="0" t="n">
        <v>16</v>
      </c>
      <c r="E274" s="0" t="n">
        <v>1058</v>
      </c>
      <c r="F274" s="0" t="n">
        <v>0</v>
      </c>
      <c r="G274" s="0" t="n">
        <v>79</v>
      </c>
      <c r="AC274" s="50" t="s">
        <v>428</v>
      </c>
      <c r="AD274" s="50" t="n">
        <v>5</v>
      </c>
      <c r="AE274" s="50" t="n">
        <f aca="false">B284=AC274</f>
        <v>1</v>
      </c>
      <c r="AF274" s="43"/>
      <c r="AG274" s="43"/>
    </row>
    <row r="275" customFormat="false" ht="15" hidden="false" customHeight="false" outlineLevel="0" collapsed="false">
      <c r="A275" s="1" t="s">
        <v>416</v>
      </c>
      <c r="B275" s="0" t="s">
        <v>416</v>
      </c>
      <c r="C275" s="0" t="s">
        <v>97</v>
      </c>
      <c r="D275" s="0" t="n">
        <v>16</v>
      </c>
      <c r="E275" s="0" t="n">
        <v>886</v>
      </c>
      <c r="F275" s="0" t="n">
        <v>0</v>
      </c>
      <c r="G275" s="0" t="n">
        <v>14</v>
      </c>
      <c r="AC275" s="34" t="s">
        <v>577</v>
      </c>
      <c r="AD275" s="34" t="n">
        <v>5</v>
      </c>
      <c r="AE275" s="34" t="n">
        <f aca="false">B288=AC275</f>
        <v>0</v>
      </c>
      <c r="AF275" s="43"/>
      <c r="AG275" s="43"/>
    </row>
    <row r="276" customFormat="false" ht="15" hidden="false" customHeight="false" outlineLevel="0" collapsed="false">
      <c r="A276" s="1" t="s">
        <v>417</v>
      </c>
      <c r="AC276" s="41" t="s">
        <v>577</v>
      </c>
      <c r="AD276" s="41" t="n">
        <v>4</v>
      </c>
      <c r="AE276" s="41" t="n">
        <f aca="false">B289=AC276</f>
        <v>0</v>
      </c>
      <c r="AF276" s="43"/>
      <c r="AG276" s="43"/>
    </row>
    <row r="277" customFormat="false" ht="15" hidden="false" customHeight="false" outlineLevel="0" collapsed="false">
      <c r="A277" s="1" t="s">
        <v>418</v>
      </c>
      <c r="AC277" s="33" t="s">
        <v>429</v>
      </c>
      <c r="AD277" s="33" t="n">
        <v>3</v>
      </c>
      <c r="AE277" s="33" t="n">
        <f aca="false">B285=AC277</f>
        <v>1</v>
      </c>
      <c r="AF277" s="43"/>
      <c r="AG277" s="43"/>
    </row>
    <row r="278" customFormat="false" ht="15" hidden="false" customHeight="false" outlineLevel="0" collapsed="false">
      <c r="A278" s="1" t="s">
        <v>420</v>
      </c>
      <c r="AC278" s="35" t="s">
        <v>430</v>
      </c>
      <c r="AD278" s="35" t="n">
        <v>14</v>
      </c>
      <c r="AE278" s="35" t="n">
        <f aca="false">B286=AC278</f>
        <v>1</v>
      </c>
      <c r="AF278" s="43"/>
      <c r="AG278" s="43"/>
    </row>
    <row r="279" customFormat="false" ht="15" hidden="false" customHeight="false" outlineLevel="0" collapsed="false">
      <c r="A279" s="1" t="s">
        <v>421</v>
      </c>
      <c r="B279" s="0" t="s">
        <v>421</v>
      </c>
      <c r="C279" s="0" t="s">
        <v>97</v>
      </c>
      <c r="D279" s="0" t="n">
        <v>8</v>
      </c>
      <c r="E279" s="0" t="n">
        <v>428</v>
      </c>
      <c r="F279" s="0" t="n">
        <v>0</v>
      </c>
      <c r="G279" s="0" t="n">
        <v>0</v>
      </c>
      <c r="AC279" s="55" t="s">
        <v>578</v>
      </c>
      <c r="AD279" s="55" t="n">
        <v>14</v>
      </c>
      <c r="AE279" s="55" t="n">
        <f aca="false">B287=AC279</f>
        <v>0</v>
      </c>
      <c r="AF279" s="43"/>
      <c r="AG279" s="43"/>
    </row>
    <row r="280" customFormat="false" ht="15" hidden="false" customHeight="false" outlineLevel="0" collapsed="false">
      <c r="A280" s="1" t="s">
        <v>422</v>
      </c>
      <c r="AC280" s="46" t="s">
        <v>438</v>
      </c>
      <c r="AD280" s="46" t="n">
        <v>14</v>
      </c>
      <c r="AE280" s="46" t="n">
        <f aca="false">B292=AC280</f>
        <v>1</v>
      </c>
      <c r="AF280" s="43"/>
      <c r="AG280" s="43"/>
    </row>
    <row r="281" customFormat="false" ht="15" hidden="false" customHeight="false" outlineLevel="0" collapsed="false">
      <c r="A281" s="1" t="s">
        <v>423</v>
      </c>
      <c r="B281" s="0" t="s">
        <v>423</v>
      </c>
      <c r="C281" s="0" t="s">
        <v>52</v>
      </c>
      <c r="D281" s="0" t="n">
        <v>10</v>
      </c>
      <c r="E281" s="0" t="n">
        <v>0</v>
      </c>
      <c r="F281" s="0" t="n">
        <v>560</v>
      </c>
      <c r="G281" s="0" t="n">
        <v>37</v>
      </c>
      <c r="AC281" s="55" t="s">
        <v>439</v>
      </c>
      <c r="AD281" s="55" t="n">
        <v>15</v>
      </c>
      <c r="AE281" s="55" t="n">
        <f aca="false">B293=AC281</f>
        <v>1</v>
      </c>
      <c r="AF281" s="43"/>
      <c r="AG281" s="43"/>
    </row>
    <row r="282" customFormat="false" ht="15" hidden="false" customHeight="false" outlineLevel="0" collapsed="false">
      <c r="A282" s="1" t="s">
        <v>424</v>
      </c>
      <c r="AC282" s="47" t="s">
        <v>579</v>
      </c>
      <c r="AD282" s="47" t="n">
        <v>7</v>
      </c>
      <c r="AE282" s="47" t="e">
        <f aca="false">#REF!=AC282</f>
        <v>#REF!</v>
      </c>
      <c r="AF282" s="43"/>
      <c r="AG282" s="43"/>
    </row>
    <row r="283" customFormat="false" ht="15" hidden="false" customHeight="false" outlineLevel="0" collapsed="false">
      <c r="A283" s="1" t="s">
        <v>426</v>
      </c>
      <c r="B283" s="0" t="s">
        <v>426</v>
      </c>
      <c r="C283" s="0" t="s">
        <v>97</v>
      </c>
      <c r="D283" s="0" t="n">
        <v>11</v>
      </c>
      <c r="E283" s="0" t="n">
        <v>443</v>
      </c>
      <c r="F283" s="0" t="n">
        <v>0</v>
      </c>
      <c r="G283" s="0" t="n">
        <v>46</v>
      </c>
      <c r="AC283" s="50" t="s">
        <v>579</v>
      </c>
      <c r="AD283" s="50" t="n">
        <v>2</v>
      </c>
      <c r="AE283" s="50" t="n">
        <f aca="false">B296=AC283</f>
        <v>0</v>
      </c>
      <c r="AF283" s="43"/>
      <c r="AG283" s="43"/>
    </row>
    <row r="284" customFormat="false" ht="15" hidden="false" customHeight="false" outlineLevel="0" collapsed="false">
      <c r="A284" s="1" t="s">
        <v>428</v>
      </c>
      <c r="B284" s="0" t="s">
        <v>428</v>
      </c>
      <c r="C284" s="0" t="s">
        <v>490</v>
      </c>
      <c r="D284" s="0" t="n">
        <v>5</v>
      </c>
      <c r="E284" s="0" t="n">
        <v>10</v>
      </c>
      <c r="F284" s="0" t="n">
        <v>0</v>
      </c>
      <c r="G284" s="0" t="n">
        <v>28</v>
      </c>
      <c r="AC284" s="37" t="s">
        <v>440</v>
      </c>
      <c r="AD284" s="37" t="n">
        <v>7</v>
      </c>
      <c r="AE284" s="37" t="n">
        <f aca="false">B294=AC284</f>
        <v>1</v>
      </c>
      <c r="AF284" s="43"/>
      <c r="AG284" s="43"/>
    </row>
    <row r="285" customFormat="false" ht="15" hidden="false" customHeight="false" outlineLevel="0" collapsed="false">
      <c r="A285" s="1" t="s">
        <v>429</v>
      </c>
      <c r="B285" s="0" t="s">
        <v>429</v>
      </c>
      <c r="C285" s="0" t="s">
        <v>16</v>
      </c>
      <c r="D285" s="0" t="n">
        <v>3</v>
      </c>
      <c r="E285" s="0" t="n">
        <v>0</v>
      </c>
      <c r="F285" s="0" t="n">
        <v>54</v>
      </c>
      <c r="G285" s="0" t="n">
        <v>18</v>
      </c>
      <c r="AC285" s="41" t="s">
        <v>440</v>
      </c>
      <c r="AD285" s="41" t="n">
        <v>1</v>
      </c>
      <c r="AE285" s="41" t="n">
        <f aca="false">H294=AC285</f>
        <v>1</v>
      </c>
      <c r="AF285" s="43"/>
      <c r="AG285" s="43"/>
    </row>
    <row r="286" customFormat="false" ht="15" hidden="false" customHeight="false" outlineLevel="0" collapsed="false">
      <c r="A286" s="1" t="s">
        <v>430</v>
      </c>
      <c r="B286" s="0" t="s">
        <v>430</v>
      </c>
      <c r="C286" s="0" t="s">
        <v>37</v>
      </c>
      <c r="D286" s="0" t="n">
        <v>14</v>
      </c>
      <c r="E286" s="0" t="n">
        <v>0</v>
      </c>
      <c r="F286" s="0" t="n">
        <v>585</v>
      </c>
      <c r="G286" s="0" t="n">
        <v>71</v>
      </c>
      <c r="AF286" s="43"/>
      <c r="AG286" s="43"/>
    </row>
    <row r="287" customFormat="false" ht="15" hidden="false" customHeight="false" outlineLevel="0" collapsed="false">
      <c r="A287" s="1" t="s">
        <v>431</v>
      </c>
      <c r="B287" s="0" t="s">
        <v>431</v>
      </c>
      <c r="C287" s="0" t="s">
        <v>16</v>
      </c>
      <c r="D287" s="0" t="n">
        <v>14</v>
      </c>
      <c r="E287" s="0" t="n">
        <v>0</v>
      </c>
      <c r="F287" s="0" t="n">
        <v>786</v>
      </c>
      <c r="G287" s="0" t="n">
        <v>16</v>
      </c>
      <c r="AC287" s="37"/>
      <c r="AD287" s="37"/>
      <c r="AE287" s="37"/>
      <c r="AF287" s="43"/>
      <c r="AG287" s="43"/>
    </row>
    <row r="288" customFormat="false" ht="15" hidden="false" customHeight="false" outlineLevel="0" collapsed="false">
      <c r="A288" s="1" t="s">
        <v>432</v>
      </c>
      <c r="AC288" s="44"/>
      <c r="AD288" s="44"/>
      <c r="AE288" s="44"/>
      <c r="AF288" s="43"/>
      <c r="AG288" s="43"/>
    </row>
    <row r="289" customFormat="false" ht="15" hidden="false" customHeight="false" outlineLevel="0" collapsed="false">
      <c r="A289" s="1" t="s">
        <v>434</v>
      </c>
      <c r="AC289" s="36"/>
      <c r="AD289" s="36"/>
      <c r="AE289" s="36"/>
      <c r="AF289" s="43"/>
      <c r="AG289" s="43"/>
    </row>
    <row r="290" customFormat="false" ht="15" hidden="false" customHeight="false" outlineLevel="0" collapsed="false">
      <c r="A290" s="1" t="s">
        <v>436</v>
      </c>
      <c r="AC290" s="34"/>
      <c r="AD290" s="34"/>
      <c r="AE290" s="34"/>
      <c r="AF290" s="43"/>
      <c r="AG290" s="43"/>
    </row>
    <row r="291" customFormat="false" ht="15" hidden="false" customHeight="false" outlineLevel="0" collapsed="false">
      <c r="A291" s="1" t="s">
        <v>437</v>
      </c>
      <c r="AC291" s="39"/>
      <c r="AD291" s="39"/>
      <c r="AE291" s="39"/>
      <c r="AF291" s="43"/>
      <c r="AG291" s="43"/>
    </row>
    <row r="292" customFormat="false" ht="15" hidden="false" customHeight="false" outlineLevel="0" collapsed="false">
      <c r="A292" s="1" t="s">
        <v>438</v>
      </c>
      <c r="B292" s="0" t="s">
        <v>438</v>
      </c>
      <c r="C292" s="0" t="s">
        <v>97</v>
      </c>
      <c r="D292" s="0" t="n">
        <v>14</v>
      </c>
      <c r="E292" s="0" t="n">
        <v>849</v>
      </c>
      <c r="F292" s="0" t="n">
        <v>0</v>
      </c>
      <c r="G292" s="0" t="n">
        <v>137</v>
      </c>
      <c r="AC292" s="47"/>
      <c r="AD292" s="47"/>
      <c r="AE292" s="47"/>
      <c r="AF292" s="43"/>
      <c r="AG292" s="43"/>
    </row>
    <row r="293" customFormat="false" ht="15" hidden="false" customHeight="false" outlineLevel="0" collapsed="false">
      <c r="A293" s="1" t="s">
        <v>439</v>
      </c>
      <c r="B293" s="0" t="s">
        <v>439</v>
      </c>
      <c r="C293" s="0" t="s">
        <v>67</v>
      </c>
      <c r="D293" s="0" t="n">
        <v>15</v>
      </c>
      <c r="E293" s="0" t="n">
        <v>210</v>
      </c>
      <c r="F293" s="0" t="n">
        <v>0</v>
      </c>
      <c r="G293" s="0" t="n">
        <v>130</v>
      </c>
      <c r="AC293" s="34"/>
      <c r="AD293" s="34"/>
      <c r="AE293" s="34"/>
      <c r="AF293" s="43"/>
      <c r="AG293" s="43"/>
    </row>
    <row r="294" customFormat="false" ht="15" hidden="false" customHeight="false" outlineLevel="0" collapsed="false">
      <c r="A294" s="1" t="s">
        <v>440</v>
      </c>
      <c r="B294" s="0" t="s">
        <v>440</v>
      </c>
      <c r="C294" s="0" t="s">
        <v>489</v>
      </c>
      <c r="D294" s="0" t="n">
        <v>8</v>
      </c>
      <c r="E294" s="0" t="n">
        <v>0</v>
      </c>
      <c r="F294" s="0" t="n">
        <f aca="false">12+27</f>
        <v>39</v>
      </c>
      <c r="G294" s="0" t="n">
        <v>151</v>
      </c>
      <c r="H294" s="25" t="s">
        <v>440</v>
      </c>
      <c r="I294" s="25" t="s">
        <v>489</v>
      </c>
      <c r="J294" s="25" t="n">
        <v>1</v>
      </c>
      <c r="K294" s="25" t="n">
        <v>0</v>
      </c>
      <c r="L294" s="26" t="n">
        <v>0</v>
      </c>
      <c r="M294" s="25" t="n">
        <v>27</v>
      </c>
      <c r="N294" s="27" t="n">
        <v>0.0263</v>
      </c>
      <c r="O294" s="25" t="n">
        <v>21</v>
      </c>
      <c r="P294" s="27" t="n">
        <v>0.0505</v>
      </c>
      <c r="AC294" s="37"/>
      <c r="AD294" s="37"/>
      <c r="AE294" s="37"/>
      <c r="AF294" s="43"/>
      <c r="AG294" s="43"/>
    </row>
    <row r="295" customFormat="false" ht="15" hidden="false" customHeight="false" outlineLevel="0" collapsed="false">
      <c r="A295" s="1" t="s">
        <v>441</v>
      </c>
      <c r="AC295" s="55"/>
      <c r="AD295" s="55"/>
      <c r="AE295" s="55"/>
      <c r="AF295" s="43"/>
      <c r="AG295" s="43"/>
    </row>
    <row r="296" customFormat="false" ht="15" hidden="false" customHeight="false" outlineLevel="0" collapsed="false">
      <c r="B296" s="50"/>
      <c r="C296" s="50"/>
      <c r="D296" s="50"/>
      <c r="E296" s="50"/>
      <c r="F296" s="50"/>
      <c r="G296" s="50"/>
      <c r="AC296" s="36"/>
      <c r="AD296" s="36"/>
      <c r="AE296" s="36"/>
      <c r="AF296" s="43"/>
      <c r="AG296" s="43"/>
    </row>
    <row r="297" customFormat="false" ht="15" hidden="false" customHeight="false" outlineLevel="0" collapsed="false">
      <c r="AC297" s="45"/>
      <c r="AD297" s="45"/>
      <c r="AE297" s="45"/>
      <c r="AF297" s="43"/>
      <c r="AG297" s="43"/>
    </row>
    <row r="298" customFormat="false" ht="15" hidden="false" customHeight="false" outlineLevel="0" collapsed="false">
      <c r="AC298" s="45"/>
      <c r="AD298" s="45"/>
      <c r="AE298" s="45"/>
      <c r="AF298" s="43"/>
      <c r="AG298" s="43"/>
    </row>
    <row r="299" customFormat="false" ht="15" hidden="false" customHeight="false" outlineLevel="0" collapsed="false">
      <c r="B299" s="46"/>
      <c r="C299" s="46"/>
      <c r="D299" s="46"/>
      <c r="E299" s="46"/>
      <c r="F299" s="46"/>
      <c r="G299" s="46"/>
      <c r="AC299" s="46"/>
      <c r="AD299" s="46"/>
      <c r="AE299" s="46"/>
      <c r="AF299" s="43"/>
      <c r="AG299" s="43"/>
    </row>
    <row r="300" customFormat="false" ht="15" hidden="false" customHeight="false" outlineLevel="0" collapsed="false">
      <c r="B300" s="55"/>
      <c r="C300" s="55"/>
      <c r="D300" s="55"/>
      <c r="E300" s="55"/>
      <c r="F300" s="55"/>
      <c r="G300" s="55"/>
      <c r="AC300" s="55"/>
      <c r="AD300" s="55"/>
      <c r="AE300" s="55"/>
      <c r="AF300" s="43"/>
      <c r="AG300" s="43"/>
    </row>
    <row r="301" customFormat="false" ht="15" hidden="false" customHeight="false" outlineLevel="0" collapsed="false">
      <c r="B301" s="40"/>
      <c r="C301" s="40"/>
      <c r="D301" s="40"/>
      <c r="E301" s="40"/>
      <c r="F301" s="40"/>
      <c r="G301" s="40"/>
      <c r="AC301" s="40"/>
      <c r="AD301" s="40"/>
      <c r="AE301" s="40"/>
      <c r="AF301" s="43"/>
      <c r="AG301" s="43"/>
    </row>
    <row r="302" customFormat="false" ht="15" hidden="false" customHeight="false" outlineLevel="0" collapsed="false">
      <c r="B302" s="40"/>
      <c r="C302" s="40"/>
      <c r="D302" s="40"/>
      <c r="E302" s="40"/>
      <c r="F302" s="40"/>
      <c r="G302" s="40"/>
      <c r="AC302" s="40"/>
      <c r="AD302" s="40"/>
      <c r="AE302" s="40"/>
      <c r="AF302" s="43"/>
      <c r="AG302" s="43"/>
    </row>
    <row r="303" customFormat="false" ht="15" hidden="false" customHeight="false" outlineLevel="0" collapsed="false">
      <c r="B303" s="42"/>
      <c r="C303" s="42"/>
      <c r="D303" s="42"/>
      <c r="E303" s="42"/>
      <c r="F303" s="42"/>
      <c r="G303" s="42"/>
      <c r="AC303" s="42"/>
      <c r="AD303" s="42"/>
      <c r="AE303" s="42"/>
      <c r="AF303" s="43"/>
      <c r="AG303" s="43"/>
    </row>
    <row r="304" customFormat="false" ht="15" hidden="false" customHeight="false" outlineLevel="0" collapsed="false">
      <c r="B304" s="56"/>
      <c r="C304" s="56"/>
      <c r="D304" s="56"/>
      <c r="E304" s="56"/>
      <c r="F304" s="56"/>
      <c r="G304" s="56"/>
      <c r="AC304" s="56"/>
      <c r="AD304" s="56"/>
      <c r="AE304" s="56"/>
      <c r="AF304" s="43"/>
      <c r="AG304" s="43"/>
    </row>
    <row r="305" customFormat="false" ht="15" hidden="false" customHeight="false" outlineLevel="0" collapsed="false">
      <c r="B305" s="41"/>
      <c r="C305" s="41"/>
      <c r="D305" s="41"/>
      <c r="E305" s="41"/>
      <c r="F305" s="41"/>
      <c r="G305" s="41"/>
      <c r="AC305" s="41"/>
      <c r="AD305" s="41"/>
      <c r="AE305" s="41"/>
      <c r="AF305" s="43"/>
      <c r="AG305" s="43"/>
    </row>
    <row r="306" customFormat="false" ht="15" hidden="false" customHeight="false" outlineLevel="0" collapsed="false">
      <c r="B306" s="54"/>
      <c r="C306" s="54"/>
      <c r="D306" s="54"/>
      <c r="E306" s="54"/>
      <c r="F306" s="54"/>
      <c r="G306" s="54"/>
      <c r="AC306" s="54"/>
      <c r="AD306" s="54"/>
      <c r="AE306" s="54"/>
      <c r="AF306" s="43"/>
      <c r="AG306" s="43"/>
    </row>
    <row r="307" customFormat="false" ht="15" hidden="false" customHeight="false" outlineLevel="0" collapsed="false">
      <c r="B307" s="38"/>
      <c r="C307" s="38"/>
      <c r="D307" s="38"/>
      <c r="E307" s="38"/>
      <c r="F307" s="38"/>
      <c r="G307" s="38"/>
      <c r="AC307" s="38"/>
      <c r="AD307" s="38"/>
      <c r="AE307" s="38"/>
      <c r="AF307" s="43"/>
      <c r="AG307" s="43"/>
    </row>
    <row r="308" customFormat="false" ht="15" hidden="false" customHeight="false" outlineLevel="0" collapsed="false">
      <c r="B308" s="35"/>
      <c r="C308" s="35"/>
      <c r="D308" s="35"/>
      <c r="E308" s="35"/>
      <c r="F308" s="35"/>
      <c r="G308" s="35"/>
      <c r="AC308" s="35"/>
      <c r="AD308" s="35"/>
      <c r="AE308" s="35"/>
      <c r="AF308" s="43"/>
      <c r="AG308" s="43"/>
    </row>
    <row r="309" customFormat="false" ht="15" hidden="false" customHeight="false" outlineLevel="0" collapsed="false">
      <c r="B309" s="34"/>
      <c r="C309" s="34"/>
      <c r="D309" s="34"/>
      <c r="E309" s="34"/>
      <c r="F309" s="34"/>
      <c r="G309" s="34"/>
      <c r="AC309" s="34"/>
      <c r="AD309" s="34"/>
      <c r="AE309" s="34"/>
      <c r="AF309" s="43"/>
      <c r="AG309" s="43"/>
    </row>
    <row r="310" customFormat="false" ht="15" hidden="false" customHeight="false" outlineLevel="0" collapsed="false">
      <c r="B310" s="55"/>
      <c r="C310" s="55"/>
      <c r="D310" s="55"/>
      <c r="E310" s="55"/>
      <c r="F310" s="55"/>
      <c r="G310" s="55"/>
      <c r="AC310" s="55"/>
      <c r="AD310" s="55"/>
      <c r="AE310" s="55"/>
      <c r="AF310" s="43"/>
      <c r="AG310" s="43"/>
    </row>
    <row r="311" customFormat="false" ht="15" hidden="false" customHeight="false" outlineLevel="0" collapsed="false">
      <c r="B311" s="42"/>
      <c r="C311" s="42"/>
      <c r="D311" s="42"/>
      <c r="E311" s="42"/>
      <c r="F311" s="42"/>
      <c r="G311" s="42"/>
      <c r="AC311" s="42"/>
      <c r="AD311" s="42"/>
      <c r="AE311" s="42"/>
      <c r="AF311" s="43"/>
      <c r="AG311" s="43"/>
    </row>
    <row r="312" customFormat="false" ht="15" hidden="false" customHeight="false" outlineLevel="0" collapsed="false">
      <c r="B312" s="35"/>
      <c r="C312" s="35"/>
      <c r="D312" s="35"/>
      <c r="E312" s="35"/>
      <c r="F312" s="35"/>
      <c r="G312" s="35"/>
      <c r="AC312" s="35"/>
      <c r="AD312" s="35"/>
      <c r="AE312" s="35"/>
      <c r="AF312" s="43"/>
      <c r="AG312" s="43"/>
    </row>
    <row r="313" customFormat="false" ht="15" hidden="false" customHeight="false" outlineLevel="0" collapsed="false">
      <c r="B313" s="56"/>
      <c r="C313" s="56"/>
      <c r="D313" s="56"/>
      <c r="E313" s="56"/>
      <c r="F313" s="56"/>
      <c r="G313" s="56"/>
      <c r="AC313" s="56"/>
      <c r="AD313" s="56"/>
      <c r="AE313" s="56"/>
      <c r="AF313" s="43"/>
      <c r="AG313" s="43"/>
    </row>
    <row r="314" customFormat="false" ht="15" hidden="false" customHeight="false" outlineLevel="0" collapsed="false">
      <c r="B314" s="52"/>
      <c r="C314" s="52"/>
      <c r="D314" s="52"/>
      <c r="E314" s="52"/>
      <c r="F314" s="52"/>
      <c r="G314" s="52"/>
      <c r="AC314" s="52"/>
      <c r="AD314" s="52"/>
      <c r="AE314" s="52"/>
      <c r="AF314" s="43"/>
      <c r="AG314" s="43"/>
    </row>
    <row r="315" customFormat="false" ht="15" hidden="false" customHeight="false" outlineLevel="0" collapsed="false">
      <c r="B315" s="39"/>
      <c r="C315" s="39"/>
      <c r="D315" s="39"/>
      <c r="E315" s="39"/>
      <c r="F315" s="39"/>
      <c r="G315" s="39"/>
      <c r="AC315" s="39"/>
      <c r="AD315" s="39"/>
      <c r="AE315" s="39"/>
      <c r="AF315" s="43"/>
      <c r="AG315" s="43"/>
    </row>
    <row r="316" customFormat="false" ht="15" hidden="false" customHeight="false" outlineLevel="0" collapsed="false">
      <c r="B316" s="55"/>
      <c r="C316" s="55"/>
      <c r="D316" s="55"/>
      <c r="E316" s="55"/>
      <c r="F316" s="55"/>
      <c r="G316" s="55"/>
      <c r="AC316" s="55"/>
      <c r="AD316" s="55"/>
      <c r="AE316" s="55"/>
      <c r="AF316" s="43"/>
      <c r="AG316" s="43"/>
    </row>
    <row r="317" customFormat="false" ht="15" hidden="false" customHeight="false" outlineLevel="0" collapsed="false">
      <c r="B317" s="51"/>
      <c r="C317" s="51"/>
      <c r="D317" s="51"/>
      <c r="E317" s="51"/>
      <c r="F317" s="51"/>
      <c r="G317" s="51"/>
      <c r="AC317" s="51"/>
      <c r="AD317" s="51"/>
      <c r="AE317" s="51"/>
      <c r="AF317" s="43"/>
      <c r="AG317" s="43"/>
    </row>
    <row r="318" customFormat="false" ht="15" hidden="false" customHeight="false" outlineLevel="0" collapsed="false">
      <c r="B318" s="55"/>
      <c r="C318" s="55"/>
      <c r="D318" s="55"/>
      <c r="E318" s="55"/>
      <c r="F318" s="55"/>
      <c r="G318" s="55"/>
      <c r="AC318" s="55"/>
      <c r="AD318" s="55"/>
      <c r="AE318" s="55"/>
      <c r="AF318" s="43"/>
      <c r="AG318" s="43"/>
    </row>
    <row r="319" customFormat="false" ht="15" hidden="false" customHeight="false" outlineLevel="0" collapsed="false">
      <c r="B319" s="53"/>
      <c r="C319" s="53"/>
      <c r="D319" s="53"/>
      <c r="E319" s="53"/>
      <c r="F319" s="53"/>
      <c r="G319" s="53"/>
      <c r="AC319" s="53"/>
      <c r="AD319" s="53"/>
      <c r="AE319" s="53"/>
      <c r="AF319" s="43"/>
      <c r="AG319" s="43"/>
    </row>
    <row r="320" customFormat="false" ht="15" hidden="false" customHeight="false" outlineLevel="0" collapsed="false">
      <c r="B320" s="42"/>
      <c r="C320" s="42"/>
      <c r="D320" s="42"/>
      <c r="E320" s="42"/>
      <c r="F320" s="42"/>
      <c r="G320" s="42"/>
      <c r="AC320" s="42"/>
      <c r="AD320" s="42"/>
      <c r="AE320" s="42"/>
      <c r="AF320" s="43"/>
      <c r="AG320" s="43"/>
    </row>
    <row r="321" customFormat="false" ht="15" hidden="false" customHeight="false" outlineLevel="0" collapsed="false">
      <c r="B321" s="36"/>
      <c r="C321" s="36"/>
      <c r="D321" s="36"/>
      <c r="E321" s="36"/>
      <c r="F321" s="36"/>
      <c r="G321" s="36"/>
      <c r="AC321" s="36"/>
      <c r="AD321" s="36"/>
      <c r="AE321" s="36"/>
      <c r="AF321" s="43"/>
      <c r="AG321" s="43"/>
    </row>
    <row r="322" customFormat="false" ht="15" hidden="false" customHeight="false" outlineLevel="0" collapsed="false">
      <c r="B322" s="44"/>
      <c r="C322" s="44"/>
      <c r="D322" s="44"/>
      <c r="E322" s="44"/>
      <c r="F322" s="44"/>
      <c r="G322" s="44"/>
      <c r="AC322" s="44"/>
      <c r="AD322" s="44"/>
      <c r="AE322" s="44"/>
      <c r="AF322" s="43"/>
      <c r="AG322" s="43"/>
    </row>
    <row r="323" customFormat="false" ht="15" hidden="false" customHeight="false" outlineLevel="0" collapsed="false">
      <c r="B323" s="44"/>
      <c r="C323" s="44"/>
      <c r="D323" s="44"/>
      <c r="E323" s="44"/>
      <c r="F323" s="44"/>
      <c r="G323" s="44"/>
      <c r="AC323" s="44"/>
      <c r="AD323" s="44"/>
      <c r="AE323" s="44"/>
      <c r="AF323" s="43"/>
      <c r="AG323" s="43"/>
    </row>
    <row r="324" customFormat="false" ht="15" hidden="false" customHeight="false" outlineLevel="0" collapsed="false">
      <c r="B324" s="52"/>
      <c r="C324" s="52"/>
      <c r="D324" s="52"/>
      <c r="E324" s="52"/>
      <c r="F324" s="52"/>
      <c r="G324" s="52"/>
      <c r="AC324" s="52"/>
      <c r="AD324" s="52"/>
      <c r="AE324" s="52"/>
      <c r="AF324" s="43"/>
      <c r="AG324" s="43"/>
    </row>
    <row r="325" customFormat="false" ht="15" hidden="false" customHeight="false" outlineLevel="0" collapsed="false">
      <c r="B325" s="42"/>
      <c r="C325" s="42"/>
      <c r="D325" s="42"/>
      <c r="E325" s="42"/>
      <c r="F325" s="42"/>
      <c r="G325" s="42"/>
      <c r="AC325" s="42"/>
      <c r="AD325" s="42"/>
      <c r="AE325" s="42"/>
      <c r="AF325" s="43"/>
      <c r="AG325" s="43"/>
    </row>
    <row r="326" customFormat="false" ht="15" hidden="false" customHeight="false" outlineLevel="0" collapsed="false">
      <c r="B326" s="53"/>
      <c r="C326" s="53"/>
      <c r="D326" s="53"/>
      <c r="E326" s="53"/>
      <c r="F326" s="53"/>
      <c r="G326" s="53"/>
      <c r="AC326" s="53"/>
      <c r="AD326" s="53"/>
      <c r="AE326" s="53"/>
      <c r="AF326" s="43"/>
      <c r="AG326" s="43"/>
    </row>
    <row r="327" customFormat="false" ht="15" hidden="false" customHeight="false" outlineLevel="0" collapsed="false">
      <c r="B327" s="35"/>
      <c r="C327" s="35"/>
      <c r="D327" s="35"/>
      <c r="E327" s="35"/>
      <c r="F327" s="35"/>
      <c r="G327" s="35"/>
      <c r="AC327" s="35"/>
      <c r="AD327" s="35"/>
      <c r="AE327" s="35"/>
      <c r="AF327" s="43"/>
      <c r="AG327" s="43"/>
    </row>
    <row r="328" customFormat="false" ht="15" hidden="false" customHeight="false" outlineLevel="0" collapsed="false">
      <c r="B328" s="37"/>
      <c r="C328" s="37"/>
      <c r="D328" s="37"/>
      <c r="E328" s="37"/>
      <c r="F328" s="37"/>
      <c r="G328" s="37"/>
      <c r="AC328" s="37"/>
      <c r="AD328" s="37"/>
      <c r="AE328" s="37"/>
      <c r="AF328" s="43"/>
      <c r="AG328" s="43"/>
    </row>
    <row r="329" customFormat="false" ht="15" hidden="false" customHeight="false" outlineLevel="0" collapsed="false">
      <c r="B329" s="33"/>
      <c r="C329" s="33"/>
      <c r="D329" s="33"/>
      <c r="E329" s="33"/>
      <c r="F329" s="33"/>
      <c r="G329" s="33"/>
      <c r="AC329" s="33"/>
      <c r="AD329" s="33"/>
      <c r="AE329" s="33"/>
      <c r="AF329" s="43"/>
      <c r="AG329" s="43"/>
    </row>
    <row r="330" customFormat="false" ht="15" hidden="false" customHeight="false" outlineLevel="0" collapsed="false">
      <c r="B330" s="57"/>
      <c r="C330" s="57"/>
      <c r="D330" s="57"/>
      <c r="E330" s="57"/>
      <c r="F330" s="57"/>
      <c r="G330" s="57"/>
      <c r="AC330" s="57"/>
      <c r="AD330" s="57"/>
      <c r="AE330" s="57"/>
      <c r="AF330" s="43"/>
      <c r="AG330" s="43"/>
    </row>
    <row r="331" customFormat="false" ht="15" hidden="false" customHeight="false" outlineLevel="0" collapsed="false">
      <c r="B331" s="39"/>
      <c r="C331" s="39"/>
      <c r="D331" s="39"/>
      <c r="E331" s="39"/>
      <c r="F331" s="39"/>
      <c r="G331" s="39"/>
      <c r="AC331" s="39"/>
      <c r="AD331" s="39"/>
      <c r="AE331" s="39"/>
      <c r="AF331" s="43"/>
      <c r="AG331" s="43"/>
    </row>
    <row r="332" customFormat="false" ht="15" hidden="false" customHeight="false" outlineLevel="0" collapsed="false">
      <c r="B332" s="37"/>
      <c r="C332" s="37"/>
      <c r="D332" s="37"/>
      <c r="E332" s="37"/>
      <c r="F332" s="37"/>
      <c r="G332" s="37"/>
      <c r="AC332" s="37"/>
      <c r="AD332" s="37"/>
      <c r="AE332" s="37"/>
      <c r="AF332" s="43"/>
      <c r="AG332" s="43"/>
    </row>
    <row r="333" customFormat="false" ht="15" hidden="false" customHeight="false" outlineLevel="0" collapsed="false">
      <c r="B333" s="55"/>
      <c r="C333" s="55"/>
      <c r="D333" s="55"/>
      <c r="E333" s="55"/>
      <c r="F333" s="55"/>
      <c r="G333" s="55"/>
      <c r="AC333" s="55"/>
      <c r="AD333" s="55"/>
      <c r="AE333" s="55"/>
      <c r="AF333" s="43"/>
      <c r="AG333" s="43"/>
    </row>
    <row r="334" customFormat="false" ht="15" hidden="false" customHeight="false" outlineLevel="0" collapsed="false">
      <c r="B334" s="55"/>
      <c r="C334" s="55"/>
      <c r="D334" s="55"/>
      <c r="E334" s="55"/>
      <c r="F334" s="55"/>
      <c r="G334" s="55"/>
      <c r="AC334" s="55"/>
      <c r="AD334" s="55"/>
      <c r="AE334" s="55"/>
      <c r="AF334" s="43"/>
      <c r="AG334" s="43"/>
    </row>
    <row r="335" customFormat="false" ht="15" hidden="false" customHeight="false" outlineLevel="0" collapsed="false">
      <c r="B335" s="41"/>
      <c r="C335" s="41"/>
      <c r="D335" s="41"/>
      <c r="E335" s="41"/>
      <c r="F335" s="41"/>
      <c r="G335" s="41"/>
      <c r="AC335" s="41"/>
      <c r="AD335" s="41"/>
      <c r="AE335" s="41"/>
      <c r="AF335" s="43"/>
      <c r="AG335" s="43"/>
    </row>
    <row r="336" customFormat="false" ht="15" hidden="false" customHeight="false" outlineLevel="0" collapsed="false">
      <c r="B336" s="53"/>
      <c r="C336" s="53"/>
      <c r="D336" s="53"/>
      <c r="E336" s="53"/>
      <c r="F336" s="53"/>
      <c r="G336" s="53"/>
      <c r="AC336" s="53"/>
      <c r="AD336" s="53"/>
      <c r="AE336" s="53"/>
      <c r="AF336" s="52"/>
      <c r="AG336" s="52"/>
    </row>
    <row r="337" customFormat="false" ht="15" hidden="false" customHeight="false" outlineLevel="0" collapsed="false">
      <c r="B337" s="36"/>
      <c r="C337" s="36"/>
      <c r="D337" s="36"/>
      <c r="E337" s="36"/>
      <c r="F337" s="36"/>
      <c r="G337" s="36"/>
      <c r="AC337" s="36"/>
      <c r="AD337" s="36"/>
      <c r="AE337" s="36"/>
      <c r="AF337" s="52"/>
      <c r="AG337" s="52"/>
    </row>
    <row r="338" customFormat="false" ht="15" hidden="false" customHeight="false" outlineLevel="0" collapsed="false">
      <c r="B338" s="34"/>
      <c r="C338" s="34"/>
      <c r="D338" s="34"/>
      <c r="E338" s="34"/>
      <c r="F338" s="34"/>
      <c r="G338" s="34"/>
      <c r="AC338" s="34"/>
      <c r="AD338" s="34"/>
      <c r="AE338" s="34"/>
      <c r="AF338" s="52"/>
      <c r="AG338" s="52"/>
    </row>
    <row r="339" customFormat="false" ht="15" hidden="false" customHeight="false" outlineLevel="0" collapsed="false">
      <c r="B339" s="33"/>
      <c r="C339" s="33"/>
      <c r="D339" s="33"/>
      <c r="E339" s="33"/>
      <c r="F339" s="33"/>
      <c r="G339" s="33"/>
      <c r="AC339" s="33"/>
      <c r="AD339" s="33"/>
      <c r="AE339" s="33"/>
      <c r="AF339" s="52"/>
      <c r="AG339" s="52"/>
    </row>
    <row r="340" customFormat="false" ht="15" hidden="false" customHeight="false" outlineLevel="0" collapsed="false">
      <c r="B340" s="39"/>
      <c r="C340" s="39"/>
      <c r="D340" s="39"/>
      <c r="E340" s="39"/>
      <c r="F340" s="39"/>
      <c r="G340" s="39"/>
      <c r="AC340" s="39"/>
      <c r="AD340" s="39"/>
      <c r="AE340" s="39"/>
      <c r="AF340" s="52"/>
      <c r="AG340" s="52"/>
    </row>
    <row r="341" customFormat="false" ht="15" hidden="false" customHeight="false" outlineLevel="0" collapsed="false">
      <c r="B341" s="57"/>
      <c r="C341" s="57"/>
      <c r="D341" s="57"/>
      <c r="E341" s="57"/>
      <c r="F341" s="57"/>
      <c r="G341" s="57"/>
      <c r="AC341" s="57"/>
      <c r="AD341" s="57"/>
      <c r="AE341" s="57"/>
      <c r="AF341" s="52"/>
      <c r="AG341" s="52"/>
    </row>
    <row r="342" customFormat="false" ht="15" hidden="false" customHeight="false" outlineLevel="0" collapsed="false">
      <c r="B342" s="44"/>
      <c r="C342" s="44"/>
      <c r="D342" s="44"/>
      <c r="E342" s="44"/>
      <c r="F342" s="44"/>
      <c r="G342" s="44"/>
      <c r="AC342" s="44"/>
      <c r="AD342" s="44"/>
      <c r="AE342" s="44"/>
      <c r="AF342" s="52"/>
      <c r="AG342" s="52"/>
    </row>
    <row r="343" customFormat="false" ht="15" hidden="false" customHeight="false" outlineLevel="0" collapsed="false">
      <c r="B343" s="58"/>
      <c r="C343" s="58"/>
      <c r="D343" s="58"/>
      <c r="E343" s="58"/>
      <c r="F343" s="58"/>
      <c r="G343" s="58"/>
      <c r="AC343" s="58"/>
      <c r="AD343" s="58"/>
      <c r="AE343" s="58"/>
      <c r="AF343" s="52"/>
      <c r="AG343" s="52"/>
    </row>
    <row r="344" customFormat="false" ht="15" hidden="false" customHeight="false" outlineLevel="0" collapsed="false">
      <c r="B344" s="35"/>
      <c r="C344" s="35"/>
      <c r="D344" s="35"/>
      <c r="E344" s="35"/>
      <c r="F344" s="35"/>
      <c r="G344" s="35"/>
      <c r="AC344" s="35"/>
      <c r="AD344" s="35"/>
      <c r="AE344" s="35"/>
      <c r="AF344" s="52"/>
      <c r="AG344" s="52"/>
    </row>
    <row r="345" customFormat="false" ht="15" hidden="false" customHeight="false" outlineLevel="0" collapsed="false">
      <c r="B345" s="57"/>
      <c r="C345" s="57"/>
      <c r="D345" s="57"/>
      <c r="E345" s="57"/>
      <c r="F345" s="57"/>
      <c r="G345" s="57"/>
      <c r="AC345" s="57"/>
      <c r="AD345" s="57"/>
      <c r="AE345" s="57"/>
      <c r="AF345" s="52"/>
      <c r="AG345" s="52"/>
    </row>
    <row r="346" customFormat="false" ht="15" hidden="false" customHeight="false" outlineLevel="0" collapsed="false">
      <c r="B346" s="46"/>
      <c r="C346" s="46"/>
      <c r="D346" s="46"/>
      <c r="E346" s="46"/>
      <c r="F346" s="46"/>
      <c r="G346" s="46"/>
      <c r="AC346" s="46"/>
      <c r="AD346" s="46"/>
      <c r="AE346" s="46"/>
      <c r="AF346" s="52"/>
      <c r="AG346" s="52"/>
    </row>
    <row r="347" customFormat="false" ht="15" hidden="false" customHeight="false" outlineLevel="0" collapsed="false">
      <c r="B347" s="36"/>
      <c r="C347" s="36"/>
      <c r="D347" s="36"/>
      <c r="E347" s="36"/>
      <c r="F347" s="36"/>
      <c r="G347" s="36"/>
      <c r="AC347" s="36"/>
      <c r="AD347" s="36"/>
      <c r="AE347" s="36"/>
      <c r="AF347" s="52"/>
      <c r="AG347" s="52"/>
    </row>
    <row r="348" customFormat="false" ht="15" hidden="false" customHeight="false" outlineLevel="0" collapsed="false">
      <c r="B348" s="36"/>
      <c r="C348" s="36"/>
      <c r="D348" s="36"/>
      <c r="E348" s="36"/>
      <c r="F348" s="36"/>
      <c r="G348" s="36"/>
      <c r="AC348" s="36"/>
      <c r="AD348" s="36"/>
      <c r="AE348" s="36"/>
      <c r="AF348" s="52"/>
      <c r="AG348" s="52"/>
    </row>
    <row r="349" customFormat="false" ht="15" hidden="false" customHeight="false" outlineLevel="0" collapsed="false">
      <c r="B349" s="52"/>
      <c r="C349" s="52"/>
      <c r="D349" s="52"/>
      <c r="E349" s="52"/>
      <c r="F349" s="52"/>
      <c r="G349" s="52"/>
      <c r="AC349" s="52"/>
      <c r="AD349" s="52"/>
      <c r="AE349" s="52"/>
      <c r="AF349" s="52"/>
      <c r="AG349" s="52"/>
    </row>
    <row r="350" customFormat="false" ht="15" hidden="false" customHeight="false" outlineLevel="0" collapsed="false">
      <c r="B350" s="35"/>
      <c r="C350" s="35"/>
      <c r="D350" s="35"/>
      <c r="E350" s="35"/>
      <c r="F350" s="35"/>
      <c r="G350" s="35"/>
      <c r="AC350" s="35"/>
      <c r="AD350" s="35"/>
      <c r="AE350" s="35"/>
      <c r="AF350" s="52"/>
      <c r="AG350" s="52"/>
    </row>
    <row r="351" customFormat="false" ht="15" hidden="false" customHeight="false" outlineLevel="0" collapsed="false">
      <c r="B351" s="59"/>
      <c r="C351" s="59"/>
      <c r="D351" s="59"/>
      <c r="E351" s="59"/>
      <c r="F351" s="59"/>
      <c r="G351" s="59"/>
      <c r="AC351" s="59"/>
      <c r="AD351" s="59"/>
      <c r="AE351" s="59"/>
      <c r="AF351" s="52"/>
      <c r="AG351" s="52"/>
    </row>
    <row r="352" customFormat="false" ht="15" hidden="false" customHeight="false" outlineLevel="0" collapsed="false">
      <c r="B352" s="41"/>
      <c r="C352" s="41"/>
      <c r="D352" s="41"/>
      <c r="E352" s="41"/>
      <c r="F352" s="41"/>
      <c r="G352" s="41"/>
      <c r="AC352" s="41"/>
      <c r="AD352" s="41"/>
      <c r="AE352" s="41"/>
      <c r="AF352" s="52"/>
      <c r="AG352" s="52"/>
    </row>
    <row r="353" customFormat="false" ht="15" hidden="false" customHeight="false" outlineLevel="0" collapsed="false">
      <c r="B353" s="47"/>
      <c r="C353" s="47"/>
      <c r="D353" s="47"/>
      <c r="E353" s="47"/>
      <c r="F353" s="47"/>
      <c r="G353" s="47"/>
      <c r="AC353" s="47"/>
      <c r="AD353" s="47"/>
      <c r="AE353" s="47"/>
      <c r="AF353" s="52"/>
      <c r="AG353" s="52"/>
    </row>
    <row r="354" customFormat="false" ht="15" hidden="false" customHeight="false" outlineLevel="0" collapsed="false">
      <c r="B354" s="44"/>
      <c r="C354" s="44"/>
      <c r="D354" s="44"/>
      <c r="E354" s="44"/>
      <c r="F354" s="44"/>
      <c r="G354" s="44"/>
      <c r="AC354" s="44"/>
      <c r="AD354" s="44"/>
      <c r="AE354" s="44"/>
      <c r="AF354" s="52"/>
      <c r="AG354" s="52"/>
    </row>
    <row r="355" customFormat="false" ht="15" hidden="false" customHeight="false" outlineLevel="0" collapsed="false">
      <c r="B355" s="59"/>
      <c r="C355" s="59"/>
      <c r="D355" s="59"/>
      <c r="E355" s="59"/>
      <c r="F355" s="59"/>
      <c r="G355" s="59"/>
      <c r="AC355" s="59"/>
      <c r="AD355" s="59"/>
      <c r="AE355" s="59"/>
      <c r="AF355" s="52"/>
      <c r="AG355" s="52"/>
    </row>
    <row r="356" customFormat="false" ht="15" hidden="false" customHeight="false" outlineLevel="0" collapsed="false">
      <c r="B356" s="42"/>
      <c r="C356" s="42"/>
      <c r="D356" s="42"/>
      <c r="E356" s="42"/>
      <c r="F356" s="42"/>
      <c r="G356" s="42"/>
      <c r="AC356" s="42"/>
      <c r="AD356" s="42"/>
      <c r="AE356" s="42"/>
      <c r="AF356" s="52"/>
      <c r="AG356" s="52"/>
    </row>
    <row r="357" customFormat="false" ht="15" hidden="false" customHeight="false" outlineLevel="0" collapsed="false">
      <c r="B357" s="41"/>
      <c r="C357" s="41"/>
      <c r="D357" s="41"/>
      <c r="E357" s="41"/>
      <c r="F357" s="41"/>
      <c r="G357" s="41"/>
      <c r="AC357" s="41"/>
      <c r="AD357" s="41"/>
      <c r="AE357" s="41"/>
      <c r="AF357" s="52"/>
      <c r="AG357" s="52"/>
    </row>
    <row r="358" customFormat="false" ht="15" hidden="false" customHeight="false" outlineLevel="0" collapsed="false">
      <c r="B358" s="55"/>
      <c r="C358" s="55"/>
      <c r="D358" s="55"/>
      <c r="E358" s="55"/>
      <c r="F358" s="55"/>
      <c r="G358" s="55"/>
      <c r="AC358" s="55"/>
      <c r="AD358" s="55"/>
      <c r="AE358" s="55"/>
      <c r="AF358" s="52"/>
      <c r="AG358" s="52"/>
    </row>
    <row r="359" customFormat="false" ht="15" hidden="false" customHeight="false" outlineLevel="0" collapsed="false">
      <c r="B359" s="51"/>
      <c r="C359" s="51"/>
      <c r="D359" s="51"/>
      <c r="E359" s="51"/>
      <c r="F359" s="51"/>
      <c r="G359" s="51"/>
      <c r="AC359" s="51"/>
      <c r="AD359" s="51"/>
      <c r="AE359" s="51"/>
      <c r="AF359" s="52"/>
      <c r="AG359" s="52"/>
    </row>
    <row r="360" customFormat="false" ht="15" hidden="false" customHeight="false" outlineLevel="0" collapsed="false">
      <c r="B360" s="54"/>
      <c r="C360" s="54"/>
      <c r="D360" s="54"/>
      <c r="E360" s="54"/>
      <c r="F360" s="54"/>
      <c r="G360" s="54"/>
      <c r="AC360" s="54"/>
      <c r="AD360" s="54"/>
      <c r="AE360" s="54"/>
      <c r="AF360" s="52"/>
      <c r="AG360" s="52"/>
    </row>
    <row r="361" customFormat="false" ht="15" hidden="false" customHeight="false" outlineLevel="0" collapsed="false">
      <c r="B361" s="35"/>
      <c r="C361" s="35"/>
      <c r="D361" s="35"/>
      <c r="E361" s="35"/>
      <c r="F361" s="35"/>
      <c r="G361" s="35"/>
      <c r="AC361" s="35"/>
      <c r="AD361" s="35"/>
      <c r="AE361" s="35"/>
      <c r="AF361" s="52"/>
      <c r="AG361" s="52"/>
    </row>
    <row r="362" customFormat="false" ht="15" hidden="false" customHeight="false" outlineLevel="0" collapsed="false">
      <c r="B362" s="45"/>
      <c r="C362" s="45"/>
      <c r="D362" s="45"/>
      <c r="E362" s="45"/>
      <c r="F362" s="45"/>
      <c r="G362" s="45"/>
      <c r="AC362" s="45"/>
      <c r="AD362" s="45"/>
      <c r="AE362" s="45"/>
      <c r="AF362" s="52"/>
      <c r="AG362" s="52"/>
    </row>
    <row r="363" customFormat="false" ht="15" hidden="false" customHeight="false" outlineLevel="0" collapsed="false">
      <c r="B363" s="47"/>
      <c r="C363" s="47"/>
      <c r="D363" s="47"/>
      <c r="E363" s="47"/>
      <c r="F363" s="47"/>
      <c r="G363" s="47"/>
      <c r="AC363" s="47"/>
      <c r="AD363" s="47"/>
      <c r="AE363" s="47"/>
      <c r="AF363" s="52"/>
      <c r="AG363" s="52"/>
    </row>
    <row r="364" customFormat="false" ht="15" hidden="false" customHeight="false" outlineLevel="0" collapsed="false">
      <c r="B364" s="58"/>
      <c r="C364" s="58"/>
      <c r="D364" s="58"/>
      <c r="E364" s="58"/>
      <c r="F364" s="58"/>
      <c r="G364" s="58"/>
      <c r="AC364" s="58"/>
      <c r="AD364" s="58"/>
      <c r="AE364" s="58"/>
      <c r="AF364" s="52"/>
      <c r="AG364" s="52"/>
    </row>
    <row r="365" customFormat="false" ht="15" hidden="false" customHeight="false" outlineLevel="0" collapsed="false">
      <c r="B365" s="55"/>
      <c r="C365" s="55"/>
      <c r="D365" s="55"/>
      <c r="E365" s="55"/>
      <c r="F365" s="55"/>
      <c r="G365" s="55"/>
      <c r="AC365" s="55"/>
      <c r="AD365" s="55"/>
      <c r="AE365" s="55"/>
      <c r="AF365" s="52"/>
      <c r="AG365" s="52"/>
    </row>
    <row r="366" customFormat="false" ht="15" hidden="false" customHeight="false" outlineLevel="0" collapsed="false">
      <c r="B366" s="48"/>
      <c r="C366" s="48"/>
      <c r="D366" s="48"/>
      <c r="E366" s="48"/>
      <c r="F366" s="48"/>
      <c r="G366" s="48"/>
      <c r="AC366" s="48"/>
      <c r="AD366" s="48"/>
      <c r="AE366" s="48"/>
      <c r="AF366" s="52"/>
      <c r="AG366" s="52"/>
    </row>
    <row r="367" customFormat="false" ht="15" hidden="false" customHeight="false" outlineLevel="0" collapsed="false">
      <c r="B367" s="42"/>
      <c r="C367" s="42"/>
      <c r="D367" s="42"/>
      <c r="E367" s="42"/>
      <c r="F367" s="42"/>
      <c r="G367" s="42"/>
      <c r="AC367" s="42"/>
      <c r="AD367" s="42"/>
      <c r="AE367" s="42"/>
      <c r="AF367" s="52"/>
      <c r="AG367" s="52"/>
    </row>
    <row r="368" customFormat="false" ht="15" hidden="false" customHeight="false" outlineLevel="0" collapsed="false">
      <c r="B368" s="43"/>
      <c r="C368" s="43"/>
      <c r="D368" s="43"/>
      <c r="E368" s="43"/>
      <c r="F368" s="43"/>
      <c r="G368" s="43"/>
      <c r="AC368" s="43"/>
      <c r="AD368" s="43"/>
      <c r="AE368" s="43"/>
      <c r="AF368" s="52"/>
      <c r="AG368" s="52"/>
    </row>
    <row r="369" customFormat="false" ht="15" hidden="false" customHeight="false" outlineLevel="0" collapsed="false">
      <c r="B369" s="55"/>
      <c r="C369" s="55"/>
      <c r="D369" s="55"/>
      <c r="E369" s="55"/>
      <c r="F369" s="55"/>
      <c r="G369" s="55"/>
      <c r="AC369" s="55"/>
      <c r="AD369" s="55"/>
      <c r="AE369" s="55"/>
      <c r="AF369" s="52"/>
      <c r="AG369" s="52"/>
    </row>
    <row r="370" customFormat="false" ht="15" hidden="false" customHeight="false" outlineLevel="0" collapsed="false">
      <c r="B370" s="55"/>
      <c r="C370" s="55"/>
      <c r="D370" s="55"/>
      <c r="E370" s="55"/>
      <c r="F370" s="55"/>
      <c r="G370" s="55"/>
      <c r="AC370" s="55"/>
      <c r="AD370" s="55"/>
      <c r="AE370" s="55"/>
      <c r="AF370" s="52"/>
      <c r="AG370" s="52"/>
    </row>
    <row r="371" customFormat="false" ht="15" hidden="false" customHeight="false" outlineLevel="0" collapsed="false">
      <c r="B371" s="34"/>
      <c r="C371" s="34"/>
      <c r="D371" s="34"/>
      <c r="E371" s="34"/>
      <c r="F371" s="34"/>
      <c r="G371" s="34"/>
      <c r="AC371" s="34"/>
      <c r="AD371" s="34"/>
      <c r="AE371" s="34"/>
      <c r="AF371" s="52"/>
      <c r="AG371" s="52"/>
    </row>
    <row r="372" customFormat="false" ht="15" hidden="false" customHeight="false" outlineLevel="0" collapsed="false">
      <c r="B372" s="35"/>
      <c r="C372" s="35"/>
      <c r="D372" s="35"/>
      <c r="E372" s="35"/>
      <c r="F372" s="35"/>
      <c r="G372" s="35"/>
      <c r="AC372" s="35"/>
      <c r="AD372" s="35"/>
      <c r="AE372" s="35"/>
      <c r="AF372" s="52"/>
      <c r="AG372" s="52"/>
    </row>
    <row r="373" customFormat="false" ht="15" hidden="false" customHeight="false" outlineLevel="0" collapsed="false">
      <c r="B373" s="34"/>
      <c r="C373" s="34"/>
      <c r="D373" s="34"/>
      <c r="E373" s="34"/>
      <c r="F373" s="34"/>
      <c r="G373" s="34"/>
      <c r="AC373" s="34"/>
      <c r="AD373" s="34"/>
      <c r="AE373" s="34"/>
      <c r="AF373" s="52"/>
      <c r="AG373" s="52"/>
    </row>
    <row r="374" customFormat="false" ht="15" hidden="false" customHeight="false" outlineLevel="0" collapsed="false">
      <c r="B374" s="38"/>
      <c r="C374" s="38"/>
      <c r="D374" s="38"/>
      <c r="E374" s="38"/>
      <c r="F374" s="38"/>
      <c r="G374" s="38"/>
      <c r="AC374" s="38"/>
      <c r="AD374" s="38"/>
      <c r="AE374" s="38"/>
      <c r="AF374" s="52"/>
      <c r="AG374" s="52"/>
    </row>
    <row r="375" customFormat="false" ht="15" hidden="false" customHeight="false" outlineLevel="0" collapsed="false">
      <c r="B375" s="43"/>
      <c r="C375" s="43"/>
      <c r="D375" s="43"/>
      <c r="E375" s="43"/>
      <c r="F375" s="43"/>
      <c r="G375" s="43"/>
      <c r="AC375" s="43"/>
      <c r="AD375" s="43"/>
      <c r="AE375" s="43"/>
      <c r="AF375" s="52"/>
      <c r="AG375" s="52"/>
    </row>
    <row r="376" customFormat="false" ht="15" hidden="false" customHeight="false" outlineLevel="0" collapsed="false">
      <c r="B376" s="39"/>
      <c r="C376" s="39"/>
      <c r="D376" s="39"/>
      <c r="E376" s="39"/>
      <c r="F376" s="39"/>
      <c r="G376" s="39"/>
      <c r="AC376" s="39"/>
      <c r="AD376" s="39"/>
      <c r="AE376" s="39"/>
      <c r="AF376" s="52"/>
      <c r="AG376" s="52"/>
    </row>
    <row r="377" customFormat="false" ht="15" hidden="false" customHeight="false" outlineLevel="0" collapsed="false">
      <c r="B377" s="42"/>
      <c r="C377" s="42"/>
      <c r="D377" s="42"/>
      <c r="E377" s="42"/>
      <c r="F377" s="42"/>
      <c r="G377" s="42"/>
      <c r="AC377" s="42"/>
      <c r="AD377" s="42"/>
      <c r="AE377" s="42"/>
      <c r="AF377" s="52"/>
      <c r="AG377" s="52"/>
    </row>
    <row r="378" customFormat="false" ht="15" hidden="false" customHeight="false" outlineLevel="0" collapsed="false">
      <c r="B378" s="41"/>
      <c r="C378" s="41"/>
      <c r="D378" s="41"/>
      <c r="E378" s="41"/>
      <c r="F378" s="41"/>
      <c r="G378" s="41"/>
      <c r="AC378" s="41"/>
      <c r="AD378" s="41"/>
      <c r="AE378" s="41"/>
      <c r="AF378" s="52"/>
      <c r="AG378" s="52"/>
    </row>
    <row r="379" customFormat="false" ht="15" hidden="false" customHeight="false" outlineLevel="0" collapsed="false">
      <c r="B379" s="55"/>
      <c r="C379" s="55"/>
      <c r="D379" s="55"/>
      <c r="E379" s="55"/>
      <c r="F379" s="55"/>
      <c r="G379" s="55"/>
      <c r="AC379" s="55"/>
      <c r="AD379" s="55"/>
      <c r="AE379" s="55"/>
      <c r="AF379" s="52"/>
      <c r="AG379" s="52"/>
    </row>
    <row r="380" customFormat="false" ht="15" hidden="false" customHeight="false" outlineLevel="0" collapsed="false">
      <c r="B380" s="58"/>
      <c r="C380" s="58"/>
      <c r="D380" s="58"/>
      <c r="E380" s="58"/>
      <c r="F380" s="58"/>
      <c r="G380" s="58"/>
      <c r="AC380" s="58"/>
      <c r="AD380" s="58"/>
      <c r="AE380" s="58"/>
      <c r="AF380" s="52"/>
      <c r="AG380" s="52"/>
    </row>
    <row r="381" customFormat="false" ht="15" hidden="false" customHeight="false" outlineLevel="0" collapsed="false">
      <c r="B381" s="42"/>
      <c r="C381" s="42"/>
      <c r="D381" s="42"/>
      <c r="E381" s="42"/>
      <c r="F381" s="42"/>
      <c r="G381" s="42"/>
      <c r="AC381" s="42"/>
      <c r="AD381" s="42"/>
      <c r="AE381" s="42"/>
      <c r="AF381" s="52"/>
      <c r="AG381" s="52"/>
    </row>
    <row r="382" customFormat="false" ht="15" hidden="false" customHeight="false" outlineLevel="0" collapsed="false">
      <c r="B382" s="37"/>
      <c r="C382" s="37"/>
      <c r="D382" s="37"/>
      <c r="E382" s="37"/>
      <c r="F382" s="37"/>
      <c r="G382" s="37"/>
      <c r="AC382" s="37"/>
      <c r="AD382" s="37"/>
      <c r="AE382" s="37"/>
      <c r="AF382" s="52"/>
      <c r="AG382" s="52"/>
    </row>
    <row r="383" customFormat="false" ht="15" hidden="false" customHeight="false" outlineLevel="0" collapsed="false">
      <c r="B383" s="55"/>
      <c r="C383" s="55"/>
      <c r="D383" s="55"/>
      <c r="E383" s="55"/>
      <c r="F383" s="55"/>
      <c r="G383" s="55"/>
      <c r="AC383" s="55"/>
      <c r="AD383" s="55"/>
      <c r="AE383" s="55"/>
      <c r="AF383" s="52"/>
      <c r="AG383" s="52"/>
    </row>
    <row r="384" customFormat="false" ht="15" hidden="false" customHeight="false" outlineLevel="0" collapsed="false">
      <c r="B384" s="48"/>
      <c r="C384" s="48"/>
      <c r="D384" s="48"/>
      <c r="E384" s="48"/>
      <c r="F384" s="48"/>
      <c r="G384" s="48"/>
      <c r="AC384" s="48"/>
      <c r="AD384" s="48"/>
      <c r="AE384" s="48"/>
      <c r="AF384" s="52"/>
      <c r="AG384" s="52"/>
    </row>
    <row r="385" customFormat="false" ht="15" hidden="false" customHeight="false" outlineLevel="0" collapsed="false">
      <c r="B385" s="42"/>
      <c r="C385" s="42"/>
      <c r="D385" s="42"/>
      <c r="E385" s="42"/>
      <c r="F385" s="42"/>
      <c r="G385" s="42"/>
      <c r="AC385" s="42"/>
      <c r="AD385" s="42"/>
      <c r="AE385" s="42"/>
      <c r="AF385" s="52"/>
      <c r="AG385" s="52"/>
    </row>
    <row r="386" customFormat="false" ht="15" hidden="false" customHeight="false" outlineLevel="0" collapsed="false">
      <c r="B386" s="55"/>
      <c r="C386" s="55"/>
      <c r="D386" s="55"/>
      <c r="E386" s="55"/>
      <c r="F386" s="55"/>
      <c r="G386" s="55"/>
      <c r="AC386" s="55"/>
      <c r="AD386" s="55"/>
      <c r="AE386" s="55"/>
      <c r="AF386" s="52"/>
      <c r="AG386" s="52"/>
    </row>
    <row r="387" customFormat="false" ht="15" hidden="false" customHeight="false" outlineLevel="0" collapsed="false">
      <c r="B387" s="58"/>
      <c r="C387" s="58"/>
      <c r="D387" s="58"/>
      <c r="E387" s="58"/>
      <c r="F387" s="58"/>
      <c r="G387" s="58"/>
      <c r="AC387" s="58"/>
      <c r="AD387" s="58"/>
      <c r="AE387" s="58"/>
      <c r="AF387" s="52"/>
      <c r="AG387" s="52"/>
    </row>
    <row r="388" customFormat="false" ht="15" hidden="false" customHeight="false" outlineLevel="0" collapsed="false">
      <c r="B388" s="50"/>
      <c r="C388" s="50"/>
      <c r="D388" s="50"/>
      <c r="E388" s="50"/>
      <c r="F388" s="50"/>
      <c r="G388" s="50"/>
      <c r="AC388" s="50"/>
      <c r="AD388" s="50"/>
      <c r="AE388" s="50"/>
      <c r="AF388" s="52"/>
      <c r="AG388" s="52"/>
    </row>
    <row r="389" customFormat="false" ht="15" hidden="false" customHeight="false" outlineLevel="0" collapsed="false">
      <c r="B389" s="33"/>
      <c r="C389" s="33"/>
      <c r="D389" s="33"/>
      <c r="E389" s="33"/>
      <c r="F389" s="33"/>
      <c r="G389" s="33"/>
      <c r="AC389" s="33"/>
      <c r="AD389" s="33"/>
      <c r="AE389" s="33"/>
      <c r="AF389" s="52"/>
      <c r="AG389" s="52"/>
    </row>
    <row r="390" customFormat="false" ht="15" hidden="false" customHeight="false" outlineLevel="0" collapsed="false">
      <c r="B390" s="57"/>
      <c r="C390" s="57"/>
      <c r="D390" s="57"/>
      <c r="E390" s="57"/>
      <c r="F390" s="57"/>
      <c r="G390" s="57"/>
      <c r="AC390" s="57"/>
      <c r="AD390" s="57"/>
      <c r="AE390" s="57"/>
      <c r="AF390" s="52"/>
      <c r="AG390" s="52"/>
    </row>
    <row r="391" customFormat="false" ht="15" hidden="false" customHeight="false" outlineLevel="0" collapsed="false">
      <c r="B391" s="47"/>
      <c r="C391" s="47"/>
      <c r="D391" s="47"/>
      <c r="E391" s="47"/>
      <c r="F391" s="47"/>
      <c r="G391" s="47"/>
      <c r="AC391" s="47"/>
      <c r="AD391" s="47"/>
      <c r="AE391" s="47"/>
      <c r="AF391" s="52"/>
      <c r="AG391" s="52"/>
    </row>
    <row r="392" customFormat="false" ht="15" hidden="false" customHeight="false" outlineLevel="0" collapsed="false">
      <c r="B392" s="41"/>
      <c r="C392" s="41"/>
      <c r="D392" s="41"/>
      <c r="E392" s="41"/>
      <c r="F392" s="41"/>
      <c r="G392" s="41"/>
      <c r="AC392" s="41"/>
      <c r="AD392" s="41"/>
      <c r="AE392" s="41"/>
      <c r="AF392" s="52"/>
      <c r="AG392" s="52"/>
    </row>
    <row r="393" customFormat="false" ht="15" hidden="false" customHeight="false" outlineLevel="0" collapsed="false">
      <c r="B393" s="55"/>
      <c r="C393" s="55"/>
      <c r="D393" s="55"/>
      <c r="E393" s="55"/>
      <c r="F393" s="55"/>
      <c r="G393" s="55"/>
      <c r="AC393" s="55"/>
      <c r="AD393" s="55"/>
      <c r="AE393" s="55"/>
      <c r="AF393" s="52"/>
      <c r="AG393" s="52"/>
    </row>
    <row r="394" customFormat="false" ht="15" hidden="false" customHeight="false" outlineLevel="0" collapsed="false">
      <c r="B394" s="35"/>
      <c r="C394" s="35"/>
      <c r="D394" s="35"/>
      <c r="E394" s="35"/>
      <c r="F394" s="35"/>
      <c r="G394" s="35"/>
      <c r="AC394" s="35"/>
      <c r="AD394" s="35"/>
      <c r="AE394" s="35"/>
      <c r="AF394" s="52"/>
      <c r="AG394" s="52"/>
    </row>
    <row r="395" customFormat="false" ht="15" hidden="false" customHeight="false" outlineLevel="0" collapsed="false">
      <c r="B395" s="50"/>
      <c r="C395" s="50"/>
      <c r="D395" s="50"/>
      <c r="E395" s="50"/>
      <c r="F395" s="50"/>
      <c r="G395" s="50"/>
      <c r="AC395" s="50"/>
      <c r="AD395" s="50"/>
      <c r="AE395" s="50"/>
      <c r="AF395" s="52"/>
      <c r="AG395" s="52"/>
    </row>
    <row r="396" customFormat="false" ht="15" hidden="false" customHeight="false" outlineLevel="0" collapsed="false">
      <c r="B396" s="42"/>
      <c r="C396" s="42"/>
      <c r="D396" s="42"/>
      <c r="E396" s="42"/>
      <c r="F396" s="42"/>
      <c r="G396" s="42"/>
      <c r="AC396" s="42"/>
      <c r="AD396" s="42"/>
      <c r="AE396" s="42"/>
      <c r="AF396" s="52"/>
      <c r="AG396" s="52"/>
    </row>
    <row r="397" customFormat="false" ht="15" hidden="false" customHeight="false" outlineLevel="0" collapsed="false">
      <c r="B397" s="37"/>
      <c r="C397" s="37"/>
      <c r="D397" s="37"/>
      <c r="E397" s="37"/>
      <c r="F397" s="37"/>
      <c r="G397" s="37"/>
      <c r="AC397" s="37"/>
      <c r="AD397" s="37"/>
      <c r="AE397" s="37"/>
      <c r="AF397" s="52"/>
      <c r="AG397" s="52"/>
    </row>
    <row r="398" customFormat="false" ht="15" hidden="false" customHeight="false" outlineLevel="0" collapsed="false">
      <c r="B398" s="42"/>
      <c r="C398" s="42"/>
      <c r="D398" s="42"/>
      <c r="E398" s="42"/>
      <c r="F398" s="42"/>
      <c r="G398" s="42"/>
      <c r="AC398" s="42"/>
      <c r="AD398" s="42"/>
      <c r="AE398" s="42"/>
      <c r="AF398" s="52"/>
      <c r="AG398" s="52"/>
    </row>
    <row r="399" customFormat="false" ht="15" hidden="false" customHeight="false" outlineLevel="0" collapsed="false">
      <c r="B399" s="51"/>
      <c r="C399" s="51"/>
      <c r="D399" s="51"/>
      <c r="E399" s="51"/>
      <c r="F399" s="51"/>
      <c r="G399" s="51"/>
      <c r="AC399" s="51"/>
      <c r="AD399" s="51"/>
      <c r="AE399" s="51"/>
      <c r="AF399" s="52"/>
      <c r="AG399" s="52"/>
    </row>
    <row r="400" customFormat="false" ht="15" hidden="false" customHeight="false" outlineLevel="0" collapsed="false">
      <c r="B400" s="59"/>
      <c r="C400" s="59"/>
      <c r="D400" s="59"/>
      <c r="E400" s="59"/>
      <c r="F400" s="59"/>
      <c r="G400" s="59"/>
      <c r="AC400" s="59"/>
      <c r="AD400" s="59"/>
      <c r="AE400" s="59"/>
      <c r="AF400" s="52"/>
      <c r="AG400" s="52"/>
    </row>
    <row r="401" customFormat="false" ht="15" hidden="false" customHeight="false" outlineLevel="0" collapsed="false">
      <c r="B401" s="42"/>
      <c r="C401" s="42"/>
      <c r="D401" s="42"/>
      <c r="E401" s="42"/>
      <c r="F401" s="42"/>
      <c r="G401" s="42"/>
      <c r="AC401" s="42"/>
      <c r="AD401" s="42"/>
      <c r="AE401" s="42"/>
      <c r="AF401" s="52"/>
      <c r="AG401" s="52"/>
    </row>
    <row r="402" customFormat="false" ht="15" hidden="false" customHeight="false" outlineLevel="0" collapsed="false">
      <c r="B402" s="44"/>
      <c r="C402" s="44"/>
      <c r="D402" s="44"/>
      <c r="E402" s="44"/>
      <c r="F402" s="44"/>
      <c r="G402" s="44"/>
      <c r="AC402" s="44"/>
      <c r="AD402" s="44"/>
      <c r="AE402" s="44"/>
      <c r="AF402" s="52"/>
      <c r="AG402" s="52"/>
    </row>
    <row r="403" customFormat="false" ht="15" hidden="false" customHeight="false" outlineLevel="0" collapsed="false">
      <c r="B403" s="42"/>
      <c r="C403" s="42"/>
      <c r="D403" s="42"/>
      <c r="E403" s="42"/>
      <c r="F403" s="42"/>
      <c r="G403" s="42"/>
      <c r="AC403" s="42"/>
      <c r="AD403" s="42"/>
      <c r="AE403" s="42"/>
      <c r="AF403" s="52"/>
      <c r="AG403" s="52"/>
    </row>
    <row r="404" customFormat="false" ht="15" hidden="false" customHeight="false" outlineLevel="0" collapsed="false">
      <c r="B404" s="41"/>
      <c r="C404" s="41"/>
      <c r="D404" s="41"/>
      <c r="E404" s="41"/>
      <c r="F404" s="41"/>
      <c r="G404" s="41"/>
      <c r="AC404" s="41"/>
      <c r="AD404" s="41"/>
      <c r="AE404" s="41"/>
      <c r="AF404" s="52"/>
      <c r="AG404" s="52"/>
    </row>
    <row r="405" customFormat="false" ht="15" hidden="false" customHeight="false" outlineLevel="0" collapsed="false">
      <c r="B405" s="42"/>
      <c r="C405" s="42"/>
      <c r="D405" s="42"/>
      <c r="E405" s="42"/>
      <c r="F405" s="42"/>
      <c r="G405" s="42"/>
      <c r="AC405" s="42"/>
      <c r="AD405" s="42"/>
      <c r="AE405" s="42"/>
      <c r="AF405" s="52"/>
      <c r="AG405" s="52"/>
    </row>
    <row r="406" customFormat="false" ht="15" hidden="false" customHeight="false" outlineLevel="0" collapsed="false">
      <c r="B406" s="38"/>
      <c r="C406" s="38"/>
      <c r="D406" s="38"/>
      <c r="E406" s="38"/>
      <c r="F406" s="38"/>
      <c r="G406" s="38"/>
      <c r="AC406" s="38"/>
      <c r="AD406" s="38"/>
      <c r="AE406" s="38"/>
      <c r="AF406" s="52"/>
      <c r="AG406" s="52"/>
    </row>
    <row r="407" customFormat="false" ht="15" hidden="false" customHeight="false" outlineLevel="0" collapsed="false">
      <c r="B407" s="47"/>
      <c r="C407" s="47"/>
      <c r="D407" s="47"/>
      <c r="E407" s="47"/>
      <c r="F407" s="47"/>
      <c r="G407" s="47"/>
      <c r="AC407" s="47"/>
      <c r="AD407" s="47"/>
      <c r="AE407" s="47"/>
      <c r="AF407" s="34"/>
      <c r="AG407" s="34"/>
    </row>
    <row r="408" customFormat="false" ht="15" hidden="false" customHeight="false" outlineLevel="0" collapsed="false">
      <c r="B408" s="50"/>
      <c r="C408" s="50"/>
      <c r="D408" s="50"/>
      <c r="E408" s="50"/>
      <c r="F408" s="50"/>
      <c r="G408" s="50"/>
      <c r="AC408" s="50"/>
      <c r="AD408" s="50"/>
      <c r="AE408" s="50"/>
      <c r="AF408" s="34"/>
      <c r="AG408" s="34"/>
    </row>
    <row r="409" customFormat="false" ht="15" hidden="false" customHeight="false" outlineLevel="0" collapsed="false">
      <c r="B409" s="55"/>
      <c r="C409" s="55"/>
      <c r="D409" s="55"/>
      <c r="E409" s="55"/>
      <c r="F409" s="55"/>
      <c r="G409" s="55"/>
      <c r="AC409" s="55"/>
      <c r="AD409" s="55"/>
      <c r="AE409" s="55"/>
      <c r="AF409" s="34"/>
      <c r="AG409" s="34"/>
    </row>
    <row r="410" customFormat="false" ht="15" hidden="false" customHeight="false" outlineLevel="0" collapsed="false">
      <c r="B410" s="36"/>
      <c r="C410" s="36"/>
      <c r="D410" s="36"/>
      <c r="E410" s="36"/>
      <c r="F410" s="36"/>
      <c r="G410" s="36"/>
      <c r="AC410" s="36"/>
      <c r="AD410" s="36"/>
      <c r="AE410" s="36"/>
      <c r="AF410" s="34"/>
      <c r="AG410" s="34"/>
    </row>
    <row r="411" customFormat="false" ht="15" hidden="false" customHeight="false" outlineLevel="0" collapsed="false">
      <c r="B411" s="42"/>
      <c r="C411" s="42"/>
      <c r="D411" s="42"/>
      <c r="E411" s="42"/>
      <c r="F411" s="42"/>
      <c r="G411" s="42"/>
      <c r="AC411" s="42"/>
      <c r="AD411" s="42"/>
      <c r="AE411" s="42"/>
      <c r="AF411" s="34"/>
      <c r="AG411" s="34"/>
    </row>
    <row r="412" customFormat="false" ht="15" hidden="false" customHeight="false" outlineLevel="0" collapsed="false">
      <c r="B412" s="37"/>
      <c r="C412" s="37"/>
      <c r="D412" s="37"/>
      <c r="E412" s="37"/>
      <c r="F412" s="37"/>
      <c r="G412" s="37"/>
      <c r="AC412" s="37"/>
      <c r="AD412" s="37"/>
      <c r="AE412" s="37"/>
      <c r="AF412" s="34"/>
      <c r="AG412" s="34"/>
    </row>
    <row r="413" customFormat="false" ht="15" hidden="false" customHeight="false" outlineLevel="0" collapsed="false">
      <c r="B413" s="37"/>
      <c r="C413" s="37"/>
      <c r="D413" s="37"/>
      <c r="E413" s="37"/>
      <c r="F413" s="37"/>
      <c r="G413" s="37"/>
      <c r="AC413" s="37"/>
      <c r="AD413" s="37"/>
      <c r="AE413" s="37"/>
      <c r="AF413" s="34"/>
      <c r="AG413" s="34"/>
    </row>
    <row r="414" customFormat="false" ht="15" hidden="false" customHeight="false" outlineLevel="0" collapsed="false">
      <c r="B414" s="41"/>
      <c r="C414" s="41"/>
      <c r="D414" s="41"/>
      <c r="E414" s="41"/>
      <c r="F414" s="41"/>
      <c r="G414" s="41"/>
      <c r="AC414" s="41"/>
      <c r="AD414" s="41"/>
      <c r="AE414" s="41"/>
      <c r="AF414" s="34"/>
      <c r="AG414" s="34"/>
    </row>
    <row r="415" customFormat="false" ht="15" hidden="false" customHeight="false" outlineLevel="0" collapsed="false">
      <c r="B415" s="51"/>
      <c r="C415" s="51"/>
      <c r="D415" s="51"/>
      <c r="E415" s="51"/>
      <c r="F415" s="51"/>
      <c r="G415" s="51"/>
      <c r="AC415" s="51"/>
      <c r="AD415" s="51"/>
      <c r="AE415" s="51"/>
      <c r="AF415" s="34"/>
      <c r="AG415" s="34"/>
    </row>
    <row r="416" customFormat="false" ht="15" hidden="false" customHeight="false" outlineLevel="0" collapsed="false">
      <c r="B416" s="41"/>
      <c r="C416" s="41"/>
      <c r="D416" s="41"/>
      <c r="E416" s="41"/>
      <c r="F416" s="41"/>
      <c r="G416" s="41"/>
      <c r="AC416" s="41"/>
      <c r="AD416" s="41"/>
      <c r="AE416" s="41"/>
      <c r="AF416" s="34"/>
      <c r="AG416" s="34"/>
    </row>
    <row r="417" customFormat="false" ht="15" hidden="false" customHeight="false" outlineLevel="0" collapsed="false">
      <c r="B417" s="55"/>
      <c r="C417" s="55"/>
      <c r="D417" s="55"/>
      <c r="E417" s="55"/>
      <c r="F417" s="55"/>
      <c r="G417" s="55"/>
      <c r="AC417" s="55"/>
      <c r="AD417" s="55"/>
      <c r="AE417" s="55"/>
      <c r="AF417" s="34"/>
      <c r="AG417" s="34"/>
    </row>
    <row r="418" customFormat="false" ht="15" hidden="false" customHeight="false" outlineLevel="0" collapsed="false">
      <c r="B418" s="42"/>
      <c r="C418" s="42"/>
      <c r="D418" s="42"/>
      <c r="E418" s="42"/>
      <c r="F418" s="42"/>
      <c r="G418" s="42"/>
      <c r="AC418" s="42"/>
      <c r="AD418" s="42"/>
      <c r="AE418" s="42"/>
      <c r="AF418" s="34"/>
      <c r="AG418" s="34"/>
    </row>
    <row r="419" customFormat="false" ht="15" hidden="false" customHeight="false" outlineLevel="0" collapsed="false">
      <c r="B419" s="39"/>
      <c r="C419" s="39"/>
      <c r="D419" s="39"/>
      <c r="E419" s="39"/>
      <c r="F419" s="39"/>
      <c r="G419" s="39"/>
      <c r="AC419" s="39"/>
      <c r="AD419" s="39"/>
      <c r="AE419" s="39"/>
      <c r="AF419" s="34"/>
      <c r="AG419" s="34"/>
    </row>
    <row r="420" customFormat="false" ht="15" hidden="false" customHeight="false" outlineLevel="0" collapsed="false">
      <c r="B420" s="59"/>
      <c r="C420" s="59"/>
      <c r="D420" s="59"/>
      <c r="E420" s="59"/>
      <c r="F420" s="59"/>
      <c r="G420" s="59"/>
      <c r="AC420" s="59"/>
      <c r="AD420" s="59"/>
      <c r="AE420" s="59"/>
      <c r="AF420" s="34"/>
      <c r="AG420" s="34"/>
    </row>
    <row r="421" customFormat="false" ht="15" hidden="false" customHeight="false" outlineLevel="0" collapsed="false">
      <c r="B421" s="48"/>
      <c r="C421" s="48"/>
      <c r="D421" s="48"/>
      <c r="E421" s="48"/>
      <c r="F421" s="48"/>
      <c r="G421" s="48"/>
      <c r="AC421" s="48"/>
      <c r="AD421" s="48"/>
      <c r="AE421" s="48"/>
      <c r="AF421" s="34"/>
      <c r="AG421" s="34"/>
    </row>
    <row r="422" customFormat="false" ht="15" hidden="false" customHeight="false" outlineLevel="0" collapsed="false">
      <c r="B422" s="48"/>
      <c r="C422" s="48"/>
      <c r="D422" s="48"/>
      <c r="E422" s="48"/>
      <c r="F422" s="48"/>
      <c r="G422" s="48"/>
      <c r="AC422" s="48"/>
      <c r="AD422" s="48"/>
      <c r="AE422" s="48"/>
      <c r="AF422" s="34"/>
      <c r="AG422" s="34"/>
    </row>
    <row r="423" customFormat="false" ht="15" hidden="false" customHeight="false" outlineLevel="0" collapsed="false">
      <c r="B423" s="42"/>
      <c r="C423" s="42"/>
      <c r="D423" s="42"/>
      <c r="E423" s="42"/>
      <c r="F423" s="42"/>
      <c r="G423" s="42"/>
      <c r="AC423" s="42"/>
      <c r="AD423" s="42"/>
      <c r="AE423" s="42"/>
      <c r="AF423" s="34"/>
      <c r="AG423" s="34"/>
    </row>
    <row r="424" customFormat="false" ht="15" hidden="false" customHeight="false" outlineLevel="0" collapsed="false">
      <c r="B424" s="39"/>
      <c r="C424" s="39"/>
      <c r="D424" s="39"/>
      <c r="E424" s="39"/>
      <c r="F424" s="39"/>
      <c r="G424" s="39"/>
      <c r="AC424" s="39"/>
      <c r="AD424" s="39"/>
      <c r="AE424" s="39"/>
      <c r="AF424" s="34"/>
      <c r="AG424" s="34"/>
    </row>
    <row r="425" customFormat="false" ht="15" hidden="false" customHeight="false" outlineLevel="0" collapsed="false">
      <c r="B425" s="37"/>
      <c r="C425" s="37"/>
      <c r="D425" s="37"/>
      <c r="E425" s="37"/>
      <c r="F425" s="37"/>
      <c r="G425" s="37"/>
      <c r="AC425" s="37"/>
      <c r="AD425" s="37"/>
      <c r="AE425" s="37"/>
      <c r="AF425" s="34"/>
      <c r="AG425" s="34"/>
    </row>
    <row r="426" customFormat="false" ht="15" hidden="false" customHeight="false" outlineLevel="0" collapsed="false">
      <c r="B426" s="54"/>
      <c r="C426" s="54"/>
      <c r="D426" s="54"/>
      <c r="E426" s="54"/>
      <c r="F426" s="54"/>
      <c r="G426" s="54"/>
      <c r="AC426" s="54"/>
      <c r="AD426" s="54"/>
      <c r="AE426" s="54"/>
      <c r="AF426" s="34"/>
      <c r="AG426" s="34"/>
    </row>
    <row r="427" customFormat="false" ht="15" hidden="false" customHeight="false" outlineLevel="0" collapsed="false">
      <c r="B427" s="58"/>
      <c r="C427" s="58"/>
      <c r="D427" s="58"/>
      <c r="E427" s="58"/>
      <c r="F427" s="58"/>
      <c r="G427" s="58"/>
      <c r="AC427" s="58"/>
      <c r="AD427" s="58"/>
      <c r="AE427" s="58"/>
      <c r="AF427" s="34"/>
      <c r="AG427" s="34"/>
    </row>
    <row r="428" customFormat="false" ht="15" hidden="false" customHeight="false" outlineLevel="0" collapsed="false">
      <c r="B428" s="50"/>
      <c r="C428" s="50"/>
      <c r="D428" s="50"/>
      <c r="E428" s="50"/>
      <c r="F428" s="50"/>
      <c r="G428" s="50"/>
      <c r="AC428" s="50"/>
      <c r="AD428" s="50"/>
      <c r="AE428" s="50"/>
      <c r="AF428" s="34"/>
      <c r="AG428" s="34"/>
    </row>
    <row r="429" customFormat="false" ht="15" hidden="false" customHeight="false" outlineLevel="0" collapsed="false">
      <c r="B429" s="46"/>
      <c r="C429" s="46"/>
      <c r="D429" s="46"/>
      <c r="E429" s="46"/>
      <c r="F429" s="46"/>
      <c r="G429" s="46"/>
      <c r="AC429" s="46"/>
      <c r="AD429" s="46"/>
      <c r="AE429" s="46"/>
      <c r="AF429" s="34"/>
      <c r="AG429" s="34"/>
    </row>
    <row r="430" customFormat="false" ht="15" hidden="false" customHeight="false" outlineLevel="0" collapsed="false">
      <c r="B430" s="42"/>
      <c r="C430" s="42"/>
      <c r="D430" s="42"/>
      <c r="E430" s="42"/>
      <c r="F430" s="42"/>
      <c r="G430" s="42"/>
      <c r="AC430" s="42"/>
      <c r="AD430" s="42"/>
      <c r="AE430" s="42"/>
      <c r="AF430" s="34"/>
      <c r="AG430" s="34"/>
    </row>
    <row r="431" customFormat="false" ht="15" hidden="false" customHeight="false" outlineLevel="0" collapsed="false">
      <c r="B431" s="52"/>
      <c r="C431" s="52"/>
      <c r="D431" s="52"/>
      <c r="E431" s="52"/>
      <c r="F431" s="52"/>
      <c r="G431" s="52"/>
      <c r="AC431" s="52"/>
      <c r="AD431" s="52"/>
      <c r="AE431" s="52"/>
      <c r="AF431" s="34"/>
      <c r="AG431" s="34"/>
    </row>
    <row r="432" customFormat="false" ht="15" hidden="false" customHeight="false" outlineLevel="0" collapsed="false">
      <c r="B432" s="39"/>
      <c r="C432" s="39"/>
      <c r="D432" s="39"/>
      <c r="E432" s="39"/>
      <c r="F432" s="39"/>
      <c r="G432" s="39"/>
      <c r="AC432" s="39"/>
      <c r="AD432" s="39"/>
      <c r="AE432" s="39"/>
      <c r="AF432" s="34"/>
      <c r="AG432" s="34"/>
    </row>
    <row r="433" customFormat="false" ht="15" hidden="false" customHeight="false" outlineLevel="0" collapsed="false">
      <c r="B433" s="35"/>
      <c r="C433" s="35"/>
      <c r="D433" s="35"/>
      <c r="E433" s="35"/>
      <c r="F433" s="35"/>
      <c r="G433" s="35"/>
      <c r="AC433" s="35"/>
      <c r="AD433" s="35"/>
      <c r="AE433" s="35"/>
      <c r="AF433" s="34"/>
      <c r="AG433" s="34"/>
    </row>
    <row r="434" customFormat="false" ht="15" hidden="false" customHeight="false" outlineLevel="0" collapsed="false">
      <c r="B434" s="59"/>
      <c r="C434" s="59"/>
      <c r="D434" s="59"/>
      <c r="E434" s="59"/>
      <c r="F434" s="59"/>
      <c r="G434" s="59"/>
      <c r="AC434" s="59"/>
      <c r="AD434" s="59"/>
      <c r="AE434" s="59"/>
      <c r="AF434" s="34"/>
      <c r="AG434" s="34"/>
    </row>
    <row r="435" customFormat="false" ht="15" hidden="false" customHeight="false" outlineLevel="0" collapsed="false">
      <c r="B435" s="50"/>
      <c r="C435" s="50"/>
      <c r="D435" s="50"/>
      <c r="E435" s="50"/>
      <c r="F435" s="50"/>
      <c r="G435" s="50"/>
      <c r="AC435" s="50"/>
      <c r="AD435" s="50"/>
      <c r="AE435" s="50"/>
      <c r="AF435" s="34"/>
      <c r="AG435" s="34"/>
    </row>
    <row r="436" customFormat="false" ht="15" hidden="false" customHeight="false" outlineLevel="0" collapsed="false">
      <c r="B436" s="43"/>
      <c r="C436" s="43"/>
      <c r="D436" s="43"/>
      <c r="E436" s="43"/>
      <c r="F436" s="43"/>
      <c r="G436" s="43"/>
      <c r="AC436" s="43"/>
      <c r="AD436" s="43"/>
      <c r="AE436" s="43"/>
      <c r="AF436" s="34"/>
      <c r="AG436" s="34"/>
    </row>
    <row r="437" customFormat="false" ht="15" hidden="false" customHeight="false" outlineLevel="0" collapsed="false">
      <c r="B437" s="42"/>
      <c r="C437" s="42"/>
      <c r="D437" s="42"/>
      <c r="E437" s="42"/>
      <c r="F437" s="42"/>
      <c r="G437" s="42"/>
      <c r="AC437" s="42"/>
      <c r="AD437" s="42"/>
      <c r="AE437" s="42"/>
      <c r="AF437" s="34"/>
      <c r="AG437" s="34"/>
    </row>
    <row r="438" customFormat="false" ht="15" hidden="false" customHeight="false" outlineLevel="0" collapsed="false">
      <c r="B438" s="36"/>
      <c r="C438" s="36"/>
      <c r="D438" s="36"/>
      <c r="E438" s="36"/>
      <c r="F438" s="36"/>
      <c r="G438" s="36"/>
      <c r="AC438" s="36"/>
      <c r="AD438" s="36"/>
      <c r="AE438" s="36"/>
      <c r="AF438" s="34"/>
      <c r="AG438" s="34"/>
    </row>
    <row r="439" customFormat="false" ht="15" hidden="false" customHeight="false" outlineLevel="0" collapsed="false">
      <c r="B439" s="37"/>
      <c r="C439" s="37"/>
      <c r="D439" s="37"/>
      <c r="E439" s="37"/>
      <c r="F439" s="37"/>
      <c r="G439" s="37"/>
      <c r="AC439" s="37"/>
      <c r="AD439" s="37"/>
      <c r="AE439" s="37"/>
      <c r="AF439" s="34"/>
      <c r="AG439" s="34"/>
    </row>
    <row r="440" customFormat="false" ht="15" hidden="false" customHeight="false" outlineLevel="0" collapsed="false">
      <c r="B440" s="44"/>
      <c r="C440" s="44"/>
      <c r="D440" s="44"/>
      <c r="E440" s="44"/>
      <c r="F440" s="44"/>
      <c r="G440" s="44"/>
      <c r="AC440" s="44"/>
      <c r="AD440" s="44"/>
      <c r="AE440" s="44"/>
      <c r="AF440" s="34"/>
      <c r="AG440" s="34"/>
    </row>
    <row r="441" customFormat="false" ht="15" hidden="false" customHeight="false" outlineLevel="0" collapsed="false">
      <c r="B441" s="43"/>
      <c r="C441" s="43"/>
      <c r="D441" s="43"/>
      <c r="E441" s="43"/>
      <c r="F441" s="43"/>
      <c r="G441" s="43"/>
      <c r="AC441" s="43"/>
      <c r="AD441" s="43"/>
      <c r="AE441" s="43"/>
      <c r="AF441" s="34"/>
      <c r="AG441" s="34"/>
    </row>
    <row r="442" customFormat="false" ht="15" hidden="false" customHeight="false" outlineLevel="0" collapsed="false">
      <c r="B442" s="38"/>
      <c r="C442" s="38"/>
      <c r="D442" s="38"/>
      <c r="E442" s="38"/>
      <c r="F442" s="38"/>
      <c r="G442" s="38"/>
      <c r="AC442" s="38"/>
      <c r="AD442" s="38"/>
      <c r="AE442" s="38"/>
      <c r="AF442" s="34"/>
      <c r="AG442" s="34"/>
    </row>
    <row r="443" customFormat="false" ht="15" hidden="false" customHeight="false" outlineLevel="0" collapsed="false">
      <c r="B443" s="45"/>
      <c r="C443" s="45"/>
      <c r="D443" s="45"/>
      <c r="E443" s="45"/>
      <c r="F443" s="45"/>
      <c r="G443" s="45"/>
      <c r="AC443" s="45"/>
      <c r="AD443" s="45"/>
      <c r="AE443" s="45"/>
      <c r="AF443" s="34"/>
      <c r="AG443" s="34"/>
    </row>
    <row r="444" customFormat="false" ht="15" hidden="false" customHeight="false" outlineLevel="0" collapsed="false">
      <c r="B444" s="58"/>
      <c r="C444" s="58"/>
      <c r="D444" s="58"/>
      <c r="E444" s="58"/>
      <c r="F444" s="58"/>
      <c r="G444" s="58"/>
      <c r="AC444" s="58"/>
      <c r="AD444" s="58"/>
      <c r="AE444" s="58"/>
      <c r="AF444" s="34"/>
      <c r="AG444" s="34"/>
    </row>
    <row r="445" customFormat="false" ht="15" hidden="false" customHeight="false" outlineLevel="0" collapsed="false">
      <c r="B445" s="50"/>
      <c r="C445" s="50"/>
      <c r="D445" s="50"/>
      <c r="E445" s="50"/>
      <c r="F445" s="50"/>
      <c r="G445" s="50"/>
      <c r="AC445" s="50"/>
      <c r="AD445" s="50"/>
      <c r="AE445" s="50"/>
      <c r="AF445" s="34"/>
      <c r="AG445" s="34"/>
    </row>
    <row r="446" customFormat="false" ht="15" hidden="false" customHeight="false" outlineLevel="0" collapsed="false">
      <c r="B446" s="38"/>
      <c r="C446" s="38"/>
      <c r="D446" s="38"/>
      <c r="E446" s="38"/>
      <c r="F446" s="38"/>
      <c r="G446" s="38"/>
      <c r="AC446" s="38"/>
      <c r="AD446" s="38"/>
      <c r="AE446" s="38"/>
      <c r="AF446" s="34"/>
      <c r="AG446" s="34"/>
    </row>
    <row r="447" customFormat="false" ht="15" hidden="false" customHeight="false" outlineLevel="0" collapsed="false">
      <c r="B447" s="55"/>
      <c r="C447" s="55"/>
      <c r="D447" s="55"/>
      <c r="E447" s="55"/>
      <c r="F447" s="55"/>
      <c r="G447" s="55"/>
      <c r="AC447" s="55"/>
      <c r="AD447" s="55"/>
      <c r="AE447" s="55"/>
      <c r="AF447" s="34"/>
      <c r="AG447" s="34"/>
    </row>
    <row r="448" customFormat="false" ht="15" hidden="false" customHeight="false" outlineLevel="0" collapsed="false">
      <c r="B448" s="55"/>
      <c r="C448" s="55"/>
      <c r="D448" s="55"/>
      <c r="E448" s="55"/>
      <c r="F448" s="55"/>
      <c r="G448" s="55"/>
      <c r="AC448" s="55"/>
      <c r="AD448" s="55"/>
      <c r="AE448" s="55"/>
      <c r="AF448" s="34"/>
      <c r="AG448" s="34"/>
    </row>
    <row r="449" customFormat="false" ht="15" hidden="false" customHeight="false" outlineLevel="0" collapsed="false">
      <c r="B449" s="55"/>
      <c r="C449" s="55"/>
      <c r="D449" s="55"/>
      <c r="E449" s="55"/>
      <c r="F449" s="55"/>
      <c r="G449" s="55"/>
      <c r="AC449" s="55"/>
      <c r="AD449" s="55"/>
      <c r="AE449" s="55"/>
      <c r="AF449" s="34"/>
      <c r="AG449" s="34"/>
    </row>
    <row r="450" customFormat="false" ht="15" hidden="false" customHeight="false" outlineLevel="0" collapsed="false">
      <c r="B450" s="36"/>
      <c r="C450" s="36"/>
      <c r="D450" s="36"/>
      <c r="E450" s="36"/>
      <c r="F450" s="36"/>
      <c r="G450" s="36"/>
      <c r="AC450" s="36"/>
      <c r="AD450" s="36"/>
      <c r="AE450" s="36"/>
      <c r="AF450" s="34"/>
      <c r="AG450" s="34"/>
    </row>
    <row r="451" customFormat="false" ht="15" hidden="false" customHeight="false" outlineLevel="0" collapsed="false">
      <c r="B451" s="45"/>
      <c r="C451" s="45"/>
      <c r="D451" s="45"/>
      <c r="E451" s="45"/>
      <c r="F451" s="45"/>
      <c r="G451" s="45"/>
      <c r="AC451" s="45"/>
      <c r="AD451" s="45"/>
      <c r="AE451" s="45"/>
      <c r="AF451" s="34"/>
      <c r="AG451" s="34"/>
    </row>
    <row r="452" customFormat="false" ht="15" hidden="false" customHeight="false" outlineLevel="0" collapsed="false">
      <c r="B452" s="40"/>
      <c r="C452" s="40"/>
      <c r="D452" s="40"/>
      <c r="E452" s="40"/>
      <c r="F452" s="40"/>
      <c r="G452" s="40"/>
      <c r="AC452" s="40"/>
      <c r="AD452" s="40"/>
      <c r="AE452" s="40"/>
      <c r="AF452" s="34"/>
      <c r="AG452" s="34"/>
    </row>
    <row r="453" customFormat="false" ht="15" hidden="false" customHeight="false" outlineLevel="0" collapsed="false">
      <c r="B453" s="54"/>
      <c r="C453" s="54"/>
      <c r="D453" s="54"/>
      <c r="E453" s="54"/>
      <c r="F453" s="54"/>
      <c r="G453" s="54"/>
      <c r="AC453" s="54"/>
      <c r="AD453" s="54"/>
      <c r="AE453" s="54"/>
      <c r="AF453" s="34"/>
      <c r="AG453" s="34"/>
    </row>
    <row r="454" customFormat="false" ht="15" hidden="false" customHeight="false" outlineLevel="0" collapsed="false">
      <c r="B454" s="52"/>
      <c r="C454" s="52"/>
      <c r="D454" s="52"/>
      <c r="E454" s="52"/>
      <c r="F454" s="52"/>
      <c r="G454" s="52"/>
      <c r="AC454" s="52"/>
      <c r="AD454" s="52"/>
      <c r="AE454" s="52"/>
      <c r="AF454" s="34"/>
      <c r="AG454" s="34"/>
    </row>
    <row r="455" customFormat="false" ht="15" hidden="false" customHeight="false" outlineLevel="0" collapsed="false">
      <c r="B455" s="47"/>
      <c r="C455" s="47"/>
      <c r="D455" s="47"/>
      <c r="E455" s="47"/>
      <c r="F455" s="47"/>
      <c r="G455" s="47"/>
      <c r="AC455" s="47"/>
      <c r="AD455" s="47"/>
      <c r="AE455" s="47"/>
      <c r="AF455" s="34"/>
      <c r="AG455" s="34"/>
    </row>
    <row r="456" customFormat="false" ht="15" hidden="false" customHeight="false" outlineLevel="0" collapsed="false">
      <c r="B456" s="54"/>
      <c r="C456" s="54"/>
      <c r="D456" s="54"/>
      <c r="E456" s="54"/>
      <c r="F456" s="54"/>
      <c r="G456" s="54"/>
      <c r="AC456" s="54"/>
      <c r="AD456" s="54"/>
      <c r="AE456" s="54"/>
      <c r="AF456" s="34"/>
      <c r="AG456" s="34"/>
    </row>
    <row r="457" customFormat="false" ht="15" hidden="false" customHeight="false" outlineLevel="0" collapsed="false">
      <c r="B457" s="53"/>
      <c r="C457" s="53"/>
      <c r="D457" s="53"/>
      <c r="E457" s="53"/>
      <c r="F457" s="53"/>
      <c r="G457" s="53"/>
      <c r="AC457" s="53"/>
      <c r="AD457" s="53"/>
      <c r="AE457" s="53"/>
      <c r="AF457" s="34"/>
      <c r="AG457" s="34"/>
    </row>
    <row r="458" customFormat="false" ht="15" hidden="false" customHeight="false" outlineLevel="0" collapsed="false">
      <c r="B458" s="36"/>
      <c r="C458" s="36"/>
      <c r="D458" s="36"/>
      <c r="E458" s="36"/>
      <c r="F458" s="36"/>
      <c r="G458" s="36"/>
      <c r="AC458" s="36"/>
      <c r="AD458" s="36"/>
      <c r="AE458" s="36"/>
      <c r="AF458" s="34"/>
      <c r="AG458" s="34"/>
    </row>
    <row r="459" customFormat="false" ht="15" hidden="false" customHeight="false" outlineLevel="0" collapsed="false">
      <c r="B459" s="54"/>
      <c r="C459" s="54"/>
      <c r="D459" s="54"/>
      <c r="E459" s="54"/>
      <c r="F459" s="54"/>
      <c r="G459" s="54"/>
      <c r="AC459" s="54"/>
      <c r="AD459" s="54"/>
      <c r="AE459" s="54"/>
      <c r="AF459" s="34"/>
      <c r="AG459" s="34"/>
    </row>
    <row r="460" customFormat="false" ht="15" hidden="false" customHeight="false" outlineLevel="0" collapsed="false">
      <c r="B460" s="45"/>
      <c r="C460" s="45"/>
      <c r="D460" s="45"/>
      <c r="E460" s="45"/>
      <c r="F460" s="45"/>
      <c r="G460" s="45"/>
      <c r="AC460" s="45"/>
      <c r="AD460" s="45"/>
      <c r="AE460" s="45"/>
      <c r="AF460" s="34"/>
      <c r="AG460" s="34"/>
    </row>
    <row r="461" customFormat="false" ht="15" hidden="false" customHeight="false" outlineLevel="0" collapsed="false">
      <c r="B461" s="55"/>
      <c r="C461" s="55"/>
      <c r="D461" s="55"/>
      <c r="E461" s="55"/>
      <c r="F461" s="55"/>
      <c r="G461" s="55"/>
      <c r="AC461" s="55"/>
      <c r="AD461" s="55"/>
      <c r="AE461" s="55"/>
      <c r="AF461" s="34"/>
      <c r="AG461" s="34"/>
    </row>
    <row r="462" customFormat="false" ht="15" hidden="false" customHeight="false" outlineLevel="0" collapsed="false">
      <c r="B462" s="38"/>
      <c r="C462" s="38"/>
      <c r="D462" s="38"/>
      <c r="E462" s="38"/>
      <c r="F462" s="38"/>
      <c r="G462" s="38"/>
      <c r="AC462" s="38"/>
      <c r="AD462" s="38"/>
      <c r="AE462" s="38"/>
      <c r="AF462" s="34"/>
      <c r="AG462" s="34"/>
    </row>
    <row r="463" customFormat="false" ht="15" hidden="false" customHeight="false" outlineLevel="0" collapsed="false">
      <c r="B463" s="53"/>
      <c r="C463" s="53"/>
      <c r="D463" s="53"/>
      <c r="E463" s="53"/>
      <c r="F463" s="53"/>
      <c r="G463" s="53"/>
      <c r="AC463" s="53"/>
      <c r="AD463" s="53"/>
      <c r="AE463" s="53"/>
      <c r="AF463" s="34"/>
      <c r="AG463" s="34"/>
    </row>
    <row r="464" customFormat="false" ht="15" hidden="false" customHeight="false" outlineLevel="0" collapsed="false">
      <c r="B464" s="50"/>
      <c r="C464" s="50"/>
      <c r="D464" s="50"/>
      <c r="E464" s="50"/>
      <c r="F464" s="50"/>
      <c r="G464" s="50"/>
      <c r="AC464" s="50"/>
      <c r="AD464" s="50"/>
      <c r="AE464" s="50"/>
      <c r="AF464" s="34"/>
      <c r="AG464" s="34"/>
    </row>
    <row r="465" customFormat="false" ht="15" hidden="false" customHeight="false" outlineLevel="0" collapsed="false">
      <c r="B465" s="52"/>
      <c r="C465" s="52"/>
      <c r="D465" s="52"/>
      <c r="E465" s="52"/>
      <c r="F465" s="52"/>
      <c r="G465" s="52"/>
      <c r="AC465" s="52"/>
      <c r="AD465" s="52"/>
      <c r="AE465" s="52"/>
      <c r="AF465" s="48"/>
      <c r="AG465" s="48"/>
    </row>
    <row r="466" customFormat="false" ht="15" hidden="false" customHeight="false" outlineLevel="0" collapsed="false">
      <c r="B466" s="47"/>
      <c r="C466" s="47"/>
      <c r="D466" s="47"/>
      <c r="E466" s="47"/>
      <c r="F466" s="47"/>
      <c r="G466" s="47"/>
      <c r="AC466" s="47"/>
      <c r="AD466" s="47"/>
      <c r="AE466" s="47"/>
      <c r="AF466" s="48"/>
      <c r="AG466" s="48"/>
    </row>
    <row r="467" customFormat="false" ht="15" hidden="false" customHeight="false" outlineLevel="0" collapsed="false">
      <c r="B467" s="59"/>
      <c r="C467" s="59"/>
      <c r="D467" s="59"/>
      <c r="E467" s="59"/>
      <c r="F467" s="59"/>
      <c r="G467" s="59"/>
      <c r="AC467" s="59"/>
      <c r="AD467" s="59"/>
      <c r="AE467" s="59"/>
      <c r="AF467" s="48"/>
      <c r="AG467" s="48"/>
    </row>
    <row r="468" customFormat="false" ht="15" hidden="false" customHeight="false" outlineLevel="0" collapsed="false">
      <c r="B468" s="35"/>
      <c r="C468" s="35"/>
      <c r="D468" s="35"/>
      <c r="E468" s="35"/>
      <c r="F468" s="35"/>
      <c r="G468" s="35"/>
      <c r="AC468" s="35"/>
      <c r="AD468" s="35"/>
      <c r="AE468" s="35"/>
      <c r="AF468" s="48"/>
      <c r="AG468" s="48"/>
    </row>
    <row r="469" customFormat="false" ht="15" hidden="false" customHeight="false" outlineLevel="0" collapsed="false">
      <c r="B469" s="53"/>
      <c r="C469" s="53"/>
      <c r="D469" s="53"/>
      <c r="E469" s="53"/>
      <c r="F469" s="53"/>
      <c r="G469" s="53"/>
      <c r="AC469" s="53"/>
      <c r="AD469" s="53"/>
      <c r="AE469" s="53"/>
      <c r="AF469" s="48"/>
      <c r="AG469" s="48"/>
    </row>
    <row r="470" customFormat="false" ht="15" hidden="false" customHeight="false" outlineLevel="0" collapsed="false">
      <c r="B470" s="50"/>
      <c r="C470" s="50"/>
      <c r="D470" s="50"/>
      <c r="E470" s="50"/>
      <c r="F470" s="50"/>
      <c r="G470" s="50"/>
      <c r="AC470" s="50"/>
      <c r="AD470" s="50"/>
      <c r="AE470" s="50"/>
      <c r="AF470" s="48"/>
      <c r="AG470" s="48"/>
    </row>
    <row r="471" customFormat="false" ht="15" hidden="false" customHeight="false" outlineLevel="0" collapsed="false">
      <c r="B471" s="46"/>
      <c r="C471" s="46"/>
      <c r="D471" s="46"/>
      <c r="E471" s="46"/>
      <c r="F471" s="46"/>
      <c r="G471" s="46"/>
      <c r="AC471" s="46"/>
      <c r="AD471" s="46"/>
      <c r="AE471" s="46"/>
      <c r="AF471" s="48"/>
      <c r="AG471" s="48"/>
    </row>
    <row r="472" customFormat="false" ht="15" hidden="false" customHeight="false" outlineLevel="0" collapsed="false">
      <c r="B472" s="50"/>
      <c r="C472" s="50"/>
      <c r="D472" s="50"/>
      <c r="E472" s="50"/>
      <c r="F472" s="50"/>
      <c r="G472" s="50"/>
      <c r="AC472" s="50"/>
      <c r="AD472" s="50"/>
      <c r="AE472" s="50"/>
      <c r="AF472" s="48"/>
      <c r="AG472" s="48"/>
    </row>
    <row r="473" customFormat="false" ht="15" hidden="false" customHeight="false" outlineLevel="0" collapsed="false">
      <c r="B473" s="58"/>
      <c r="C473" s="58"/>
      <c r="D473" s="58"/>
      <c r="E473" s="58"/>
      <c r="F473" s="58"/>
      <c r="G473" s="58"/>
      <c r="AC473" s="58"/>
      <c r="AD473" s="58"/>
      <c r="AE473" s="58"/>
      <c r="AF473" s="48"/>
      <c r="AG473" s="48"/>
    </row>
    <row r="474" customFormat="false" ht="15" hidden="false" customHeight="false" outlineLevel="0" collapsed="false">
      <c r="B474" s="35"/>
      <c r="C474" s="35"/>
      <c r="D474" s="35"/>
      <c r="E474" s="35"/>
      <c r="F474" s="35"/>
      <c r="G474" s="35"/>
      <c r="AC474" s="35"/>
      <c r="AD474" s="35"/>
      <c r="AE474" s="35"/>
      <c r="AF474" s="48"/>
      <c r="AG474" s="48"/>
    </row>
    <row r="475" customFormat="false" ht="15" hidden="false" customHeight="false" outlineLevel="0" collapsed="false">
      <c r="B475" s="41"/>
      <c r="C475" s="41"/>
      <c r="D475" s="41"/>
      <c r="E475" s="41"/>
      <c r="F475" s="41"/>
      <c r="G475" s="41"/>
      <c r="AC475" s="41"/>
      <c r="AD475" s="41"/>
      <c r="AE475" s="41"/>
      <c r="AF475" s="48"/>
      <c r="AG475" s="48"/>
    </row>
    <row r="476" customFormat="false" ht="15" hidden="false" customHeight="false" outlineLevel="0" collapsed="false">
      <c r="B476" s="4"/>
      <c r="C476" s="4"/>
      <c r="D476" s="4"/>
      <c r="E476" s="4"/>
      <c r="F476" s="4"/>
      <c r="G476" s="4"/>
      <c r="AC476" s="4"/>
      <c r="AD476" s="4"/>
      <c r="AE476" s="4"/>
      <c r="AF476" s="48"/>
      <c r="AG476" s="48"/>
    </row>
    <row r="477" customFormat="false" ht="15" hidden="false" customHeight="false" outlineLevel="0" collapsed="false">
      <c r="B477" s="44"/>
      <c r="C477" s="44"/>
      <c r="D477" s="44"/>
      <c r="E477" s="44"/>
      <c r="F477" s="44"/>
      <c r="G477" s="44"/>
      <c r="AC477" s="44"/>
      <c r="AD477" s="44"/>
      <c r="AE477" s="44"/>
      <c r="AF477" s="48"/>
      <c r="AG477" s="48"/>
    </row>
    <row r="478" customFormat="false" ht="15" hidden="false" customHeight="false" outlineLevel="0" collapsed="false">
      <c r="B478" s="51"/>
      <c r="C478" s="51"/>
      <c r="D478" s="51"/>
      <c r="E478" s="51"/>
      <c r="F478" s="51"/>
      <c r="G478" s="51"/>
      <c r="AC478" s="51"/>
      <c r="AD478" s="51"/>
      <c r="AE478" s="51"/>
      <c r="AF478" s="48"/>
      <c r="AG478" s="48"/>
    </row>
    <row r="479" customFormat="false" ht="15" hidden="false" customHeight="false" outlineLevel="0" collapsed="false">
      <c r="B479" s="55"/>
      <c r="C479" s="55"/>
      <c r="D479" s="55"/>
      <c r="E479" s="55"/>
      <c r="F479" s="55"/>
      <c r="G479" s="55"/>
      <c r="AC479" s="55"/>
      <c r="AD479" s="55"/>
      <c r="AE479" s="55"/>
      <c r="AF479" s="48"/>
      <c r="AG479" s="48"/>
    </row>
    <row r="480" customFormat="false" ht="15" hidden="false" customHeight="false" outlineLevel="0" collapsed="false">
      <c r="B480" s="46"/>
      <c r="C480" s="46"/>
      <c r="D480" s="46"/>
      <c r="E480" s="46"/>
      <c r="F480" s="46"/>
      <c r="G480" s="46"/>
      <c r="AC480" s="46"/>
      <c r="AD480" s="46"/>
      <c r="AE480" s="46"/>
      <c r="AF480" s="48"/>
      <c r="AG480" s="48"/>
    </row>
    <row r="481" customFormat="false" ht="15" hidden="false" customHeight="false" outlineLevel="0" collapsed="false">
      <c r="B481" s="53"/>
      <c r="C481" s="53"/>
      <c r="D481" s="53"/>
      <c r="E481" s="53"/>
      <c r="F481" s="53"/>
      <c r="G481" s="53"/>
      <c r="AC481" s="53"/>
      <c r="AD481" s="53"/>
      <c r="AE481" s="53"/>
      <c r="AF481" s="48"/>
      <c r="AG481" s="48"/>
    </row>
    <row r="482" customFormat="false" ht="15" hidden="false" customHeight="false" outlineLevel="0" collapsed="false">
      <c r="B482" s="34"/>
      <c r="C482" s="34"/>
      <c r="D482" s="34"/>
      <c r="E482" s="34"/>
      <c r="F482" s="34"/>
      <c r="G482" s="34"/>
      <c r="AC482" s="34"/>
      <c r="AD482" s="34"/>
      <c r="AE482" s="34"/>
      <c r="AF482" s="48"/>
      <c r="AG482" s="48"/>
    </row>
    <row r="483" customFormat="false" ht="15" hidden="false" customHeight="false" outlineLevel="0" collapsed="false">
      <c r="B483" s="36"/>
      <c r="C483" s="36"/>
      <c r="D483" s="36"/>
      <c r="E483" s="36"/>
      <c r="F483" s="36"/>
      <c r="G483" s="36"/>
      <c r="AC483" s="36"/>
      <c r="AD483" s="36"/>
      <c r="AE483" s="36"/>
      <c r="AF483" s="48"/>
      <c r="AG483" s="48"/>
    </row>
    <row r="484" customFormat="false" ht="15" hidden="false" customHeight="false" outlineLevel="0" collapsed="false">
      <c r="B484" s="38"/>
      <c r="C484" s="38"/>
      <c r="D484" s="38"/>
      <c r="E484" s="38"/>
      <c r="F484" s="38"/>
      <c r="G484" s="38"/>
      <c r="AC484" s="38"/>
      <c r="AD484" s="38"/>
      <c r="AE484" s="38"/>
      <c r="AF484" s="48"/>
      <c r="AG484" s="48"/>
    </row>
    <row r="485" customFormat="false" ht="15" hidden="false" customHeight="false" outlineLevel="0" collapsed="false">
      <c r="B485" s="51"/>
      <c r="C485" s="51"/>
      <c r="D485" s="51"/>
      <c r="E485" s="51"/>
      <c r="F485" s="51"/>
      <c r="G485" s="51"/>
      <c r="AC485" s="51"/>
      <c r="AD485" s="51"/>
      <c r="AE485" s="51"/>
      <c r="AF485" s="48"/>
      <c r="AG485" s="48"/>
    </row>
    <row r="486" customFormat="false" ht="15" hidden="false" customHeight="false" outlineLevel="0" collapsed="false">
      <c r="B486" s="35"/>
      <c r="C486" s="35"/>
      <c r="D486" s="35"/>
      <c r="E486" s="35"/>
      <c r="F486" s="35"/>
      <c r="G486" s="35"/>
      <c r="AC486" s="35"/>
      <c r="AD486" s="35"/>
      <c r="AE486" s="35"/>
      <c r="AF486" s="48"/>
      <c r="AG486" s="48"/>
    </row>
    <row r="487" customFormat="false" ht="15" hidden="false" customHeight="false" outlineLevel="0" collapsed="false">
      <c r="B487" s="50"/>
      <c r="C487" s="50"/>
      <c r="D487" s="50"/>
      <c r="E487" s="50"/>
      <c r="F487" s="50"/>
      <c r="G487" s="50"/>
      <c r="AC487" s="50"/>
      <c r="AD487" s="50"/>
      <c r="AE487" s="50"/>
      <c r="AF487" s="48"/>
      <c r="AG487" s="48"/>
    </row>
    <row r="488" customFormat="false" ht="15" hidden="false" customHeight="false" outlineLevel="0" collapsed="false">
      <c r="B488" s="50"/>
      <c r="C488" s="50"/>
      <c r="D488" s="50"/>
      <c r="E488" s="50"/>
      <c r="F488" s="50"/>
      <c r="G488" s="50"/>
      <c r="AC488" s="50"/>
      <c r="AD488" s="50"/>
      <c r="AE488" s="50"/>
      <c r="AF488" s="48"/>
      <c r="AG488" s="48"/>
    </row>
    <row r="489" customFormat="false" ht="15" hidden="false" customHeight="false" outlineLevel="0" collapsed="false">
      <c r="B489" s="56"/>
      <c r="C489" s="56"/>
      <c r="D489" s="56"/>
      <c r="E489" s="56"/>
      <c r="F489" s="56"/>
      <c r="G489" s="56"/>
      <c r="AC489" s="56"/>
      <c r="AD489" s="56"/>
      <c r="AE489" s="56"/>
      <c r="AF489" s="48"/>
      <c r="AG489" s="48"/>
    </row>
    <row r="490" customFormat="false" ht="15" hidden="false" customHeight="false" outlineLevel="0" collapsed="false">
      <c r="B490" s="56"/>
      <c r="C490" s="56"/>
      <c r="D490" s="56"/>
      <c r="E490" s="56"/>
      <c r="F490" s="56"/>
      <c r="G490" s="56"/>
      <c r="AC490" s="56"/>
      <c r="AD490" s="56"/>
      <c r="AE490" s="56"/>
      <c r="AF490" s="48"/>
      <c r="AG490" s="48"/>
    </row>
    <row r="491" customFormat="false" ht="15" hidden="false" customHeight="false" outlineLevel="0" collapsed="false">
      <c r="B491" s="50"/>
      <c r="C491" s="50"/>
      <c r="D491" s="50"/>
      <c r="E491" s="50"/>
      <c r="F491" s="50"/>
      <c r="G491" s="50"/>
      <c r="AC491" s="50"/>
      <c r="AD491" s="50"/>
      <c r="AE491" s="50"/>
      <c r="AF491" s="48"/>
      <c r="AG491" s="48"/>
    </row>
    <row r="492" customFormat="false" ht="15" hidden="false" customHeight="false" outlineLevel="0" collapsed="false">
      <c r="B492" s="44"/>
      <c r="C492" s="44"/>
      <c r="D492" s="44"/>
      <c r="E492" s="44"/>
      <c r="F492" s="44"/>
      <c r="G492" s="44"/>
      <c r="AC492" s="44"/>
      <c r="AD492" s="44"/>
      <c r="AE492" s="44"/>
      <c r="AF492" s="48"/>
      <c r="AG492" s="48"/>
    </row>
    <row r="493" customFormat="false" ht="15" hidden="false" customHeight="false" outlineLevel="0" collapsed="false">
      <c r="B493" s="44"/>
      <c r="C493" s="44"/>
      <c r="D493" s="44"/>
      <c r="E493" s="44"/>
      <c r="F493" s="44"/>
      <c r="G493" s="44"/>
      <c r="AC493" s="44"/>
      <c r="AD493" s="44"/>
      <c r="AE493" s="44"/>
      <c r="AF493" s="48"/>
      <c r="AG493" s="48"/>
    </row>
    <row r="494" customFormat="false" ht="15" hidden="false" customHeight="false" outlineLevel="0" collapsed="false">
      <c r="B494" s="33"/>
      <c r="C494" s="33"/>
      <c r="D494" s="33"/>
      <c r="E494" s="33"/>
      <c r="F494" s="33"/>
      <c r="G494" s="33"/>
      <c r="AC494" s="33"/>
      <c r="AD494" s="33"/>
      <c r="AE494" s="33"/>
      <c r="AF494" s="48"/>
      <c r="AG494" s="48"/>
    </row>
    <row r="495" customFormat="false" ht="15" hidden="false" customHeight="false" outlineLevel="0" collapsed="false">
      <c r="B495" s="50"/>
      <c r="C495" s="50"/>
      <c r="D495" s="50"/>
      <c r="E495" s="50"/>
      <c r="F495" s="50"/>
      <c r="G495" s="50"/>
      <c r="AC495" s="50"/>
      <c r="AD495" s="50"/>
      <c r="AE495" s="50"/>
      <c r="AF495" s="48"/>
      <c r="AG495" s="48"/>
    </row>
    <row r="496" customFormat="false" ht="15" hidden="false" customHeight="false" outlineLevel="0" collapsed="false">
      <c r="B496" s="46"/>
      <c r="C496" s="46"/>
      <c r="D496" s="46"/>
      <c r="E496" s="46"/>
      <c r="F496" s="46"/>
      <c r="G496" s="46"/>
      <c r="AC496" s="46"/>
      <c r="AD496" s="46"/>
      <c r="AE496" s="46"/>
      <c r="AF496" s="48"/>
      <c r="AG496" s="48"/>
    </row>
    <row r="497" customFormat="false" ht="15" hidden="false" customHeight="false" outlineLevel="0" collapsed="false">
      <c r="B497" s="35"/>
      <c r="C497" s="35"/>
      <c r="D497" s="35"/>
      <c r="E497" s="35"/>
      <c r="F497" s="35"/>
      <c r="G497" s="35"/>
      <c r="AC497" s="35"/>
      <c r="AD497" s="35"/>
      <c r="AE497" s="35"/>
      <c r="AF497" s="48"/>
      <c r="AG497" s="48"/>
    </row>
    <row r="498" customFormat="false" ht="15" hidden="false" customHeight="false" outlineLevel="0" collapsed="false">
      <c r="B498" s="50"/>
      <c r="C498" s="50"/>
      <c r="D498" s="50"/>
      <c r="E498" s="50"/>
      <c r="F498" s="50"/>
      <c r="G498" s="50"/>
      <c r="AC498" s="50"/>
      <c r="AD498" s="50"/>
      <c r="AE498" s="50"/>
      <c r="AF498" s="48"/>
      <c r="AG498" s="48"/>
    </row>
    <row r="499" customFormat="false" ht="15" hidden="false" customHeight="false" outlineLevel="0" collapsed="false">
      <c r="B499" s="33"/>
      <c r="C499" s="33"/>
      <c r="D499" s="33"/>
      <c r="E499" s="33"/>
      <c r="F499" s="33"/>
      <c r="G499" s="33"/>
      <c r="AC499" s="33"/>
      <c r="AD499" s="33"/>
      <c r="AE499" s="33"/>
      <c r="AF499" s="48"/>
      <c r="AG499" s="48"/>
    </row>
    <row r="500" customFormat="false" ht="15" hidden="false" customHeight="false" outlineLevel="0" collapsed="false">
      <c r="B500" s="43"/>
      <c r="C500" s="43"/>
      <c r="D500" s="43"/>
      <c r="E500" s="43"/>
      <c r="F500" s="43"/>
      <c r="G500" s="43"/>
      <c r="AC500" s="43"/>
      <c r="AD500" s="43"/>
      <c r="AE500" s="43"/>
      <c r="AF500" s="48"/>
      <c r="AG500" s="48"/>
    </row>
    <row r="501" customFormat="false" ht="15" hidden="false" customHeight="false" outlineLevel="0" collapsed="false">
      <c r="B501" s="33"/>
      <c r="C501" s="33"/>
      <c r="D501" s="33"/>
      <c r="E501" s="33"/>
      <c r="F501" s="33"/>
      <c r="G501" s="33"/>
      <c r="AC501" s="33"/>
      <c r="AD501" s="33"/>
      <c r="AE501" s="33"/>
      <c r="AF501" s="48"/>
      <c r="AG501" s="48"/>
    </row>
    <row r="502" customFormat="false" ht="15" hidden="false" customHeight="false" outlineLevel="0" collapsed="false">
      <c r="B502" s="40"/>
      <c r="C502" s="40"/>
      <c r="D502" s="40"/>
      <c r="E502" s="40"/>
      <c r="F502" s="40"/>
      <c r="G502" s="40"/>
      <c r="AC502" s="40"/>
      <c r="AD502" s="40"/>
      <c r="AE502" s="40"/>
      <c r="AF502" s="48"/>
      <c r="AG502" s="48"/>
    </row>
    <row r="503" customFormat="false" ht="15" hidden="false" customHeight="false" outlineLevel="0" collapsed="false">
      <c r="B503" s="40"/>
      <c r="C503" s="40"/>
      <c r="D503" s="40"/>
      <c r="E503" s="40"/>
      <c r="F503" s="40"/>
      <c r="G503" s="40"/>
      <c r="AC503" s="40"/>
      <c r="AD503" s="40"/>
      <c r="AE503" s="40"/>
      <c r="AF503" s="48"/>
      <c r="AG503" s="48"/>
    </row>
    <row r="504" customFormat="false" ht="15" hidden="false" customHeight="false" outlineLevel="0" collapsed="false">
      <c r="B504" s="54"/>
      <c r="C504" s="54"/>
      <c r="D504" s="54"/>
      <c r="E504" s="54"/>
      <c r="F504" s="54"/>
      <c r="G504" s="54"/>
      <c r="AC504" s="54"/>
      <c r="AD504" s="54"/>
      <c r="AE504" s="54"/>
      <c r="AF504" s="48"/>
      <c r="AG504" s="48"/>
    </row>
    <row r="505" customFormat="false" ht="15" hidden="false" customHeight="false" outlineLevel="0" collapsed="false">
      <c r="B505" s="42"/>
      <c r="C505" s="42"/>
      <c r="D505" s="42"/>
      <c r="E505" s="42"/>
      <c r="F505" s="42"/>
      <c r="G505" s="42"/>
      <c r="AC505" s="42"/>
      <c r="AD505" s="42"/>
      <c r="AE505" s="42"/>
      <c r="AF505" s="48"/>
      <c r="AG505" s="48"/>
    </row>
    <row r="506" customFormat="false" ht="15" hidden="false" customHeight="false" outlineLevel="0" collapsed="false">
      <c r="B506" s="44"/>
      <c r="C506" s="44"/>
      <c r="D506" s="44"/>
      <c r="E506" s="44"/>
      <c r="F506" s="44"/>
      <c r="G506" s="44"/>
      <c r="AC506" s="44"/>
      <c r="AD506" s="44"/>
      <c r="AE506" s="44"/>
      <c r="AF506" s="48"/>
      <c r="AG506" s="48"/>
    </row>
    <row r="507" customFormat="false" ht="15" hidden="false" customHeight="false" outlineLevel="0" collapsed="false">
      <c r="B507" s="4"/>
      <c r="C507" s="4"/>
      <c r="D507" s="4"/>
      <c r="E507" s="4"/>
      <c r="F507" s="4"/>
      <c r="G507" s="4"/>
      <c r="AC507" s="4"/>
      <c r="AD507" s="4"/>
      <c r="AE507" s="4"/>
      <c r="AF507" s="48"/>
      <c r="AG507" s="48"/>
    </row>
    <row r="508" customFormat="false" ht="15" hidden="false" customHeight="false" outlineLevel="0" collapsed="false">
      <c r="B508" s="52"/>
      <c r="C508" s="52"/>
      <c r="D508" s="52"/>
      <c r="E508" s="52"/>
      <c r="F508" s="52"/>
      <c r="G508" s="52"/>
      <c r="AC508" s="52"/>
      <c r="AD508" s="52"/>
      <c r="AE508" s="52"/>
      <c r="AF508" s="48"/>
      <c r="AG508" s="48"/>
    </row>
    <row r="509" customFormat="false" ht="15" hidden="false" customHeight="false" outlineLevel="0" collapsed="false">
      <c r="B509" s="42"/>
      <c r="C509" s="42"/>
      <c r="D509" s="42"/>
      <c r="E509" s="42"/>
      <c r="F509" s="42"/>
      <c r="G509" s="42"/>
      <c r="AC509" s="42"/>
      <c r="AD509" s="42"/>
      <c r="AE509" s="42"/>
      <c r="AF509" s="48"/>
      <c r="AG509" s="48"/>
    </row>
    <row r="510" customFormat="false" ht="15" hidden="false" customHeight="false" outlineLevel="0" collapsed="false">
      <c r="B510" s="44"/>
      <c r="C510" s="44"/>
      <c r="D510" s="44"/>
      <c r="E510" s="44"/>
      <c r="F510" s="44"/>
      <c r="G510" s="44"/>
      <c r="AC510" s="44"/>
      <c r="AD510" s="44"/>
      <c r="AE510" s="44"/>
      <c r="AF510" s="48"/>
      <c r="AG510" s="48"/>
    </row>
    <row r="511" customFormat="false" ht="15" hidden="false" customHeight="false" outlineLevel="0" collapsed="false">
      <c r="B511" s="39"/>
      <c r="C511" s="39"/>
      <c r="D511" s="39"/>
      <c r="E511" s="39"/>
      <c r="F511" s="39"/>
      <c r="G511" s="39"/>
      <c r="AC511" s="39"/>
      <c r="AD511" s="39"/>
      <c r="AE511" s="39"/>
      <c r="AF511" s="48"/>
      <c r="AG511" s="48"/>
    </row>
    <row r="512" customFormat="false" ht="15" hidden="false" customHeight="false" outlineLevel="0" collapsed="false">
      <c r="B512" s="40"/>
      <c r="C512" s="40"/>
      <c r="D512" s="40"/>
      <c r="E512" s="40"/>
      <c r="F512" s="40"/>
      <c r="G512" s="40"/>
      <c r="AC512" s="40"/>
      <c r="AD512" s="40"/>
      <c r="AE512" s="40"/>
      <c r="AF512" s="48"/>
      <c r="AG512" s="48"/>
    </row>
    <row r="513" customFormat="false" ht="15" hidden="false" customHeight="false" outlineLevel="0" collapsed="false">
      <c r="B513" s="45"/>
      <c r="C513" s="45"/>
      <c r="D513" s="45"/>
      <c r="E513" s="45"/>
      <c r="F513" s="45"/>
      <c r="G513" s="45"/>
      <c r="AC513" s="45"/>
      <c r="AD513" s="45"/>
      <c r="AE513" s="45"/>
      <c r="AF513" s="48"/>
      <c r="AG513" s="48"/>
    </row>
    <row r="514" customFormat="false" ht="15" hidden="false" customHeight="false" outlineLevel="0" collapsed="false">
      <c r="B514" s="55"/>
      <c r="C514" s="55"/>
      <c r="D514" s="55"/>
      <c r="E514" s="55"/>
      <c r="F514" s="55"/>
      <c r="G514" s="55"/>
      <c r="AC514" s="55"/>
      <c r="AD514" s="55"/>
      <c r="AE514" s="55"/>
      <c r="AF514" s="48"/>
      <c r="AG514" s="48"/>
    </row>
    <row r="515" customFormat="false" ht="15" hidden="false" customHeight="false" outlineLevel="0" collapsed="false">
      <c r="B515" s="50"/>
      <c r="C515" s="50"/>
      <c r="D515" s="50"/>
      <c r="E515" s="50"/>
      <c r="F515" s="50"/>
      <c r="G515" s="50"/>
      <c r="AC515" s="50"/>
      <c r="AD515" s="50"/>
      <c r="AE515" s="50"/>
      <c r="AF515" s="48"/>
      <c r="AG515" s="48"/>
    </row>
    <row r="516" customFormat="false" ht="15" hidden="false" customHeight="false" outlineLevel="0" collapsed="false">
      <c r="B516" s="58"/>
      <c r="C516" s="58"/>
      <c r="D516" s="58"/>
      <c r="E516" s="58"/>
      <c r="F516" s="58"/>
      <c r="G516" s="58"/>
      <c r="AC516" s="58"/>
      <c r="AD516" s="58"/>
      <c r="AE516" s="58"/>
      <c r="AF516" s="48"/>
      <c r="AG516" s="48"/>
    </row>
    <row r="517" customFormat="false" ht="15" hidden="false" customHeight="false" outlineLevel="0" collapsed="false">
      <c r="B517" s="42"/>
      <c r="C517" s="42"/>
      <c r="D517" s="42"/>
      <c r="E517" s="42"/>
      <c r="F517" s="42"/>
      <c r="G517" s="42"/>
      <c r="AC517" s="42"/>
      <c r="AD517" s="42"/>
      <c r="AE517" s="42"/>
      <c r="AF517" s="48"/>
      <c r="AG517" s="48"/>
    </row>
    <row r="518" customFormat="false" ht="15" hidden="false" customHeight="false" outlineLevel="0" collapsed="false">
      <c r="B518" s="48"/>
      <c r="C518" s="48"/>
      <c r="D518" s="48"/>
      <c r="E518" s="48"/>
      <c r="F518" s="48"/>
      <c r="G518" s="48"/>
      <c r="AC518" s="48"/>
      <c r="AD518" s="48"/>
      <c r="AE518" s="48"/>
      <c r="AF518" s="48"/>
      <c r="AG518" s="48"/>
    </row>
    <row r="519" customFormat="false" ht="15" hidden="false" customHeight="false" outlineLevel="0" collapsed="false">
      <c r="B519" s="37"/>
      <c r="C519" s="37"/>
      <c r="D519" s="37"/>
      <c r="E519" s="37"/>
      <c r="F519" s="37"/>
      <c r="G519" s="37"/>
      <c r="AC519" s="37"/>
      <c r="AD519" s="37"/>
      <c r="AE519" s="37"/>
      <c r="AF519" s="48"/>
      <c r="AG519" s="48"/>
    </row>
    <row r="520" customFormat="false" ht="15" hidden="false" customHeight="false" outlineLevel="0" collapsed="false">
      <c r="B520" s="48"/>
      <c r="C520" s="48"/>
      <c r="D520" s="48"/>
      <c r="E520" s="48"/>
      <c r="F520" s="48"/>
      <c r="G520" s="48"/>
      <c r="AC520" s="48"/>
      <c r="AD520" s="48"/>
      <c r="AE520" s="48"/>
      <c r="AF520" s="48"/>
      <c r="AG520" s="48"/>
    </row>
    <row r="521" customFormat="false" ht="15" hidden="false" customHeight="false" outlineLevel="0" collapsed="false">
      <c r="B521" s="53"/>
      <c r="C521" s="53"/>
      <c r="D521" s="53"/>
      <c r="E521" s="53"/>
      <c r="F521" s="53"/>
      <c r="G521" s="53"/>
      <c r="AC521" s="53"/>
      <c r="AD521" s="53"/>
      <c r="AE521" s="53"/>
      <c r="AF521" s="48"/>
      <c r="AG521" s="48"/>
    </row>
    <row r="522" customFormat="false" ht="15" hidden="false" customHeight="false" outlineLevel="0" collapsed="false">
      <c r="B522" s="44"/>
      <c r="C522" s="44"/>
      <c r="D522" s="44"/>
      <c r="E522" s="44"/>
      <c r="F522" s="44"/>
      <c r="G522" s="44"/>
      <c r="AC522" s="44"/>
      <c r="AD522" s="44"/>
      <c r="AE522" s="44"/>
      <c r="AF522" s="48"/>
      <c r="AG522" s="48"/>
    </row>
    <row r="523" customFormat="false" ht="15" hidden="false" customHeight="false" outlineLevel="0" collapsed="false">
      <c r="B523" s="36"/>
      <c r="C523" s="36"/>
      <c r="D523" s="36"/>
      <c r="E523" s="36"/>
      <c r="F523" s="36"/>
      <c r="G523" s="36"/>
      <c r="AC523" s="36"/>
      <c r="AD523" s="36"/>
      <c r="AE523" s="36"/>
      <c r="AF523" s="48"/>
      <c r="AG523" s="48"/>
    </row>
    <row r="524" customFormat="false" ht="15" hidden="false" customHeight="false" outlineLevel="0" collapsed="false">
      <c r="B524" s="39"/>
      <c r="C524" s="39"/>
      <c r="D524" s="39"/>
      <c r="E524" s="39"/>
      <c r="F524" s="39"/>
      <c r="G524" s="39"/>
      <c r="AC524" s="39"/>
      <c r="AD524" s="39"/>
      <c r="AE524" s="39"/>
      <c r="AF524" s="48"/>
      <c r="AG524" s="48"/>
    </row>
    <row r="525" customFormat="false" ht="15" hidden="false" customHeight="false" outlineLevel="0" collapsed="false">
      <c r="B525" s="50"/>
      <c r="C525" s="50"/>
      <c r="D525" s="50"/>
      <c r="E525" s="50"/>
      <c r="F525" s="50"/>
      <c r="G525" s="50"/>
      <c r="AC525" s="50"/>
      <c r="AD525" s="50"/>
      <c r="AE525" s="50"/>
      <c r="AF525" s="48"/>
      <c r="AG525" s="48"/>
    </row>
    <row r="526" customFormat="false" ht="15" hidden="false" customHeight="false" outlineLevel="0" collapsed="false">
      <c r="B526" s="59"/>
      <c r="C526" s="59"/>
      <c r="D526" s="59"/>
      <c r="E526" s="59"/>
      <c r="F526" s="59"/>
      <c r="G526" s="59"/>
      <c r="AC526" s="59"/>
      <c r="AD526" s="59"/>
      <c r="AE526" s="59"/>
      <c r="AF526" s="48"/>
      <c r="AG526" s="48"/>
    </row>
    <row r="527" customFormat="false" ht="15" hidden="false" customHeight="false" outlineLevel="0" collapsed="false">
      <c r="B527" s="35"/>
      <c r="C527" s="35"/>
      <c r="D527" s="35"/>
      <c r="E527" s="35"/>
      <c r="F527" s="35"/>
      <c r="G527" s="35"/>
      <c r="AC527" s="35"/>
      <c r="AD527" s="35"/>
      <c r="AE527" s="35"/>
      <c r="AF527" s="48"/>
      <c r="AG527" s="48"/>
    </row>
    <row r="528" customFormat="false" ht="15" hidden="false" customHeight="false" outlineLevel="0" collapsed="false">
      <c r="B528" s="46"/>
      <c r="C528" s="46"/>
      <c r="D528" s="46"/>
      <c r="E528" s="46"/>
      <c r="F528" s="46"/>
      <c r="G528" s="46"/>
      <c r="AC528" s="46"/>
      <c r="AD528" s="46"/>
      <c r="AE528" s="46"/>
      <c r="AF528" s="48"/>
      <c r="AG528" s="48"/>
    </row>
    <row r="529" customFormat="false" ht="15" hidden="false" customHeight="false" outlineLevel="0" collapsed="false">
      <c r="B529" s="40"/>
      <c r="C529" s="40"/>
      <c r="D529" s="40"/>
      <c r="E529" s="40"/>
      <c r="F529" s="40"/>
      <c r="G529" s="40"/>
      <c r="AC529" s="40"/>
      <c r="AD529" s="40"/>
      <c r="AE529" s="40"/>
      <c r="AF529" s="48"/>
      <c r="AG529" s="48"/>
    </row>
    <row r="530" customFormat="false" ht="15" hidden="false" customHeight="false" outlineLevel="0" collapsed="false">
      <c r="B530" s="36"/>
      <c r="C530" s="36"/>
      <c r="D530" s="36"/>
      <c r="E530" s="36"/>
      <c r="F530" s="36"/>
      <c r="G530" s="36"/>
      <c r="AC530" s="36"/>
      <c r="AD530" s="36"/>
      <c r="AE530" s="36"/>
      <c r="AF530" s="48"/>
      <c r="AG530" s="48"/>
    </row>
    <row r="531" customFormat="false" ht="15" hidden="false" customHeight="false" outlineLevel="0" collapsed="false">
      <c r="B531" s="57"/>
      <c r="C531" s="57"/>
      <c r="D531" s="57"/>
      <c r="E531" s="57"/>
      <c r="F531" s="57"/>
      <c r="G531" s="57"/>
      <c r="AC531" s="57"/>
      <c r="AD531" s="57"/>
      <c r="AE531" s="57"/>
      <c r="AF531" s="58"/>
      <c r="AG531" s="58"/>
    </row>
    <row r="532" customFormat="false" ht="15" hidden="false" customHeight="false" outlineLevel="0" collapsed="false">
      <c r="B532" s="52"/>
      <c r="C532" s="52"/>
      <c r="D532" s="52"/>
      <c r="E532" s="52"/>
      <c r="F532" s="52"/>
      <c r="G532" s="52"/>
      <c r="AC532" s="52"/>
      <c r="AD532" s="52"/>
      <c r="AE532" s="52"/>
      <c r="AF532" s="58"/>
      <c r="AG532" s="58"/>
    </row>
    <row r="533" customFormat="false" ht="15" hidden="false" customHeight="false" outlineLevel="0" collapsed="false">
      <c r="B533" s="45"/>
      <c r="C533" s="45"/>
      <c r="D533" s="45"/>
      <c r="E533" s="45"/>
      <c r="F533" s="45"/>
      <c r="G533" s="45"/>
      <c r="AC533" s="45"/>
      <c r="AD533" s="45"/>
      <c r="AE533" s="45"/>
      <c r="AF533" s="58"/>
      <c r="AG533" s="58"/>
    </row>
    <row r="534" customFormat="false" ht="15" hidden="false" customHeight="false" outlineLevel="0" collapsed="false">
      <c r="B534" s="50"/>
      <c r="C534" s="50"/>
      <c r="D534" s="50"/>
      <c r="E534" s="50"/>
      <c r="F534" s="50"/>
      <c r="G534" s="50"/>
      <c r="AC534" s="50"/>
      <c r="AD534" s="50"/>
      <c r="AE534" s="50"/>
      <c r="AF534" s="58"/>
      <c r="AG534" s="58"/>
    </row>
    <row r="535" customFormat="false" ht="15" hidden="false" customHeight="false" outlineLevel="0" collapsed="false">
      <c r="B535" s="46"/>
      <c r="C535" s="46"/>
      <c r="D535" s="46"/>
      <c r="E535" s="46"/>
      <c r="F535" s="46"/>
      <c r="G535" s="46"/>
      <c r="AC535" s="46"/>
      <c r="AD535" s="46"/>
      <c r="AE535" s="46"/>
      <c r="AF535" s="58"/>
      <c r="AG535" s="58"/>
    </row>
    <row r="536" customFormat="false" ht="15" hidden="false" customHeight="false" outlineLevel="0" collapsed="false">
      <c r="B536" s="59"/>
      <c r="C536" s="59"/>
      <c r="D536" s="59"/>
      <c r="E536" s="59"/>
      <c r="F536" s="59"/>
      <c r="G536" s="59"/>
      <c r="AC536" s="59"/>
      <c r="AD536" s="59"/>
      <c r="AE536" s="59"/>
      <c r="AF536" s="58"/>
      <c r="AG536" s="58"/>
    </row>
    <row r="537" customFormat="false" ht="15" hidden="false" customHeight="false" outlineLevel="0" collapsed="false">
      <c r="B537" s="56"/>
      <c r="C537" s="56"/>
      <c r="D537" s="56"/>
      <c r="E537" s="56"/>
      <c r="F537" s="56"/>
      <c r="G537" s="56"/>
      <c r="AC537" s="56"/>
      <c r="AD537" s="56"/>
      <c r="AE537" s="56"/>
      <c r="AF537" s="58"/>
      <c r="AG537" s="58"/>
    </row>
    <row r="538" customFormat="false" ht="15" hidden="false" customHeight="false" outlineLevel="0" collapsed="false">
      <c r="B538" s="50"/>
      <c r="C538" s="50"/>
      <c r="D538" s="50"/>
      <c r="E538" s="50"/>
      <c r="F538" s="50"/>
      <c r="G538" s="50"/>
      <c r="AC538" s="50"/>
      <c r="AD538" s="50"/>
      <c r="AE538" s="50"/>
      <c r="AF538" s="58"/>
      <c r="AG538" s="58"/>
    </row>
    <row r="539" customFormat="false" ht="15" hidden="false" customHeight="false" outlineLevel="0" collapsed="false">
      <c r="B539" s="37"/>
      <c r="C539" s="37"/>
      <c r="D539" s="37"/>
      <c r="E539" s="37"/>
      <c r="F539" s="37"/>
      <c r="G539" s="37"/>
      <c r="AC539" s="37"/>
      <c r="AD539" s="37"/>
      <c r="AE539" s="37"/>
      <c r="AF539" s="58"/>
      <c r="AG539" s="58"/>
    </row>
    <row r="540" customFormat="false" ht="15" hidden="false" customHeight="false" outlineLevel="0" collapsed="false">
      <c r="B540" s="50"/>
      <c r="C540" s="50"/>
      <c r="D540" s="50"/>
      <c r="E540" s="50"/>
      <c r="F540" s="50"/>
      <c r="G540" s="50"/>
      <c r="AC540" s="50"/>
      <c r="AD540" s="50"/>
      <c r="AE540" s="50"/>
      <c r="AF540" s="58"/>
      <c r="AG540" s="58"/>
    </row>
    <row r="541" customFormat="false" ht="15" hidden="false" customHeight="false" outlineLevel="0" collapsed="false">
      <c r="B541" s="58"/>
      <c r="C541" s="58"/>
      <c r="D541" s="58"/>
      <c r="E541" s="58"/>
      <c r="F541" s="58"/>
      <c r="G541" s="58"/>
      <c r="AC541" s="58"/>
      <c r="AD541" s="58"/>
      <c r="AE541" s="58"/>
      <c r="AF541" s="58"/>
      <c r="AG541" s="58"/>
    </row>
    <row r="542" customFormat="false" ht="15" hidden="false" customHeight="false" outlineLevel="0" collapsed="false">
      <c r="B542" s="46"/>
      <c r="C542" s="46"/>
      <c r="D542" s="46"/>
      <c r="E542" s="46"/>
      <c r="F542" s="46"/>
      <c r="G542" s="46"/>
      <c r="AC542" s="46"/>
      <c r="AD542" s="46"/>
      <c r="AE542" s="46"/>
      <c r="AF542" s="58"/>
      <c r="AG542" s="58"/>
    </row>
    <row r="543" customFormat="false" ht="15" hidden="false" customHeight="false" outlineLevel="0" collapsed="false">
      <c r="B543" s="47"/>
      <c r="C543" s="47"/>
      <c r="D543" s="47"/>
      <c r="E543" s="47"/>
      <c r="F543" s="47"/>
      <c r="G543" s="47"/>
      <c r="AC543" s="47"/>
      <c r="AD543" s="47"/>
      <c r="AE543" s="47"/>
      <c r="AF543" s="58"/>
      <c r="AG543" s="58"/>
    </row>
    <row r="544" customFormat="false" ht="15" hidden="false" customHeight="false" outlineLevel="0" collapsed="false">
      <c r="B544" s="37"/>
      <c r="C544" s="37"/>
      <c r="D544" s="37"/>
      <c r="E544" s="37"/>
      <c r="F544" s="37"/>
      <c r="G544" s="37"/>
      <c r="AC544" s="37"/>
      <c r="AD544" s="37"/>
      <c r="AE544" s="37"/>
      <c r="AF544" s="58"/>
      <c r="AG544" s="58"/>
    </row>
    <row r="545" customFormat="false" ht="15" hidden="false" customHeight="false" outlineLevel="0" collapsed="false">
      <c r="B545" s="44"/>
      <c r="C545" s="44"/>
      <c r="D545" s="44"/>
      <c r="E545" s="44"/>
      <c r="F545" s="44"/>
      <c r="G545" s="44"/>
      <c r="AC545" s="44"/>
      <c r="AD545" s="44"/>
      <c r="AE545" s="44"/>
      <c r="AF545" s="58"/>
      <c r="AG545" s="58"/>
    </row>
    <row r="546" customFormat="false" ht="15" hidden="false" customHeight="false" outlineLevel="0" collapsed="false">
      <c r="B546" s="39"/>
      <c r="C546" s="39"/>
      <c r="D546" s="39"/>
      <c r="E546" s="39"/>
      <c r="F546" s="39"/>
      <c r="G546" s="39"/>
      <c r="AC546" s="39"/>
      <c r="AD546" s="39"/>
      <c r="AE546" s="39"/>
      <c r="AF546" s="58"/>
      <c r="AG546" s="58"/>
    </row>
    <row r="547" customFormat="false" ht="15" hidden="false" customHeight="false" outlineLevel="0" collapsed="false">
      <c r="B547" s="33"/>
      <c r="C547" s="33"/>
      <c r="D547" s="33"/>
      <c r="E547" s="33"/>
      <c r="F547" s="33"/>
      <c r="G547" s="33"/>
      <c r="AC547" s="33"/>
      <c r="AD547" s="33"/>
      <c r="AE547" s="33"/>
      <c r="AF547" s="58"/>
      <c r="AG547" s="58"/>
    </row>
    <row r="548" customFormat="false" ht="15" hidden="false" customHeight="false" outlineLevel="0" collapsed="false">
      <c r="B548" s="53"/>
      <c r="C548" s="53"/>
      <c r="D548" s="53"/>
      <c r="E548" s="53"/>
      <c r="F548" s="53"/>
      <c r="G548" s="53"/>
      <c r="AC548" s="53"/>
      <c r="AD548" s="53"/>
      <c r="AE548" s="53"/>
      <c r="AF548" s="58"/>
      <c r="AG548" s="58"/>
    </row>
    <row r="549" customFormat="false" ht="15" hidden="false" customHeight="false" outlineLevel="0" collapsed="false">
      <c r="B549" s="46"/>
      <c r="C549" s="46"/>
      <c r="D549" s="46"/>
      <c r="E549" s="46"/>
      <c r="F549" s="46"/>
      <c r="G549" s="46"/>
      <c r="AC549" s="46"/>
      <c r="AD549" s="46"/>
      <c r="AE549" s="46"/>
      <c r="AF549" s="58"/>
      <c r="AG549" s="58"/>
    </row>
    <row r="550" customFormat="false" ht="15" hidden="false" customHeight="false" outlineLevel="0" collapsed="false">
      <c r="B550" s="34"/>
      <c r="C550" s="34"/>
      <c r="D550" s="34"/>
      <c r="E550" s="34"/>
      <c r="F550" s="34"/>
      <c r="G550" s="34"/>
      <c r="AC550" s="34"/>
      <c r="AD550" s="34"/>
      <c r="AE550" s="34"/>
      <c r="AF550" s="58"/>
      <c r="AG550" s="58"/>
    </row>
    <row r="551" customFormat="false" ht="15" hidden="false" customHeight="false" outlineLevel="0" collapsed="false">
      <c r="B551" s="52"/>
      <c r="C551" s="52"/>
      <c r="D551" s="52"/>
      <c r="E551" s="52"/>
      <c r="F551" s="52"/>
      <c r="G551" s="52"/>
      <c r="AC551" s="52"/>
      <c r="AD551" s="52"/>
      <c r="AE551" s="52"/>
      <c r="AF551" s="58"/>
      <c r="AG551" s="58"/>
    </row>
    <row r="552" customFormat="false" ht="15" hidden="false" customHeight="false" outlineLevel="0" collapsed="false">
      <c r="B552" s="57"/>
      <c r="C552" s="57"/>
      <c r="D552" s="57"/>
      <c r="E552" s="57"/>
      <c r="F552" s="57"/>
      <c r="G552" s="57"/>
      <c r="AC552" s="57"/>
      <c r="AD552" s="57"/>
      <c r="AE552" s="57"/>
      <c r="AF552" s="58"/>
      <c r="AG552" s="58"/>
    </row>
    <row r="553" customFormat="false" ht="15" hidden="false" customHeight="false" outlineLevel="0" collapsed="false">
      <c r="B553" s="37"/>
      <c r="C553" s="37"/>
      <c r="D553" s="37"/>
      <c r="E553" s="37"/>
      <c r="F553" s="37"/>
      <c r="G553" s="37"/>
      <c r="AC553" s="37"/>
      <c r="AD553" s="37"/>
      <c r="AE553" s="37"/>
      <c r="AF553" s="58"/>
      <c r="AG553" s="58"/>
    </row>
    <row r="554" customFormat="false" ht="15" hidden="false" customHeight="false" outlineLevel="0" collapsed="false">
      <c r="B554" s="35"/>
      <c r="C554" s="35"/>
      <c r="D554" s="35"/>
      <c r="E554" s="35"/>
      <c r="F554" s="35"/>
      <c r="G554" s="35"/>
      <c r="AC554" s="35"/>
      <c r="AD554" s="35"/>
      <c r="AE554" s="35"/>
      <c r="AF554" s="58"/>
      <c r="AG554" s="58"/>
    </row>
    <row r="555" customFormat="false" ht="15" hidden="false" customHeight="false" outlineLevel="0" collapsed="false">
      <c r="B555" s="46"/>
      <c r="C555" s="46"/>
      <c r="D555" s="46"/>
      <c r="E555" s="46"/>
      <c r="F555" s="46"/>
      <c r="G555" s="46"/>
      <c r="AC555" s="46"/>
      <c r="AD555" s="46"/>
      <c r="AE555" s="46"/>
      <c r="AF555" s="58"/>
      <c r="AG555" s="58"/>
    </row>
    <row r="556" customFormat="false" ht="15" hidden="false" customHeight="false" outlineLevel="0" collapsed="false">
      <c r="B556" s="50"/>
      <c r="C556" s="50"/>
      <c r="D556" s="50"/>
      <c r="E556" s="50"/>
      <c r="F556" s="50"/>
      <c r="G556" s="50"/>
      <c r="AC556" s="50"/>
      <c r="AD556" s="50"/>
      <c r="AE556" s="50"/>
      <c r="AF556" s="58"/>
      <c r="AG556" s="58"/>
    </row>
    <row r="557" customFormat="false" ht="15" hidden="false" customHeight="false" outlineLevel="0" collapsed="false">
      <c r="B557" s="48"/>
      <c r="C557" s="48"/>
      <c r="D557" s="48"/>
      <c r="E557" s="48"/>
      <c r="F557" s="48"/>
      <c r="G557" s="48"/>
      <c r="AC557" s="48"/>
      <c r="AD557" s="48"/>
      <c r="AE557" s="48"/>
      <c r="AF557" s="58"/>
      <c r="AG557" s="58"/>
    </row>
    <row r="558" customFormat="false" ht="15" hidden="false" customHeight="false" outlineLevel="0" collapsed="false">
      <c r="B558" s="43"/>
      <c r="C558" s="43"/>
      <c r="D558" s="43"/>
      <c r="E558" s="43"/>
      <c r="F558" s="43"/>
      <c r="G558" s="43"/>
      <c r="AC558" s="43"/>
      <c r="AD558" s="43"/>
      <c r="AE558" s="43"/>
      <c r="AF558" s="58"/>
      <c r="AG558" s="58"/>
    </row>
    <row r="559" customFormat="false" ht="15" hidden="false" customHeight="false" outlineLevel="0" collapsed="false">
      <c r="B559" s="45"/>
      <c r="C559" s="45"/>
      <c r="D559" s="45"/>
      <c r="E559" s="45"/>
      <c r="F559" s="45"/>
      <c r="G559" s="45"/>
      <c r="AC559" s="45"/>
      <c r="AD559" s="45"/>
      <c r="AE559" s="45"/>
      <c r="AF559" s="58"/>
      <c r="AG559" s="58"/>
    </row>
    <row r="560" customFormat="false" ht="15" hidden="false" customHeight="false" outlineLevel="0" collapsed="false">
      <c r="B560" s="43"/>
      <c r="C560" s="43"/>
      <c r="D560" s="43"/>
      <c r="E560" s="43"/>
      <c r="F560" s="43"/>
      <c r="G560" s="43"/>
      <c r="AC560" s="43"/>
      <c r="AD560" s="43"/>
      <c r="AE560" s="43"/>
      <c r="AF560" s="58"/>
      <c r="AG560" s="58"/>
    </row>
    <row r="561" customFormat="false" ht="15" hidden="false" customHeight="false" outlineLevel="0" collapsed="false">
      <c r="B561" s="35"/>
      <c r="C561" s="35"/>
      <c r="D561" s="35"/>
      <c r="E561" s="35"/>
      <c r="F561" s="35"/>
      <c r="G561" s="35"/>
      <c r="AC561" s="35"/>
      <c r="AD561" s="35"/>
      <c r="AE561" s="35"/>
      <c r="AF561" s="58"/>
      <c r="AG561" s="58"/>
    </row>
    <row r="562" customFormat="false" ht="15" hidden="false" customHeight="false" outlineLevel="0" collapsed="false">
      <c r="B562" s="48"/>
      <c r="C562" s="48"/>
      <c r="D562" s="48"/>
      <c r="E562" s="48"/>
      <c r="F562" s="48"/>
      <c r="G562" s="48"/>
      <c r="AC562" s="48"/>
      <c r="AD562" s="48"/>
      <c r="AE562" s="48"/>
      <c r="AF562" s="58"/>
      <c r="AG562" s="58"/>
    </row>
    <row r="563" customFormat="false" ht="15" hidden="false" customHeight="false" outlineLevel="0" collapsed="false">
      <c r="B563" s="53"/>
      <c r="C563" s="53"/>
      <c r="D563" s="53"/>
      <c r="E563" s="53"/>
      <c r="F563" s="53"/>
      <c r="G563" s="53"/>
      <c r="AC563" s="53"/>
      <c r="AD563" s="53"/>
      <c r="AE563" s="53"/>
      <c r="AF563" s="58"/>
      <c r="AG563" s="58"/>
    </row>
    <row r="564" customFormat="false" ht="15" hidden="false" customHeight="false" outlineLevel="0" collapsed="false">
      <c r="B564" s="37"/>
      <c r="C564" s="37"/>
      <c r="D564" s="37"/>
      <c r="E564" s="37"/>
      <c r="F564" s="37"/>
      <c r="G564" s="37"/>
      <c r="AC564" s="37"/>
      <c r="AD564" s="37"/>
      <c r="AE564" s="37"/>
      <c r="AF564" s="58"/>
      <c r="AG564" s="58"/>
    </row>
    <row r="565" customFormat="false" ht="15" hidden="false" customHeight="false" outlineLevel="0" collapsed="false">
      <c r="B565" s="35"/>
      <c r="C565" s="35"/>
      <c r="D565" s="35"/>
      <c r="E565" s="35"/>
      <c r="F565" s="35"/>
      <c r="G565" s="35"/>
      <c r="AC565" s="35"/>
      <c r="AD565" s="35"/>
      <c r="AE565" s="35"/>
      <c r="AF565" s="58"/>
      <c r="AG565" s="58"/>
    </row>
    <row r="566" customFormat="false" ht="15" hidden="false" customHeight="false" outlineLevel="0" collapsed="false">
      <c r="B566" s="35"/>
      <c r="C566" s="35"/>
      <c r="D566" s="35"/>
      <c r="E566" s="35"/>
      <c r="F566" s="35"/>
      <c r="G566" s="35"/>
      <c r="AC566" s="35"/>
      <c r="AD566" s="35"/>
      <c r="AE566" s="35"/>
      <c r="AF566" s="58"/>
      <c r="AG566" s="58"/>
    </row>
    <row r="567" customFormat="false" ht="15" hidden="false" customHeight="false" outlineLevel="0" collapsed="false">
      <c r="B567" s="52"/>
      <c r="C567" s="52"/>
      <c r="D567" s="52"/>
      <c r="E567" s="52"/>
      <c r="F567" s="52"/>
      <c r="G567" s="52"/>
      <c r="AC567" s="52"/>
      <c r="AD567" s="52"/>
      <c r="AE567" s="52"/>
      <c r="AF567" s="58"/>
      <c r="AG567" s="58"/>
    </row>
    <row r="568" customFormat="false" ht="15" hidden="false" customHeight="false" outlineLevel="0" collapsed="false">
      <c r="B568" s="47"/>
      <c r="C568" s="47"/>
      <c r="D568" s="47"/>
      <c r="E568" s="47"/>
      <c r="F568" s="47"/>
      <c r="G568" s="47"/>
      <c r="AC568" s="47"/>
      <c r="AD568" s="47"/>
      <c r="AE568" s="47"/>
      <c r="AF568" s="58"/>
      <c r="AG568" s="58"/>
    </row>
    <row r="569" customFormat="false" ht="15" hidden="false" customHeight="false" outlineLevel="0" collapsed="false">
      <c r="B569" s="55"/>
      <c r="C569" s="55"/>
      <c r="D569" s="55"/>
      <c r="E569" s="55"/>
      <c r="F569" s="55"/>
      <c r="G569" s="55"/>
      <c r="AC569" s="55"/>
      <c r="AD569" s="55"/>
      <c r="AE569" s="55"/>
      <c r="AF569" s="58"/>
      <c r="AG569" s="58"/>
    </row>
    <row r="570" customFormat="false" ht="15" hidden="false" customHeight="false" outlineLevel="0" collapsed="false">
      <c r="B570" s="51"/>
      <c r="C570" s="51"/>
      <c r="D570" s="51"/>
      <c r="E570" s="51"/>
      <c r="F570" s="51"/>
      <c r="G570" s="51"/>
      <c r="AC570" s="51"/>
      <c r="AD570" s="51"/>
      <c r="AE570" s="51"/>
      <c r="AF570" s="58"/>
      <c r="AG570" s="58"/>
    </row>
    <row r="571" customFormat="false" ht="15" hidden="false" customHeight="false" outlineLevel="0" collapsed="false">
      <c r="B571" s="56"/>
      <c r="C571" s="56"/>
      <c r="D571" s="56"/>
      <c r="E571" s="56"/>
      <c r="F571" s="56"/>
      <c r="G571" s="56"/>
      <c r="AC571" s="56"/>
      <c r="AD571" s="56"/>
      <c r="AE571" s="56"/>
      <c r="AF571" s="58"/>
      <c r="AG571" s="58"/>
    </row>
    <row r="572" customFormat="false" ht="15" hidden="false" customHeight="false" outlineLevel="0" collapsed="false">
      <c r="B572" s="48"/>
      <c r="C572" s="48"/>
      <c r="D572" s="48"/>
      <c r="E572" s="48"/>
      <c r="F572" s="48"/>
      <c r="G572" s="48"/>
      <c r="AC572" s="48"/>
      <c r="AD572" s="48"/>
      <c r="AE572" s="48"/>
      <c r="AF572" s="58"/>
      <c r="AG572" s="58"/>
    </row>
    <row r="573" customFormat="false" ht="15" hidden="false" customHeight="false" outlineLevel="0" collapsed="false">
      <c r="B573" s="34"/>
      <c r="C573" s="34"/>
      <c r="D573" s="34"/>
      <c r="E573" s="34"/>
      <c r="F573" s="34"/>
      <c r="G573" s="34"/>
      <c r="AC573" s="34"/>
      <c r="AD573" s="34"/>
      <c r="AE573" s="34"/>
      <c r="AF573" s="58"/>
      <c r="AG573" s="58"/>
    </row>
    <row r="574" customFormat="false" ht="15" hidden="false" customHeight="false" outlineLevel="0" collapsed="false">
      <c r="B574" s="51"/>
      <c r="C574" s="51"/>
      <c r="D574" s="51"/>
      <c r="E574" s="51"/>
      <c r="F574" s="51"/>
      <c r="G574" s="51"/>
      <c r="AC574" s="51"/>
      <c r="AD574" s="51"/>
      <c r="AE574" s="51"/>
      <c r="AF574" s="58"/>
      <c r="AG574" s="58"/>
    </row>
    <row r="575" customFormat="false" ht="15" hidden="false" customHeight="false" outlineLevel="0" collapsed="false">
      <c r="B575" s="55"/>
      <c r="C575" s="55"/>
      <c r="D575" s="55"/>
      <c r="E575" s="55"/>
      <c r="F575" s="55"/>
      <c r="G575" s="55"/>
      <c r="AC575" s="55"/>
      <c r="AD575" s="55"/>
      <c r="AE575" s="55"/>
      <c r="AF575" s="58"/>
      <c r="AG575" s="58"/>
    </row>
    <row r="576" customFormat="false" ht="15" hidden="false" customHeight="false" outlineLevel="0" collapsed="false">
      <c r="B576" s="37"/>
      <c r="C576" s="37"/>
      <c r="D576" s="37"/>
      <c r="E576" s="37"/>
      <c r="F576" s="37"/>
      <c r="G576" s="37"/>
      <c r="AC576" s="37"/>
      <c r="AD576" s="37"/>
      <c r="AE576" s="37"/>
      <c r="AF576" s="58"/>
      <c r="AG576" s="58"/>
    </row>
    <row r="577" customFormat="false" ht="15" hidden="false" customHeight="false" outlineLevel="0" collapsed="false">
      <c r="B577" s="36"/>
      <c r="C577" s="36"/>
      <c r="D577" s="36"/>
      <c r="E577" s="36"/>
      <c r="F577" s="36"/>
      <c r="G577" s="36"/>
      <c r="AC577" s="36"/>
      <c r="AD577" s="36"/>
      <c r="AE577" s="36"/>
      <c r="AF577" s="58"/>
      <c r="AG577" s="58"/>
    </row>
    <row r="578" customFormat="false" ht="15" hidden="false" customHeight="false" outlineLevel="0" collapsed="false">
      <c r="B578" s="46"/>
      <c r="C578" s="46"/>
      <c r="D578" s="46"/>
      <c r="E578" s="46"/>
      <c r="F578" s="46"/>
      <c r="G578" s="46"/>
      <c r="AC578" s="46"/>
      <c r="AD578" s="46"/>
      <c r="AE578" s="46"/>
      <c r="AF578" s="58"/>
      <c r="AG578" s="58"/>
    </row>
    <row r="579" customFormat="false" ht="15" hidden="false" customHeight="false" outlineLevel="0" collapsed="false">
      <c r="B579" s="45"/>
      <c r="C579" s="45"/>
      <c r="D579" s="45"/>
      <c r="E579" s="45"/>
      <c r="F579" s="45"/>
      <c r="G579" s="45"/>
      <c r="AC579" s="45"/>
      <c r="AD579" s="45"/>
      <c r="AE579" s="45"/>
      <c r="AF579" s="58"/>
      <c r="AG579" s="58"/>
    </row>
    <row r="580" customFormat="false" ht="15" hidden="false" customHeight="false" outlineLevel="0" collapsed="false">
      <c r="B580" s="51"/>
      <c r="C580" s="51"/>
      <c r="D580" s="51"/>
      <c r="E580" s="51"/>
      <c r="F580" s="51"/>
      <c r="G580" s="51"/>
      <c r="AC580" s="51"/>
      <c r="AD580" s="51"/>
      <c r="AE580" s="51"/>
      <c r="AF580" s="58"/>
      <c r="AG580" s="58"/>
    </row>
    <row r="581" customFormat="false" ht="15" hidden="false" customHeight="false" outlineLevel="0" collapsed="false">
      <c r="B581" s="38"/>
      <c r="C581" s="38"/>
      <c r="D581" s="38"/>
      <c r="E581" s="38"/>
      <c r="F581" s="38"/>
      <c r="G581" s="38"/>
      <c r="AC581" s="38"/>
      <c r="AD581" s="38"/>
      <c r="AE581" s="38"/>
      <c r="AF581" s="58"/>
      <c r="AG581" s="58"/>
    </row>
    <row r="582" customFormat="false" ht="15" hidden="false" customHeight="false" outlineLevel="0" collapsed="false">
      <c r="B582" s="53"/>
      <c r="C582" s="53"/>
      <c r="D582" s="53"/>
      <c r="E582" s="53"/>
      <c r="F582" s="53"/>
      <c r="G582" s="53"/>
      <c r="AC582" s="53"/>
      <c r="AD582" s="53"/>
      <c r="AE582" s="53"/>
      <c r="AF582" s="58"/>
      <c r="AG582" s="58"/>
    </row>
    <row r="583" customFormat="false" ht="15" hidden="false" customHeight="false" outlineLevel="0" collapsed="false">
      <c r="B583" s="35"/>
      <c r="C583" s="35"/>
      <c r="D583" s="35"/>
      <c r="E583" s="35"/>
      <c r="F583" s="35"/>
      <c r="G583" s="35"/>
      <c r="AC583" s="35"/>
      <c r="AD583" s="35"/>
      <c r="AE583" s="35"/>
      <c r="AF583" s="58"/>
      <c r="AG583" s="58"/>
    </row>
    <row r="584" customFormat="false" ht="15" hidden="false" customHeight="false" outlineLevel="0" collapsed="false">
      <c r="B584" s="34"/>
      <c r="C584" s="34"/>
      <c r="D584" s="34"/>
      <c r="E584" s="34"/>
      <c r="F584" s="34"/>
      <c r="G584" s="34"/>
      <c r="AC584" s="34"/>
      <c r="AD584" s="34"/>
      <c r="AE584" s="34"/>
      <c r="AF584" s="58"/>
      <c r="AG584" s="58"/>
    </row>
    <row r="585" customFormat="false" ht="15" hidden="false" customHeight="false" outlineLevel="0" collapsed="false">
      <c r="B585" s="34"/>
      <c r="C585" s="34"/>
      <c r="D585" s="34"/>
      <c r="E585" s="34"/>
      <c r="F585" s="34"/>
      <c r="G585" s="34"/>
      <c r="AC585" s="34"/>
      <c r="AD585" s="34"/>
      <c r="AE585" s="34"/>
      <c r="AF585" s="58"/>
      <c r="AG585" s="58"/>
    </row>
    <row r="586" customFormat="false" ht="15" hidden="false" customHeight="false" outlineLevel="0" collapsed="false">
      <c r="B586" s="58"/>
      <c r="C586" s="58"/>
      <c r="D586" s="58"/>
      <c r="E586" s="58"/>
      <c r="F586" s="58"/>
      <c r="G586" s="58"/>
      <c r="AC586" s="58"/>
      <c r="AD586" s="58"/>
      <c r="AE586" s="58"/>
      <c r="AF586" s="58"/>
      <c r="AG586" s="58"/>
    </row>
    <row r="587" customFormat="false" ht="15" hidden="false" customHeight="false" outlineLevel="0" collapsed="false">
      <c r="B587" s="55"/>
      <c r="C587" s="55"/>
      <c r="D587" s="55"/>
      <c r="E587" s="55"/>
      <c r="F587" s="55"/>
      <c r="G587" s="55"/>
      <c r="AC587" s="55"/>
      <c r="AD587" s="55"/>
      <c r="AE587" s="55"/>
      <c r="AF587" s="58"/>
      <c r="AG587" s="58"/>
    </row>
    <row r="588" customFormat="false" ht="15" hidden="false" customHeight="false" outlineLevel="0" collapsed="false">
      <c r="B588" s="36"/>
      <c r="C588" s="36"/>
      <c r="D588" s="36"/>
      <c r="E588" s="36"/>
      <c r="F588" s="36"/>
      <c r="G588" s="36"/>
      <c r="AC588" s="36"/>
      <c r="AD588" s="36"/>
      <c r="AE588" s="36"/>
      <c r="AF588" s="58"/>
      <c r="AG588" s="58"/>
    </row>
    <row r="589" customFormat="false" ht="15" hidden="false" customHeight="false" outlineLevel="0" collapsed="false">
      <c r="B589" s="37"/>
      <c r="C589" s="37"/>
      <c r="D589" s="37"/>
      <c r="E589" s="37"/>
      <c r="F589" s="37"/>
      <c r="G589" s="37"/>
      <c r="AC589" s="37"/>
      <c r="AD589" s="37"/>
      <c r="AE589" s="37"/>
      <c r="AF589" s="58"/>
      <c r="AG589" s="58"/>
    </row>
    <row r="590" customFormat="false" ht="15" hidden="false" customHeight="false" outlineLevel="0" collapsed="false">
      <c r="B590" s="37"/>
      <c r="C590" s="37"/>
      <c r="D590" s="37"/>
      <c r="E590" s="37"/>
      <c r="F590" s="37"/>
      <c r="G590" s="37"/>
      <c r="AC590" s="37"/>
      <c r="AD590" s="37"/>
      <c r="AE590" s="37"/>
      <c r="AF590" s="58"/>
      <c r="AG590" s="58"/>
    </row>
    <row r="591" customFormat="false" ht="15" hidden="false" customHeight="false" outlineLevel="0" collapsed="false">
      <c r="B591" s="35"/>
      <c r="C591" s="35"/>
      <c r="D591" s="35"/>
      <c r="E591" s="35"/>
      <c r="F591" s="35"/>
      <c r="G591" s="35"/>
      <c r="AC591" s="35"/>
      <c r="AD591" s="35"/>
      <c r="AE591" s="35"/>
      <c r="AF591" s="38"/>
      <c r="AG591" s="38"/>
    </row>
    <row r="592" customFormat="false" ht="15" hidden="false" customHeight="false" outlineLevel="0" collapsed="false">
      <c r="B592" s="57"/>
      <c r="C592" s="57"/>
      <c r="D592" s="57"/>
      <c r="E592" s="57"/>
      <c r="F592" s="57"/>
      <c r="G592" s="57"/>
      <c r="AC592" s="57"/>
      <c r="AD592" s="57"/>
      <c r="AE592" s="57"/>
      <c r="AF592" s="38"/>
      <c r="AG592" s="38"/>
    </row>
    <row r="593" customFormat="false" ht="15" hidden="false" customHeight="false" outlineLevel="0" collapsed="false">
      <c r="B593" s="56"/>
      <c r="C593" s="56"/>
      <c r="D593" s="56"/>
      <c r="E593" s="56"/>
      <c r="F593" s="56"/>
      <c r="G593" s="56"/>
      <c r="AC593" s="56"/>
      <c r="AD593" s="56"/>
      <c r="AE593" s="56"/>
      <c r="AF593" s="38"/>
      <c r="AG593" s="38"/>
    </row>
    <row r="594" customFormat="false" ht="15" hidden="false" customHeight="false" outlineLevel="0" collapsed="false">
      <c r="B594" s="52"/>
      <c r="C594" s="52"/>
      <c r="D594" s="52"/>
      <c r="E594" s="52"/>
      <c r="F594" s="52"/>
      <c r="G594" s="52"/>
      <c r="AC594" s="52"/>
      <c r="AD594" s="52"/>
      <c r="AE594" s="52"/>
      <c r="AF594" s="38"/>
      <c r="AG594" s="38"/>
    </row>
    <row r="595" customFormat="false" ht="15" hidden="false" customHeight="false" outlineLevel="0" collapsed="false">
      <c r="B595" s="35"/>
      <c r="C595" s="35"/>
      <c r="D595" s="35"/>
      <c r="E595" s="35"/>
      <c r="F595" s="35"/>
      <c r="G595" s="35"/>
      <c r="AC595" s="35"/>
      <c r="AD595" s="35"/>
      <c r="AE595" s="35"/>
      <c r="AF595" s="38"/>
      <c r="AG595" s="38"/>
    </row>
    <row r="596" customFormat="false" ht="15" hidden="false" customHeight="false" outlineLevel="0" collapsed="false">
      <c r="B596" s="48"/>
      <c r="C596" s="48"/>
      <c r="D596" s="48"/>
      <c r="E596" s="48"/>
      <c r="F596" s="48"/>
      <c r="G596" s="48"/>
      <c r="AC596" s="48"/>
      <c r="AD596" s="48"/>
      <c r="AE596" s="48"/>
      <c r="AF596" s="38"/>
      <c r="AG596" s="38"/>
    </row>
    <row r="597" customFormat="false" ht="15" hidden="false" customHeight="false" outlineLevel="0" collapsed="false">
      <c r="B597" s="48"/>
      <c r="C597" s="48"/>
      <c r="D597" s="48"/>
      <c r="E597" s="48"/>
      <c r="F597" s="48"/>
      <c r="G597" s="48"/>
      <c r="AC597" s="48"/>
      <c r="AD597" s="48"/>
      <c r="AE597" s="48"/>
      <c r="AF597" s="38"/>
      <c r="AG597" s="38"/>
    </row>
    <row r="598" customFormat="false" ht="15" hidden="false" customHeight="false" outlineLevel="0" collapsed="false">
      <c r="B598" s="50"/>
      <c r="C598" s="50"/>
      <c r="D598" s="50"/>
      <c r="E598" s="50"/>
      <c r="F598" s="50"/>
      <c r="G598" s="50"/>
      <c r="AC598" s="50"/>
      <c r="AD598" s="50"/>
      <c r="AE598" s="50"/>
      <c r="AF598" s="38"/>
      <c r="AG598" s="38"/>
    </row>
    <row r="599" customFormat="false" ht="15" hidden="false" customHeight="false" outlineLevel="0" collapsed="false">
      <c r="B599" s="42"/>
      <c r="C599" s="42"/>
      <c r="D599" s="42"/>
      <c r="E599" s="42"/>
      <c r="F599" s="42"/>
      <c r="G599" s="42"/>
      <c r="AC599" s="42"/>
      <c r="AD599" s="42"/>
      <c r="AE599" s="42"/>
      <c r="AF599" s="38"/>
      <c r="AG599" s="38"/>
    </row>
    <row r="600" customFormat="false" ht="15" hidden="false" customHeight="false" outlineLevel="0" collapsed="false">
      <c r="B600" s="46"/>
      <c r="C600" s="46"/>
      <c r="D600" s="46"/>
      <c r="E600" s="46"/>
      <c r="F600" s="46"/>
      <c r="G600" s="46"/>
      <c r="AC600" s="46"/>
      <c r="AD600" s="46"/>
      <c r="AE600" s="46"/>
      <c r="AF600" s="38"/>
      <c r="AG600" s="38"/>
    </row>
    <row r="601" customFormat="false" ht="15" hidden="false" customHeight="false" outlineLevel="0" collapsed="false">
      <c r="B601" s="45"/>
      <c r="C601" s="45"/>
      <c r="D601" s="45"/>
      <c r="E601" s="45"/>
      <c r="F601" s="45"/>
      <c r="G601" s="45"/>
      <c r="AC601" s="45"/>
      <c r="AD601" s="45"/>
      <c r="AE601" s="45"/>
      <c r="AF601" s="38"/>
      <c r="AG601" s="38"/>
    </row>
    <row r="602" customFormat="false" ht="15" hidden="false" customHeight="false" outlineLevel="0" collapsed="false">
      <c r="B602" s="58"/>
      <c r="C602" s="58"/>
      <c r="D602" s="58"/>
      <c r="E602" s="58"/>
      <c r="F602" s="58"/>
      <c r="G602" s="58"/>
      <c r="AC602" s="58"/>
      <c r="AD602" s="58"/>
      <c r="AE602" s="58"/>
      <c r="AF602" s="38"/>
      <c r="AG602" s="38"/>
    </row>
    <row r="603" customFormat="false" ht="15" hidden="false" customHeight="false" outlineLevel="0" collapsed="false">
      <c r="B603" s="42"/>
      <c r="C603" s="42"/>
      <c r="D603" s="42"/>
      <c r="E603" s="42"/>
      <c r="F603" s="42"/>
      <c r="G603" s="42"/>
      <c r="AC603" s="42"/>
      <c r="AD603" s="42"/>
      <c r="AE603" s="42"/>
      <c r="AF603" s="38"/>
      <c r="AG603" s="38"/>
    </row>
    <row r="604" customFormat="false" ht="15" hidden="false" customHeight="false" outlineLevel="0" collapsed="false">
      <c r="B604" s="47"/>
      <c r="C604" s="47"/>
      <c r="D604" s="47"/>
      <c r="E604" s="47"/>
      <c r="F604" s="47"/>
      <c r="G604" s="47"/>
      <c r="AC604" s="47"/>
      <c r="AD604" s="47"/>
      <c r="AE604" s="47"/>
      <c r="AF604" s="38"/>
      <c r="AG604" s="38"/>
    </row>
    <row r="605" customFormat="false" ht="15" hidden="false" customHeight="false" outlineLevel="0" collapsed="false">
      <c r="B605" s="50"/>
      <c r="C605" s="50"/>
      <c r="D605" s="50"/>
      <c r="E605" s="50"/>
      <c r="F605" s="50"/>
      <c r="G605" s="50"/>
      <c r="AC605" s="50"/>
      <c r="AD605" s="50"/>
      <c r="AE605" s="50"/>
      <c r="AF605" s="38"/>
      <c r="AG605" s="38"/>
    </row>
    <row r="606" customFormat="false" ht="15" hidden="false" customHeight="false" outlineLevel="0" collapsed="false">
      <c r="B606" s="37"/>
      <c r="C606" s="37"/>
      <c r="D606" s="37"/>
      <c r="E606" s="37"/>
      <c r="F606" s="37"/>
      <c r="G606" s="37"/>
      <c r="AC606" s="37"/>
      <c r="AD606" s="37"/>
      <c r="AE606" s="37"/>
      <c r="AF606" s="38"/>
      <c r="AG606" s="38"/>
    </row>
    <row r="607" customFormat="false" ht="15" hidden="false" customHeight="false" outlineLevel="0" collapsed="false">
      <c r="B607" s="39"/>
      <c r="C607" s="39"/>
      <c r="D607" s="39"/>
      <c r="E607" s="39"/>
      <c r="F607" s="39"/>
      <c r="G607" s="39"/>
      <c r="AC607" s="39"/>
      <c r="AD607" s="39"/>
      <c r="AE607" s="39"/>
      <c r="AF607" s="38"/>
      <c r="AG607" s="38"/>
    </row>
    <row r="608" customFormat="false" ht="15" hidden="false" customHeight="false" outlineLevel="0" collapsed="false">
      <c r="B608" s="44"/>
      <c r="C608" s="44"/>
      <c r="D608" s="44"/>
      <c r="E608" s="44"/>
      <c r="F608" s="44"/>
      <c r="G608" s="44"/>
      <c r="AC608" s="44"/>
      <c r="AD608" s="44"/>
      <c r="AE608" s="44"/>
      <c r="AF608" s="38"/>
      <c r="AG608" s="38"/>
    </row>
    <row r="609" customFormat="false" ht="15" hidden="false" customHeight="false" outlineLevel="0" collapsed="false">
      <c r="B609" s="57"/>
      <c r="C609" s="57"/>
      <c r="D609" s="57"/>
      <c r="E609" s="57"/>
      <c r="F609" s="57"/>
      <c r="G609" s="57"/>
      <c r="AC609" s="57"/>
      <c r="AD609" s="57"/>
      <c r="AE609" s="57"/>
      <c r="AF609" s="38"/>
      <c r="AG609" s="38"/>
    </row>
    <row r="610" customFormat="false" ht="15" hidden="false" customHeight="false" outlineLevel="0" collapsed="false">
      <c r="B610" s="35"/>
      <c r="C610" s="35"/>
      <c r="D610" s="35"/>
      <c r="E610" s="35"/>
      <c r="F610" s="35"/>
      <c r="G610" s="35"/>
      <c r="AC610" s="35"/>
      <c r="AD610" s="35"/>
      <c r="AE610" s="35"/>
      <c r="AF610" s="38"/>
      <c r="AG610" s="38"/>
    </row>
    <row r="611" customFormat="false" ht="15" hidden="false" customHeight="false" outlineLevel="0" collapsed="false">
      <c r="B611" s="55"/>
      <c r="C611" s="55"/>
      <c r="D611" s="55"/>
      <c r="E611" s="55"/>
      <c r="F611" s="55"/>
      <c r="G611" s="55"/>
      <c r="AC611" s="55"/>
      <c r="AD611" s="55"/>
      <c r="AE611" s="55"/>
      <c r="AF611" s="38"/>
      <c r="AG611" s="38"/>
    </row>
    <row r="612" customFormat="false" ht="15" hidden="false" customHeight="false" outlineLevel="0" collapsed="false">
      <c r="B612" s="51"/>
      <c r="C612" s="51"/>
      <c r="D612" s="51"/>
      <c r="E612" s="51"/>
      <c r="F612" s="51"/>
      <c r="G612" s="51"/>
      <c r="AC612" s="51"/>
      <c r="AD612" s="51"/>
      <c r="AE612" s="51"/>
      <c r="AF612" s="38"/>
      <c r="AG612" s="38"/>
    </row>
    <row r="613" customFormat="false" ht="15" hidden="false" customHeight="false" outlineLevel="0" collapsed="false">
      <c r="B613" s="38"/>
      <c r="C613" s="38"/>
      <c r="D613" s="38"/>
      <c r="E613" s="38"/>
      <c r="F613" s="38"/>
      <c r="G613" s="38"/>
      <c r="AC613" s="38"/>
      <c r="AD613" s="38"/>
      <c r="AE613" s="38"/>
      <c r="AF613" s="38"/>
      <c r="AG613" s="38"/>
    </row>
    <row r="614" customFormat="false" ht="15" hidden="false" customHeight="false" outlineLevel="0" collapsed="false">
      <c r="B614" s="53"/>
      <c r="C614" s="53"/>
      <c r="D614" s="53"/>
      <c r="E614" s="53"/>
      <c r="F614" s="53"/>
      <c r="G614" s="53"/>
      <c r="AC614" s="53"/>
      <c r="AD614" s="53"/>
      <c r="AE614" s="53"/>
      <c r="AF614" s="38"/>
      <c r="AG614" s="38"/>
    </row>
    <row r="615" customFormat="false" ht="15" hidden="false" customHeight="false" outlineLevel="0" collapsed="false">
      <c r="B615" s="37"/>
      <c r="C615" s="37"/>
      <c r="D615" s="37"/>
      <c r="E615" s="37"/>
      <c r="F615" s="37"/>
      <c r="G615" s="37"/>
      <c r="AC615" s="37"/>
      <c r="AD615" s="37"/>
      <c r="AE615" s="37"/>
      <c r="AF615" s="38"/>
      <c r="AG615" s="38"/>
    </row>
    <row r="616" customFormat="false" ht="15" hidden="false" customHeight="false" outlineLevel="0" collapsed="false">
      <c r="B616" s="36"/>
      <c r="C616" s="36"/>
      <c r="D616" s="36"/>
      <c r="E616" s="36"/>
      <c r="F616" s="36"/>
      <c r="G616" s="36"/>
      <c r="AC616" s="36"/>
      <c r="AD616" s="36"/>
      <c r="AE616" s="36"/>
      <c r="AF616" s="38"/>
      <c r="AG616" s="38"/>
    </row>
    <row r="617" customFormat="false" ht="15" hidden="false" customHeight="false" outlineLevel="0" collapsed="false">
      <c r="B617" s="37"/>
      <c r="C617" s="37"/>
      <c r="D617" s="37"/>
      <c r="E617" s="37"/>
      <c r="F617" s="37"/>
      <c r="G617" s="37"/>
      <c r="AC617" s="37"/>
      <c r="AD617" s="37"/>
      <c r="AE617" s="37"/>
      <c r="AF617" s="38"/>
      <c r="AG617" s="38"/>
    </row>
    <row r="618" customFormat="false" ht="15" hidden="false" customHeight="false" outlineLevel="0" collapsed="false">
      <c r="B618" s="51"/>
      <c r="C618" s="51"/>
      <c r="D618" s="51"/>
      <c r="E618" s="51"/>
      <c r="F618" s="51"/>
      <c r="G618" s="51"/>
      <c r="AC618" s="51"/>
      <c r="AD618" s="51"/>
      <c r="AE618" s="51"/>
      <c r="AF618" s="38"/>
      <c r="AG618" s="38"/>
    </row>
    <row r="619" customFormat="false" ht="15" hidden="false" customHeight="false" outlineLevel="0" collapsed="false">
      <c r="B619" s="53"/>
      <c r="C619" s="53"/>
      <c r="D619" s="53"/>
      <c r="E619" s="53"/>
      <c r="F619" s="53"/>
      <c r="G619" s="53"/>
      <c r="AC619" s="53"/>
      <c r="AD619" s="53"/>
      <c r="AE619" s="53"/>
      <c r="AF619" s="38"/>
      <c r="AG619" s="38"/>
    </row>
    <row r="620" customFormat="false" ht="15" hidden="false" customHeight="false" outlineLevel="0" collapsed="false">
      <c r="B620" s="46"/>
      <c r="C620" s="46"/>
      <c r="D620" s="46"/>
      <c r="E620" s="46"/>
      <c r="F620" s="46"/>
      <c r="G620" s="46"/>
      <c r="AC620" s="46"/>
      <c r="AD620" s="46"/>
      <c r="AE620" s="46"/>
      <c r="AF620" s="38"/>
      <c r="AG620" s="38"/>
    </row>
    <row r="621" customFormat="false" ht="15" hidden="false" customHeight="false" outlineLevel="0" collapsed="false">
      <c r="B621" s="35"/>
      <c r="C621" s="35"/>
      <c r="D621" s="35"/>
      <c r="E621" s="35"/>
      <c r="F621" s="35"/>
      <c r="G621" s="35"/>
      <c r="AC621" s="35"/>
      <c r="AD621" s="35"/>
      <c r="AE621" s="35"/>
      <c r="AF621" s="38"/>
      <c r="AG621" s="38"/>
    </row>
    <row r="622" customFormat="false" ht="15" hidden="false" customHeight="false" outlineLevel="0" collapsed="false">
      <c r="B622" s="33"/>
      <c r="C622" s="33"/>
      <c r="D622" s="33"/>
      <c r="E622" s="33"/>
      <c r="F622" s="33"/>
      <c r="G622" s="33"/>
      <c r="AC622" s="33"/>
      <c r="AD622" s="33"/>
      <c r="AE622" s="33"/>
      <c r="AF622" s="38"/>
      <c r="AG622" s="38"/>
    </row>
    <row r="623" customFormat="false" ht="15" hidden="false" customHeight="false" outlineLevel="0" collapsed="false">
      <c r="B623" s="52"/>
      <c r="C623" s="52"/>
      <c r="D623" s="52"/>
      <c r="E623" s="52"/>
      <c r="F623" s="52"/>
      <c r="G623" s="52"/>
      <c r="AC623" s="52"/>
      <c r="AD623" s="52"/>
      <c r="AE623" s="52"/>
      <c r="AF623" s="38"/>
      <c r="AG623" s="38"/>
    </row>
    <row r="624" customFormat="false" ht="15" hidden="false" customHeight="false" outlineLevel="0" collapsed="false">
      <c r="B624" s="36"/>
      <c r="C624" s="36"/>
      <c r="D624" s="36"/>
      <c r="E624" s="36"/>
      <c r="F624" s="36"/>
      <c r="G624" s="36"/>
      <c r="AC624" s="36"/>
      <c r="AD624" s="36"/>
      <c r="AE624" s="36"/>
      <c r="AF624" s="38"/>
      <c r="AG624" s="38"/>
    </row>
    <row r="625" customFormat="false" ht="15" hidden="false" customHeight="false" outlineLevel="0" collapsed="false">
      <c r="B625" s="43"/>
      <c r="C625" s="43"/>
      <c r="D625" s="43"/>
      <c r="E625" s="43"/>
      <c r="F625" s="43"/>
      <c r="G625" s="43"/>
      <c r="AC625" s="43"/>
      <c r="AD625" s="43"/>
      <c r="AE625" s="43"/>
      <c r="AF625" s="38"/>
      <c r="AG625" s="38"/>
    </row>
    <row r="626" customFormat="false" ht="15" hidden="false" customHeight="false" outlineLevel="0" collapsed="false">
      <c r="B626" s="36"/>
      <c r="C626" s="36"/>
      <c r="D626" s="36"/>
      <c r="E626" s="36"/>
      <c r="F626" s="36"/>
      <c r="G626" s="36"/>
      <c r="AC626" s="36"/>
      <c r="AD626" s="36"/>
      <c r="AE626" s="36"/>
      <c r="AF626" s="38"/>
      <c r="AG626" s="38"/>
    </row>
    <row r="627" customFormat="false" ht="15" hidden="false" customHeight="false" outlineLevel="0" collapsed="false">
      <c r="B627" s="44"/>
      <c r="C627" s="44"/>
      <c r="D627" s="44"/>
      <c r="E627" s="44"/>
      <c r="F627" s="44"/>
      <c r="G627" s="44"/>
      <c r="AC627" s="44"/>
      <c r="AD627" s="44"/>
      <c r="AE627" s="44"/>
      <c r="AF627" s="38"/>
      <c r="AG627" s="38"/>
    </row>
    <row r="628" customFormat="false" ht="15" hidden="false" customHeight="false" outlineLevel="0" collapsed="false">
      <c r="B628" s="52"/>
      <c r="C628" s="52"/>
      <c r="D628" s="52"/>
      <c r="E628" s="52"/>
      <c r="F628" s="52"/>
      <c r="G628" s="52"/>
      <c r="AC628" s="52"/>
      <c r="AD628" s="52"/>
      <c r="AE628" s="52"/>
      <c r="AF628" s="38"/>
      <c r="AG628" s="38"/>
    </row>
    <row r="629" customFormat="false" ht="15" hidden="false" customHeight="false" outlineLevel="0" collapsed="false">
      <c r="B629" s="48"/>
      <c r="C629" s="48"/>
      <c r="D629" s="48"/>
      <c r="E629" s="48"/>
      <c r="F629" s="48"/>
      <c r="G629" s="48"/>
      <c r="AC629" s="48"/>
      <c r="AD629" s="48"/>
      <c r="AE629" s="48"/>
      <c r="AF629" s="38"/>
      <c r="AG629" s="38"/>
    </row>
    <row r="630" customFormat="false" ht="15" hidden="false" customHeight="false" outlineLevel="0" collapsed="false">
      <c r="B630" s="40"/>
      <c r="C630" s="40"/>
      <c r="D630" s="40"/>
      <c r="E630" s="40"/>
      <c r="F630" s="40"/>
      <c r="G630" s="40"/>
      <c r="AC630" s="40"/>
      <c r="AD630" s="40"/>
      <c r="AE630" s="40"/>
      <c r="AF630" s="38"/>
      <c r="AG630" s="38"/>
    </row>
    <row r="631" customFormat="false" ht="15" hidden="false" customHeight="false" outlineLevel="0" collapsed="false">
      <c r="B631" s="42"/>
      <c r="C631" s="42"/>
      <c r="D631" s="42"/>
      <c r="E631" s="42"/>
      <c r="F631" s="42"/>
      <c r="G631" s="42"/>
      <c r="AC631" s="42"/>
      <c r="AD631" s="42"/>
      <c r="AE631" s="42"/>
      <c r="AF631" s="38"/>
      <c r="AG631" s="38"/>
    </row>
    <row r="632" customFormat="false" ht="15" hidden="false" customHeight="false" outlineLevel="0" collapsed="false">
      <c r="B632" s="34"/>
      <c r="C632" s="34"/>
      <c r="D632" s="34"/>
      <c r="E632" s="34"/>
      <c r="F632" s="34"/>
      <c r="G632" s="34"/>
      <c r="AC632" s="34"/>
      <c r="AD632" s="34"/>
      <c r="AE632" s="34"/>
      <c r="AF632" s="38"/>
      <c r="AG632" s="38"/>
    </row>
    <row r="633" customFormat="false" ht="15" hidden="false" customHeight="false" outlineLevel="0" collapsed="false">
      <c r="B633" s="34"/>
      <c r="C633" s="34"/>
      <c r="D633" s="34"/>
      <c r="E633" s="34"/>
      <c r="F633" s="34"/>
      <c r="G633" s="34"/>
      <c r="AC633" s="34"/>
      <c r="AD633" s="34"/>
      <c r="AE633" s="34"/>
      <c r="AF633" s="38"/>
      <c r="AG633" s="38"/>
    </row>
    <row r="634" customFormat="false" ht="15" hidden="false" customHeight="false" outlineLevel="0" collapsed="false">
      <c r="B634" s="40"/>
      <c r="C634" s="40"/>
      <c r="D634" s="40"/>
      <c r="E634" s="40"/>
      <c r="F634" s="40"/>
      <c r="G634" s="40"/>
      <c r="AC634" s="40"/>
      <c r="AD634" s="40"/>
      <c r="AE634" s="40"/>
      <c r="AF634" s="38"/>
      <c r="AG634" s="38"/>
    </row>
    <row r="635" customFormat="false" ht="15" hidden="false" customHeight="false" outlineLevel="0" collapsed="false">
      <c r="B635" s="34"/>
      <c r="C635" s="34"/>
      <c r="D635" s="34"/>
      <c r="E635" s="34"/>
      <c r="F635" s="34"/>
      <c r="G635" s="34"/>
      <c r="AC635" s="34"/>
      <c r="AD635" s="34"/>
      <c r="AE635" s="34"/>
      <c r="AF635" s="38"/>
      <c r="AG635" s="38"/>
    </row>
    <row r="636" customFormat="false" ht="15" hidden="false" customHeight="false" outlineLevel="0" collapsed="false">
      <c r="B636" s="42"/>
      <c r="C636" s="42"/>
      <c r="D636" s="42"/>
      <c r="E636" s="42"/>
      <c r="F636" s="42"/>
      <c r="G636" s="42"/>
      <c r="AC636" s="42"/>
      <c r="AD636" s="42"/>
      <c r="AE636" s="42"/>
      <c r="AF636" s="38"/>
      <c r="AG636" s="38"/>
    </row>
    <row r="637" customFormat="false" ht="15" hidden="false" customHeight="false" outlineLevel="0" collapsed="false">
      <c r="B637" s="53"/>
      <c r="C637" s="53"/>
      <c r="D637" s="53"/>
      <c r="E637" s="53"/>
      <c r="F637" s="53"/>
      <c r="G637" s="53"/>
      <c r="AC637" s="53"/>
      <c r="AD637" s="53"/>
      <c r="AE637" s="53"/>
      <c r="AF637" s="38"/>
      <c r="AG637" s="38"/>
    </row>
    <row r="638" customFormat="false" ht="15" hidden="false" customHeight="false" outlineLevel="0" collapsed="false">
      <c r="B638" s="39"/>
      <c r="C638" s="39"/>
      <c r="D638" s="39"/>
      <c r="E638" s="39"/>
      <c r="F638" s="39"/>
      <c r="G638" s="39"/>
      <c r="AC638" s="39"/>
      <c r="AD638" s="39"/>
      <c r="AE638" s="39"/>
      <c r="AF638" s="38"/>
      <c r="AG638" s="38"/>
    </row>
    <row r="639" customFormat="false" ht="15" hidden="false" customHeight="false" outlineLevel="0" collapsed="false">
      <c r="B639" s="34"/>
      <c r="C639" s="34"/>
      <c r="D639" s="34"/>
      <c r="E639" s="34"/>
      <c r="F639" s="34"/>
      <c r="G639" s="34"/>
      <c r="AC639" s="34"/>
      <c r="AD639" s="34"/>
      <c r="AE639" s="34"/>
      <c r="AF639" s="38"/>
      <c r="AG639" s="38"/>
    </row>
    <row r="640" customFormat="false" ht="15" hidden="false" customHeight="false" outlineLevel="0" collapsed="false">
      <c r="B640" s="35"/>
      <c r="C640" s="35"/>
      <c r="D640" s="35"/>
      <c r="E640" s="35"/>
      <c r="F640" s="35"/>
      <c r="G640" s="35"/>
      <c r="AC640" s="35"/>
      <c r="AD640" s="35"/>
      <c r="AE640" s="35"/>
      <c r="AF640" s="38"/>
      <c r="AG640" s="38"/>
    </row>
    <row r="641" customFormat="false" ht="15" hidden="false" customHeight="false" outlineLevel="0" collapsed="false">
      <c r="B641" s="59"/>
      <c r="C641" s="59"/>
      <c r="D641" s="59"/>
      <c r="E641" s="59"/>
      <c r="F641" s="59"/>
      <c r="G641" s="59"/>
      <c r="AC641" s="59"/>
      <c r="AD641" s="59"/>
      <c r="AE641" s="59"/>
      <c r="AF641" s="38"/>
      <c r="AG641" s="38"/>
    </row>
    <row r="642" customFormat="false" ht="15" hidden="false" customHeight="false" outlineLevel="0" collapsed="false">
      <c r="B642" s="35"/>
      <c r="C642" s="35"/>
      <c r="D642" s="35"/>
      <c r="E642" s="35"/>
      <c r="F642" s="35"/>
      <c r="G642" s="35"/>
      <c r="AC642" s="35"/>
      <c r="AD642" s="35"/>
      <c r="AE642" s="35"/>
      <c r="AF642" s="38"/>
      <c r="AG642" s="38"/>
    </row>
    <row r="643" customFormat="false" ht="15" hidden="false" customHeight="false" outlineLevel="0" collapsed="false">
      <c r="B643" s="34"/>
      <c r="C643" s="34"/>
      <c r="D643" s="34"/>
      <c r="E643" s="34"/>
      <c r="F643" s="34"/>
      <c r="G643" s="34"/>
      <c r="AC643" s="34"/>
      <c r="AD643" s="34"/>
      <c r="AE643" s="34"/>
      <c r="AF643" s="38"/>
      <c r="AG643" s="38"/>
    </row>
    <row r="644" customFormat="false" ht="15" hidden="false" customHeight="false" outlineLevel="0" collapsed="false">
      <c r="B644" s="45"/>
      <c r="C644" s="45"/>
      <c r="D644" s="45"/>
      <c r="E644" s="45"/>
      <c r="F644" s="45"/>
      <c r="G644" s="45"/>
      <c r="AC644" s="45"/>
      <c r="AD644" s="45"/>
      <c r="AE644" s="45"/>
      <c r="AF644" s="38"/>
      <c r="AG644" s="38"/>
    </row>
    <row r="645" customFormat="false" ht="15" hidden="false" customHeight="false" outlineLevel="0" collapsed="false">
      <c r="B645" s="48"/>
      <c r="C645" s="48"/>
      <c r="D645" s="48"/>
      <c r="E645" s="48"/>
      <c r="F645" s="48"/>
      <c r="G645" s="48"/>
      <c r="AC645" s="48"/>
      <c r="AD645" s="48"/>
      <c r="AE645" s="48"/>
      <c r="AF645" s="38"/>
      <c r="AG645" s="38"/>
    </row>
    <row r="646" customFormat="false" ht="15" hidden="false" customHeight="false" outlineLevel="0" collapsed="false">
      <c r="B646" s="38"/>
      <c r="C646" s="38"/>
      <c r="D646" s="38"/>
      <c r="E646" s="38"/>
      <c r="F646" s="38"/>
      <c r="G646" s="38"/>
      <c r="AC646" s="38"/>
      <c r="AD646" s="38"/>
      <c r="AE646" s="38"/>
      <c r="AF646" s="38"/>
      <c r="AG646" s="38"/>
    </row>
    <row r="647" customFormat="false" ht="15" hidden="false" customHeight="false" outlineLevel="0" collapsed="false">
      <c r="B647" s="48"/>
      <c r="C647" s="48"/>
      <c r="D647" s="48"/>
      <c r="E647" s="48"/>
      <c r="F647" s="48"/>
      <c r="G647" s="48"/>
      <c r="AC647" s="48"/>
      <c r="AD647" s="48"/>
      <c r="AE647" s="48"/>
      <c r="AF647" s="38"/>
      <c r="AG647" s="38"/>
    </row>
    <row r="648" customFormat="false" ht="15" hidden="false" customHeight="false" outlineLevel="0" collapsed="false">
      <c r="B648" s="42"/>
      <c r="C648" s="42"/>
      <c r="D648" s="42"/>
      <c r="E648" s="42"/>
      <c r="F648" s="42"/>
      <c r="G648" s="42"/>
      <c r="AC648" s="42"/>
      <c r="AD648" s="42"/>
      <c r="AE648" s="42"/>
      <c r="AF648" s="38"/>
      <c r="AG648" s="38"/>
    </row>
    <row r="649" customFormat="false" ht="15" hidden="false" customHeight="false" outlineLevel="0" collapsed="false">
      <c r="B649" s="52"/>
      <c r="C649" s="52"/>
      <c r="D649" s="52"/>
      <c r="E649" s="52"/>
      <c r="F649" s="52"/>
      <c r="G649" s="52"/>
      <c r="AC649" s="52"/>
      <c r="AD649" s="52"/>
      <c r="AE649" s="52"/>
      <c r="AF649" s="38"/>
      <c r="AG649" s="38"/>
    </row>
    <row r="650" customFormat="false" ht="15" hidden="false" customHeight="false" outlineLevel="0" collapsed="false">
      <c r="B650" s="45"/>
      <c r="C650" s="45"/>
      <c r="D650" s="45"/>
      <c r="E650" s="45"/>
      <c r="F650" s="45"/>
      <c r="G650" s="45"/>
      <c r="AC650" s="45"/>
      <c r="AD650" s="45"/>
      <c r="AE650" s="45"/>
      <c r="AF650" s="38"/>
      <c r="AG650" s="38"/>
    </row>
    <row r="651" customFormat="false" ht="15" hidden="false" customHeight="false" outlineLevel="0" collapsed="false">
      <c r="B651" s="58"/>
      <c r="C651" s="58"/>
      <c r="D651" s="58"/>
      <c r="E651" s="58"/>
      <c r="F651" s="58"/>
      <c r="G651" s="58"/>
      <c r="AC651" s="58"/>
      <c r="AD651" s="58"/>
      <c r="AE651" s="58"/>
      <c r="AF651" s="38"/>
      <c r="AG651" s="38"/>
    </row>
    <row r="652" customFormat="false" ht="15" hidden="false" customHeight="false" outlineLevel="0" collapsed="false">
      <c r="B652" s="37"/>
      <c r="C652" s="37"/>
      <c r="D652" s="37"/>
      <c r="E652" s="37"/>
      <c r="F652" s="37"/>
      <c r="G652" s="37"/>
      <c r="AC652" s="37"/>
      <c r="AD652" s="37"/>
      <c r="AE652" s="37"/>
      <c r="AF652" s="38"/>
      <c r="AG652" s="38"/>
    </row>
    <row r="653" customFormat="false" ht="15" hidden="false" customHeight="false" outlineLevel="0" collapsed="false">
      <c r="B653" s="41"/>
      <c r="C653" s="41"/>
      <c r="D653" s="41"/>
      <c r="E653" s="41"/>
      <c r="F653" s="41"/>
      <c r="G653" s="41"/>
      <c r="AC653" s="41"/>
      <c r="AD653" s="41"/>
      <c r="AE653" s="41"/>
      <c r="AF653" s="41"/>
      <c r="AG653" s="41"/>
    </row>
    <row r="654" customFormat="false" ht="15" hidden="false" customHeight="false" outlineLevel="0" collapsed="false">
      <c r="B654" s="43"/>
      <c r="C654" s="43"/>
      <c r="D654" s="43"/>
      <c r="E654" s="43"/>
      <c r="F654" s="43"/>
      <c r="G654" s="43"/>
      <c r="AC654" s="43"/>
      <c r="AD654" s="43"/>
      <c r="AE654" s="43"/>
      <c r="AF654" s="41"/>
      <c r="AG654" s="41"/>
    </row>
    <row r="655" customFormat="false" ht="15" hidden="false" customHeight="false" outlineLevel="0" collapsed="false">
      <c r="B655" s="55"/>
      <c r="C655" s="55"/>
      <c r="D655" s="55"/>
      <c r="E655" s="55"/>
      <c r="F655" s="55"/>
      <c r="G655" s="55"/>
      <c r="AC655" s="55"/>
      <c r="AD655" s="55"/>
      <c r="AE655" s="55"/>
      <c r="AF655" s="41"/>
      <c r="AG655" s="41"/>
    </row>
    <row r="656" customFormat="false" ht="15" hidden="false" customHeight="false" outlineLevel="0" collapsed="false">
      <c r="B656" s="56"/>
      <c r="C656" s="56"/>
      <c r="D656" s="56"/>
      <c r="E656" s="56"/>
      <c r="F656" s="56"/>
      <c r="G656" s="56"/>
      <c r="AC656" s="56"/>
      <c r="AD656" s="56"/>
      <c r="AE656" s="56"/>
      <c r="AF656" s="41"/>
      <c r="AG656" s="41"/>
    </row>
    <row r="657" customFormat="false" ht="15" hidden="false" customHeight="false" outlineLevel="0" collapsed="false">
      <c r="B657" s="52"/>
      <c r="C657" s="52"/>
      <c r="D657" s="52"/>
      <c r="E657" s="52"/>
      <c r="F657" s="52"/>
      <c r="G657" s="52"/>
      <c r="AC657" s="52"/>
      <c r="AD657" s="52"/>
      <c r="AE657" s="52"/>
      <c r="AF657" s="41"/>
      <c r="AG657" s="41"/>
    </row>
    <row r="658" customFormat="false" ht="15" hidden="false" customHeight="false" outlineLevel="0" collapsed="false">
      <c r="B658" s="46"/>
      <c r="C658" s="46"/>
      <c r="D658" s="46"/>
      <c r="E658" s="46"/>
      <c r="F658" s="46"/>
      <c r="G658" s="46"/>
      <c r="AC658" s="46"/>
      <c r="AD658" s="46"/>
      <c r="AE658" s="46"/>
      <c r="AF658" s="41"/>
      <c r="AG658" s="41"/>
    </row>
    <row r="659" customFormat="false" ht="15" hidden="false" customHeight="false" outlineLevel="0" collapsed="false">
      <c r="B659" s="59"/>
      <c r="C659" s="59"/>
      <c r="D659" s="59"/>
      <c r="E659" s="59"/>
      <c r="F659" s="59"/>
      <c r="G659" s="59"/>
      <c r="AC659" s="59"/>
      <c r="AD659" s="59"/>
      <c r="AE659" s="59"/>
      <c r="AF659" s="41"/>
      <c r="AG659" s="41"/>
    </row>
    <row r="660" customFormat="false" ht="15" hidden="false" customHeight="false" outlineLevel="0" collapsed="false">
      <c r="B660" s="48"/>
      <c r="C660" s="48"/>
      <c r="D660" s="48"/>
      <c r="E660" s="48"/>
      <c r="F660" s="48"/>
      <c r="G660" s="48"/>
      <c r="AC660" s="48"/>
      <c r="AD660" s="48"/>
      <c r="AE660" s="48"/>
      <c r="AF660" s="41"/>
      <c r="AG660" s="41"/>
    </row>
    <row r="661" customFormat="false" ht="15" hidden="false" customHeight="false" outlineLevel="0" collapsed="false">
      <c r="B661" s="56"/>
      <c r="C661" s="56"/>
      <c r="D661" s="56"/>
      <c r="E661" s="56"/>
      <c r="F661" s="56"/>
      <c r="G661" s="56"/>
      <c r="AC661" s="56"/>
      <c r="AD661" s="56"/>
      <c r="AE661" s="56"/>
      <c r="AF661" s="41"/>
      <c r="AG661" s="41"/>
    </row>
    <row r="662" customFormat="false" ht="15" hidden="false" customHeight="false" outlineLevel="0" collapsed="false">
      <c r="B662" s="56"/>
      <c r="C662" s="56"/>
      <c r="D662" s="56"/>
      <c r="E662" s="56"/>
      <c r="F662" s="56"/>
      <c r="G662" s="56"/>
      <c r="AC662" s="56"/>
      <c r="AD662" s="56"/>
      <c r="AE662" s="56"/>
      <c r="AF662" s="41"/>
      <c r="AG662" s="41"/>
    </row>
    <row r="663" customFormat="false" ht="15" hidden="false" customHeight="false" outlineLevel="0" collapsed="false">
      <c r="B663" s="43"/>
      <c r="C663" s="43"/>
      <c r="D663" s="43"/>
      <c r="E663" s="43"/>
      <c r="F663" s="43"/>
      <c r="G663" s="43"/>
      <c r="AC663" s="43"/>
      <c r="AD663" s="43"/>
      <c r="AE663" s="43"/>
      <c r="AF663" s="41"/>
      <c r="AG663" s="41"/>
    </row>
    <row r="664" customFormat="false" ht="15" hidden="false" customHeight="false" outlineLevel="0" collapsed="false">
      <c r="B664" s="48"/>
      <c r="C664" s="48"/>
      <c r="D664" s="48"/>
      <c r="E664" s="48"/>
      <c r="F664" s="48"/>
      <c r="G664" s="48"/>
      <c r="AC664" s="48"/>
      <c r="AD664" s="48"/>
      <c r="AE664" s="48"/>
      <c r="AF664" s="41"/>
      <c r="AG664" s="41"/>
    </row>
    <row r="665" customFormat="false" ht="15" hidden="false" customHeight="false" outlineLevel="0" collapsed="false">
      <c r="B665" s="56"/>
      <c r="C665" s="56"/>
      <c r="D665" s="56"/>
      <c r="E665" s="56"/>
      <c r="F665" s="56"/>
      <c r="G665" s="56"/>
      <c r="AC665" s="56"/>
      <c r="AD665" s="56"/>
      <c r="AE665" s="56"/>
      <c r="AF665" s="41"/>
      <c r="AG665" s="41"/>
    </row>
    <row r="666" customFormat="false" ht="15" hidden="false" customHeight="false" outlineLevel="0" collapsed="false">
      <c r="B666" s="36"/>
      <c r="C666" s="36"/>
      <c r="D666" s="36"/>
      <c r="E666" s="36"/>
      <c r="F666" s="36"/>
      <c r="G666" s="36"/>
      <c r="AC666" s="36"/>
      <c r="AD666" s="36"/>
      <c r="AE666" s="36"/>
      <c r="AF666" s="41"/>
      <c r="AG666" s="41"/>
    </row>
    <row r="667" customFormat="false" ht="15" hidden="false" customHeight="false" outlineLevel="0" collapsed="false">
      <c r="B667" s="40"/>
      <c r="C667" s="40"/>
      <c r="D667" s="40"/>
      <c r="E667" s="40"/>
      <c r="F667" s="40"/>
      <c r="G667" s="40"/>
      <c r="AC667" s="40"/>
      <c r="AD667" s="40"/>
      <c r="AE667" s="40"/>
      <c r="AF667" s="41"/>
      <c r="AG667" s="41"/>
    </row>
    <row r="668" customFormat="false" ht="15" hidden="false" customHeight="false" outlineLevel="0" collapsed="false">
      <c r="B668" s="51"/>
      <c r="C668" s="51"/>
      <c r="D668" s="51"/>
      <c r="E668" s="51"/>
      <c r="F668" s="51"/>
      <c r="G668" s="51"/>
      <c r="AC668" s="51"/>
      <c r="AD668" s="51"/>
      <c r="AE668" s="51"/>
      <c r="AF668" s="41"/>
      <c r="AG668" s="41"/>
    </row>
    <row r="669" customFormat="false" ht="15" hidden="false" customHeight="false" outlineLevel="0" collapsed="false">
      <c r="B669" s="44"/>
      <c r="C669" s="44"/>
      <c r="D669" s="44"/>
      <c r="E669" s="44"/>
      <c r="F669" s="44"/>
      <c r="G669" s="44"/>
      <c r="AC669" s="44"/>
      <c r="AD669" s="44"/>
      <c r="AE669" s="44"/>
      <c r="AF669" s="41"/>
      <c r="AG669" s="41"/>
    </row>
    <row r="670" customFormat="false" ht="15" hidden="false" customHeight="false" outlineLevel="0" collapsed="false">
      <c r="B670" s="38"/>
      <c r="C670" s="38"/>
      <c r="D670" s="38"/>
      <c r="E670" s="38"/>
      <c r="F670" s="38"/>
      <c r="G670" s="38"/>
      <c r="AC670" s="38"/>
      <c r="AD670" s="38"/>
      <c r="AE670" s="38"/>
      <c r="AF670" s="41"/>
      <c r="AG670" s="41"/>
    </row>
    <row r="671" customFormat="false" ht="15" hidden="false" customHeight="false" outlineLevel="0" collapsed="false">
      <c r="B671" s="37"/>
      <c r="C671" s="37"/>
      <c r="D671" s="37"/>
      <c r="E671" s="37"/>
      <c r="F671" s="37"/>
      <c r="G671" s="37"/>
      <c r="AC671" s="37"/>
      <c r="AD671" s="37"/>
      <c r="AE671" s="37"/>
      <c r="AF671" s="41"/>
      <c r="AG671" s="41"/>
    </row>
    <row r="672" customFormat="false" ht="15" hidden="false" customHeight="false" outlineLevel="0" collapsed="false">
      <c r="B672" s="41"/>
      <c r="C672" s="41"/>
      <c r="D672" s="41"/>
      <c r="E672" s="41"/>
      <c r="F672" s="41"/>
      <c r="G672" s="41"/>
      <c r="AC672" s="41"/>
      <c r="AD672" s="41"/>
      <c r="AE672" s="41"/>
      <c r="AF672" s="41"/>
      <c r="AG672" s="41"/>
    </row>
    <row r="673" customFormat="false" ht="15" hidden="false" customHeight="false" outlineLevel="0" collapsed="false">
      <c r="B673" s="56"/>
      <c r="C673" s="56"/>
      <c r="D673" s="56"/>
      <c r="E673" s="56"/>
      <c r="F673" s="56"/>
      <c r="G673" s="56"/>
      <c r="AC673" s="56"/>
      <c r="AD673" s="56"/>
      <c r="AE673" s="56"/>
      <c r="AF673" s="41"/>
      <c r="AG673" s="41"/>
    </row>
    <row r="674" customFormat="false" ht="15" hidden="false" customHeight="false" outlineLevel="0" collapsed="false">
      <c r="B674" s="52"/>
      <c r="C674" s="52"/>
      <c r="D674" s="52"/>
      <c r="E674" s="52"/>
      <c r="F674" s="52"/>
      <c r="G674" s="52"/>
      <c r="AC674" s="52"/>
      <c r="AD674" s="52"/>
      <c r="AE674" s="52"/>
      <c r="AF674" s="41"/>
      <c r="AG674" s="41"/>
    </row>
    <row r="675" customFormat="false" ht="15" hidden="false" customHeight="false" outlineLevel="0" collapsed="false">
      <c r="B675" s="41"/>
      <c r="C675" s="41"/>
      <c r="D675" s="41"/>
      <c r="E675" s="41"/>
      <c r="F675" s="41"/>
      <c r="G675" s="41"/>
      <c r="AC675" s="41"/>
      <c r="AD675" s="41"/>
      <c r="AE675" s="41"/>
      <c r="AF675" s="41"/>
      <c r="AG675" s="41"/>
    </row>
    <row r="676" customFormat="false" ht="15" hidden="false" customHeight="false" outlineLevel="0" collapsed="false">
      <c r="B676" s="45"/>
      <c r="C676" s="45"/>
      <c r="D676" s="45"/>
      <c r="E676" s="45"/>
      <c r="F676" s="45"/>
      <c r="G676" s="45"/>
      <c r="AC676" s="45"/>
      <c r="AD676" s="45"/>
      <c r="AE676" s="45"/>
      <c r="AF676" s="41"/>
      <c r="AG676" s="41"/>
    </row>
    <row r="677" customFormat="false" ht="15" hidden="false" customHeight="false" outlineLevel="0" collapsed="false">
      <c r="B677" s="59"/>
      <c r="C677" s="59"/>
      <c r="D677" s="59"/>
      <c r="E677" s="59"/>
      <c r="F677" s="59"/>
      <c r="G677" s="59"/>
      <c r="AC677" s="59"/>
      <c r="AD677" s="59"/>
      <c r="AE677" s="59"/>
      <c r="AF677" s="41"/>
      <c r="AG677" s="41"/>
    </row>
    <row r="678" customFormat="false" ht="15" hidden="false" customHeight="false" outlineLevel="0" collapsed="false">
      <c r="B678" s="45"/>
      <c r="C678" s="45"/>
      <c r="D678" s="45"/>
      <c r="E678" s="45"/>
      <c r="F678" s="45"/>
      <c r="G678" s="45"/>
      <c r="AC678" s="45"/>
      <c r="AD678" s="45"/>
      <c r="AE678" s="45"/>
      <c r="AF678" s="41"/>
      <c r="AG678" s="41"/>
    </row>
    <row r="679" customFormat="false" ht="15" hidden="false" customHeight="false" outlineLevel="0" collapsed="false">
      <c r="B679" s="39"/>
      <c r="C679" s="39"/>
      <c r="D679" s="39"/>
      <c r="E679" s="39"/>
      <c r="F679" s="39"/>
      <c r="G679" s="39"/>
      <c r="AC679" s="39"/>
      <c r="AD679" s="39"/>
      <c r="AE679" s="39"/>
      <c r="AF679" s="41"/>
      <c r="AG679" s="41"/>
    </row>
    <row r="680" customFormat="false" ht="15" hidden="false" customHeight="false" outlineLevel="0" collapsed="false">
      <c r="B680" s="51"/>
      <c r="C680" s="51"/>
      <c r="D680" s="51"/>
      <c r="E680" s="51"/>
      <c r="F680" s="51"/>
      <c r="G680" s="51"/>
      <c r="AC680" s="51"/>
      <c r="AD680" s="51"/>
      <c r="AE680" s="51"/>
      <c r="AF680" s="41"/>
      <c r="AG680" s="41"/>
    </row>
    <row r="681" customFormat="false" ht="15" hidden="false" customHeight="false" outlineLevel="0" collapsed="false">
      <c r="B681" s="35"/>
      <c r="C681" s="35"/>
      <c r="D681" s="35"/>
      <c r="E681" s="35"/>
      <c r="F681" s="35"/>
      <c r="G681" s="35"/>
      <c r="AC681" s="35"/>
      <c r="AD681" s="35"/>
      <c r="AE681" s="35"/>
      <c r="AF681" s="41"/>
      <c r="AG681" s="41"/>
    </row>
    <row r="682" customFormat="false" ht="15" hidden="false" customHeight="false" outlineLevel="0" collapsed="false">
      <c r="B682" s="50"/>
      <c r="C682" s="50"/>
      <c r="D682" s="50"/>
      <c r="E682" s="50"/>
      <c r="F682" s="50"/>
      <c r="G682" s="50"/>
      <c r="AC682" s="50"/>
      <c r="AD682" s="50"/>
      <c r="AE682" s="50"/>
      <c r="AF682" s="41"/>
      <c r="AG682" s="41"/>
    </row>
    <row r="683" customFormat="false" ht="15" hidden="false" customHeight="false" outlineLevel="0" collapsed="false">
      <c r="B683" s="52"/>
      <c r="C683" s="52"/>
      <c r="D683" s="52"/>
      <c r="E683" s="52"/>
      <c r="F683" s="52"/>
      <c r="G683" s="52"/>
      <c r="AC683" s="52"/>
      <c r="AD683" s="52"/>
      <c r="AE683" s="52"/>
      <c r="AF683" s="41"/>
      <c r="AG683" s="41"/>
    </row>
    <row r="684" customFormat="false" ht="15" hidden="false" customHeight="false" outlineLevel="0" collapsed="false">
      <c r="B684" s="41"/>
      <c r="C684" s="41"/>
      <c r="D684" s="41"/>
      <c r="E684" s="41"/>
      <c r="F684" s="41"/>
      <c r="G684" s="41"/>
      <c r="AC684" s="41"/>
      <c r="AD684" s="41"/>
      <c r="AE684" s="41"/>
      <c r="AF684" s="41"/>
      <c r="AG684" s="41"/>
    </row>
    <row r="685" customFormat="false" ht="15" hidden="false" customHeight="false" outlineLevel="0" collapsed="false">
      <c r="B685" s="33"/>
      <c r="C685" s="33"/>
      <c r="D685" s="33"/>
      <c r="E685" s="33"/>
      <c r="F685" s="33"/>
      <c r="G685" s="33"/>
      <c r="AC685" s="33"/>
      <c r="AD685" s="33"/>
      <c r="AE685" s="33"/>
      <c r="AF685" s="41"/>
      <c r="AG685" s="41"/>
    </row>
    <row r="686" customFormat="false" ht="15" hidden="false" customHeight="false" outlineLevel="0" collapsed="false">
      <c r="B686" s="50"/>
      <c r="C686" s="50"/>
      <c r="D686" s="50"/>
      <c r="E686" s="50"/>
      <c r="F686" s="50"/>
      <c r="G686" s="50"/>
      <c r="AC686" s="50"/>
      <c r="AD686" s="50"/>
      <c r="AE686" s="50"/>
      <c r="AF686" s="41"/>
      <c r="AG686" s="41"/>
    </row>
    <row r="687" customFormat="false" ht="15" hidden="false" customHeight="false" outlineLevel="0" collapsed="false">
      <c r="B687" s="42"/>
      <c r="C687" s="42"/>
      <c r="D687" s="42"/>
      <c r="E687" s="42"/>
      <c r="F687" s="42"/>
      <c r="G687" s="42"/>
      <c r="AC687" s="42"/>
      <c r="AD687" s="42"/>
      <c r="AE687" s="42"/>
      <c r="AF687" s="41"/>
      <c r="AG687" s="41"/>
    </row>
    <row r="688" customFormat="false" ht="15" hidden="false" customHeight="false" outlineLevel="0" collapsed="false">
      <c r="B688" s="42"/>
      <c r="C688" s="42"/>
      <c r="D688" s="42"/>
      <c r="E688" s="42"/>
      <c r="F688" s="42"/>
      <c r="G688" s="42"/>
      <c r="AC688" s="42"/>
      <c r="AD688" s="42"/>
      <c r="AE688" s="42"/>
      <c r="AF688" s="41"/>
      <c r="AG688" s="41"/>
    </row>
    <row r="689" customFormat="false" ht="15" hidden="false" customHeight="false" outlineLevel="0" collapsed="false">
      <c r="B689" s="53"/>
      <c r="C689" s="53"/>
      <c r="D689" s="53"/>
      <c r="E689" s="53"/>
      <c r="F689" s="53"/>
      <c r="G689" s="53"/>
      <c r="AC689" s="53"/>
      <c r="AD689" s="53"/>
      <c r="AE689" s="53"/>
      <c r="AF689" s="41"/>
      <c r="AG689" s="41"/>
    </row>
    <row r="690" customFormat="false" ht="15" hidden="false" customHeight="false" outlineLevel="0" collapsed="false">
      <c r="B690" s="56"/>
      <c r="C690" s="56"/>
      <c r="D690" s="56"/>
      <c r="E690" s="56"/>
      <c r="F690" s="56"/>
      <c r="G690" s="56"/>
      <c r="AC690" s="56"/>
      <c r="AD690" s="56"/>
      <c r="AE690" s="56"/>
      <c r="AF690" s="41"/>
      <c r="AG690" s="41"/>
    </row>
    <row r="691" customFormat="false" ht="15" hidden="false" customHeight="false" outlineLevel="0" collapsed="false">
      <c r="B691" s="57"/>
      <c r="C691" s="57"/>
      <c r="D691" s="57"/>
      <c r="E691" s="57"/>
      <c r="F691" s="57"/>
      <c r="G691" s="57"/>
      <c r="AC691" s="57"/>
      <c r="AD691" s="57"/>
      <c r="AE691" s="57"/>
      <c r="AF691" s="41"/>
      <c r="AG691" s="41"/>
    </row>
    <row r="692" customFormat="false" ht="15" hidden="false" customHeight="false" outlineLevel="0" collapsed="false">
      <c r="B692" s="53"/>
      <c r="C692" s="53"/>
      <c r="D692" s="53"/>
      <c r="E692" s="53"/>
      <c r="F692" s="53"/>
      <c r="G692" s="53"/>
      <c r="AC692" s="53"/>
      <c r="AD692" s="53"/>
      <c r="AE692" s="53"/>
      <c r="AF692" s="41"/>
      <c r="AG692" s="41"/>
    </row>
    <row r="693" customFormat="false" ht="15" hidden="false" customHeight="false" outlineLevel="0" collapsed="false">
      <c r="B693" s="59"/>
      <c r="C693" s="59"/>
      <c r="D693" s="59"/>
      <c r="E693" s="59"/>
      <c r="F693" s="59"/>
      <c r="G693" s="59"/>
      <c r="AC693" s="59"/>
      <c r="AD693" s="59"/>
      <c r="AE693" s="59"/>
      <c r="AF693" s="41"/>
      <c r="AG693" s="41"/>
    </row>
    <row r="694" customFormat="false" ht="15" hidden="false" customHeight="false" outlineLevel="0" collapsed="false">
      <c r="B694" s="37"/>
      <c r="C694" s="37"/>
      <c r="D694" s="37"/>
      <c r="E694" s="37"/>
      <c r="F694" s="37"/>
      <c r="G694" s="37"/>
      <c r="AC694" s="37"/>
      <c r="AD694" s="37"/>
      <c r="AE694" s="37"/>
      <c r="AF694" s="41"/>
      <c r="AG694" s="41"/>
    </row>
    <row r="695" customFormat="false" ht="15" hidden="false" customHeight="false" outlineLevel="0" collapsed="false">
      <c r="B695" s="44"/>
      <c r="C695" s="44"/>
      <c r="D695" s="44"/>
      <c r="E695" s="44"/>
      <c r="F695" s="44"/>
      <c r="G695" s="44"/>
      <c r="AC695" s="44"/>
      <c r="AD695" s="44"/>
      <c r="AE695" s="44"/>
      <c r="AF695" s="41"/>
      <c r="AG695" s="41"/>
    </row>
    <row r="696" customFormat="false" ht="15" hidden="false" customHeight="false" outlineLevel="0" collapsed="false">
      <c r="B696" s="39"/>
      <c r="C696" s="39"/>
      <c r="D696" s="39"/>
      <c r="E696" s="39"/>
      <c r="F696" s="39"/>
      <c r="G696" s="39"/>
      <c r="AC696" s="39"/>
      <c r="AD696" s="39"/>
      <c r="AE696" s="39"/>
      <c r="AF696" s="41"/>
      <c r="AG696" s="41"/>
    </row>
    <row r="697" customFormat="false" ht="15" hidden="false" customHeight="false" outlineLevel="0" collapsed="false">
      <c r="B697" s="57"/>
      <c r="C697" s="57"/>
      <c r="D697" s="57"/>
      <c r="E697" s="57"/>
      <c r="F697" s="57"/>
      <c r="G697" s="57"/>
      <c r="AC697" s="57"/>
      <c r="AD697" s="57"/>
      <c r="AE697" s="57"/>
      <c r="AF697" s="41"/>
      <c r="AG697" s="41"/>
    </row>
    <row r="698" customFormat="false" ht="15" hidden="false" customHeight="false" outlineLevel="0" collapsed="false">
      <c r="B698" s="57"/>
      <c r="C698" s="57"/>
      <c r="D698" s="57"/>
      <c r="E698" s="57"/>
      <c r="F698" s="57"/>
      <c r="G698" s="57"/>
      <c r="AC698" s="57"/>
      <c r="AD698" s="57"/>
      <c r="AE698" s="57"/>
      <c r="AF698" s="41"/>
      <c r="AG698" s="41"/>
    </row>
    <row r="699" customFormat="false" ht="15" hidden="false" customHeight="false" outlineLevel="0" collapsed="false">
      <c r="B699" s="58"/>
      <c r="C699" s="58"/>
      <c r="D699" s="58"/>
      <c r="E699" s="58"/>
      <c r="F699" s="58"/>
      <c r="G699" s="58"/>
      <c r="AC699" s="58"/>
      <c r="AD699" s="58"/>
      <c r="AE699" s="58"/>
      <c r="AF699" s="41"/>
      <c r="AG699" s="41"/>
    </row>
    <row r="700" customFormat="false" ht="15" hidden="false" customHeight="false" outlineLevel="0" collapsed="false">
      <c r="B700" s="50"/>
      <c r="C700" s="50"/>
      <c r="D700" s="50"/>
      <c r="E700" s="50"/>
      <c r="F700" s="50"/>
      <c r="G700" s="50"/>
      <c r="AC700" s="50"/>
      <c r="AD700" s="50"/>
      <c r="AE700" s="50"/>
      <c r="AF700" s="41"/>
      <c r="AG700" s="41"/>
    </row>
    <row r="701" customFormat="false" ht="15" hidden="false" customHeight="false" outlineLevel="0" collapsed="false">
      <c r="B701" s="47"/>
      <c r="C701" s="47"/>
      <c r="D701" s="47"/>
      <c r="E701" s="47"/>
      <c r="F701" s="47"/>
      <c r="G701" s="47"/>
      <c r="AC701" s="47"/>
      <c r="AD701" s="47"/>
      <c r="AE701" s="47"/>
      <c r="AF701" s="41"/>
      <c r="AG701" s="41"/>
    </row>
    <row r="702" customFormat="false" ht="15" hidden="false" customHeight="false" outlineLevel="0" collapsed="false">
      <c r="B702" s="40"/>
      <c r="C702" s="40"/>
      <c r="D702" s="40"/>
      <c r="E702" s="40"/>
      <c r="F702" s="40"/>
      <c r="G702" s="40"/>
      <c r="AC702" s="40"/>
      <c r="AD702" s="40"/>
      <c r="AE702" s="40"/>
      <c r="AF702" s="41"/>
      <c r="AG702" s="41"/>
    </row>
    <row r="703" customFormat="false" ht="15" hidden="false" customHeight="false" outlineLevel="0" collapsed="false">
      <c r="B703" s="47"/>
      <c r="C703" s="47"/>
      <c r="D703" s="47"/>
      <c r="E703" s="47"/>
      <c r="F703" s="47"/>
      <c r="G703" s="47"/>
      <c r="AC703" s="47"/>
      <c r="AD703" s="47"/>
      <c r="AE703" s="47"/>
      <c r="AF703" s="41"/>
      <c r="AG703" s="41"/>
    </row>
    <row r="704" customFormat="false" ht="15" hidden="false" customHeight="false" outlineLevel="0" collapsed="false">
      <c r="B704" s="58"/>
      <c r="C704" s="58"/>
      <c r="D704" s="58"/>
      <c r="E704" s="58"/>
      <c r="F704" s="58"/>
      <c r="G704" s="58"/>
      <c r="AC704" s="58"/>
      <c r="AD704" s="58"/>
      <c r="AE704" s="58"/>
      <c r="AF704" s="41"/>
      <c r="AG704" s="41"/>
    </row>
    <row r="705" customFormat="false" ht="15" hidden="false" customHeight="false" outlineLevel="0" collapsed="false">
      <c r="B705" s="43"/>
      <c r="C705" s="43"/>
      <c r="D705" s="43"/>
      <c r="E705" s="43"/>
      <c r="F705" s="43"/>
      <c r="G705" s="43"/>
      <c r="AC705" s="43"/>
      <c r="AD705" s="43"/>
      <c r="AE705" s="43"/>
      <c r="AF705" s="41"/>
      <c r="AG705" s="41"/>
    </row>
    <row r="706" customFormat="false" ht="15" hidden="false" customHeight="false" outlineLevel="0" collapsed="false">
      <c r="B706" s="51"/>
      <c r="C706" s="51"/>
      <c r="D706" s="51"/>
      <c r="E706" s="51"/>
      <c r="F706" s="51"/>
      <c r="G706" s="51"/>
      <c r="AC706" s="51"/>
      <c r="AD706" s="51"/>
      <c r="AE706" s="51"/>
      <c r="AF706" s="41"/>
      <c r="AG706" s="41"/>
    </row>
    <row r="707" customFormat="false" ht="15" hidden="false" customHeight="false" outlineLevel="0" collapsed="false">
      <c r="B707" s="54"/>
      <c r="C707" s="54"/>
      <c r="D707" s="54"/>
      <c r="E707" s="54"/>
      <c r="F707" s="54"/>
      <c r="G707" s="54"/>
      <c r="AC707" s="54"/>
      <c r="AD707" s="54"/>
      <c r="AE707" s="54"/>
      <c r="AF707" s="41"/>
      <c r="AG707" s="41"/>
    </row>
    <row r="708" customFormat="false" ht="15" hidden="false" customHeight="false" outlineLevel="0" collapsed="false">
      <c r="B708" s="58"/>
      <c r="C708" s="58"/>
      <c r="D708" s="58"/>
      <c r="E708" s="58"/>
      <c r="F708" s="58"/>
      <c r="G708" s="58"/>
      <c r="AC708" s="58"/>
      <c r="AD708" s="58"/>
      <c r="AE708" s="58"/>
      <c r="AF708" s="41"/>
      <c r="AG708" s="41"/>
    </row>
    <row r="709" customFormat="false" ht="15" hidden="false" customHeight="false" outlineLevel="0" collapsed="false">
      <c r="B709" s="36"/>
      <c r="C709" s="36"/>
      <c r="D709" s="36"/>
      <c r="E709" s="36"/>
      <c r="F709" s="36"/>
      <c r="G709" s="36"/>
      <c r="AC709" s="36"/>
      <c r="AD709" s="36"/>
      <c r="AE709" s="36"/>
      <c r="AF709" s="41"/>
      <c r="AG709" s="41"/>
    </row>
    <row r="710" customFormat="false" ht="15" hidden="false" customHeight="false" outlineLevel="0" collapsed="false">
      <c r="B710" s="48"/>
      <c r="C710" s="48"/>
      <c r="D710" s="48"/>
      <c r="E710" s="48"/>
      <c r="F710" s="48"/>
      <c r="G710" s="48"/>
      <c r="AC710" s="48"/>
      <c r="AD710" s="48"/>
      <c r="AE710" s="48"/>
      <c r="AF710" s="41"/>
      <c r="AG710" s="41"/>
    </row>
    <row r="711" customFormat="false" ht="15" hidden="false" customHeight="false" outlineLevel="0" collapsed="false">
      <c r="B711" s="59"/>
      <c r="C711" s="59"/>
      <c r="D711" s="59"/>
      <c r="E711" s="59"/>
      <c r="F711" s="59"/>
      <c r="G711" s="59"/>
      <c r="AC711" s="59"/>
      <c r="AD711" s="59"/>
      <c r="AE711" s="59"/>
      <c r="AF711" s="41"/>
      <c r="AG711" s="41"/>
    </row>
    <row r="712" customFormat="false" ht="15" hidden="false" customHeight="false" outlineLevel="0" collapsed="false">
      <c r="B712" s="52"/>
      <c r="C712" s="52"/>
      <c r="D712" s="52"/>
      <c r="E712" s="52"/>
      <c r="F712" s="52"/>
      <c r="G712" s="52"/>
      <c r="AC712" s="52"/>
      <c r="AD712" s="52"/>
      <c r="AE712" s="52"/>
      <c r="AF712" s="41"/>
      <c r="AG712" s="41"/>
    </row>
    <row r="713" customFormat="false" ht="15" hidden="false" customHeight="false" outlineLevel="0" collapsed="false">
      <c r="B713" s="55"/>
      <c r="C713" s="55"/>
      <c r="D713" s="55"/>
      <c r="E713" s="55"/>
      <c r="F713" s="55"/>
      <c r="G713" s="55"/>
      <c r="AC713" s="55"/>
      <c r="AD713" s="55"/>
      <c r="AE713" s="55"/>
      <c r="AF713" s="41"/>
      <c r="AG713" s="41"/>
    </row>
    <row r="714" customFormat="false" ht="15" hidden="false" customHeight="false" outlineLevel="0" collapsed="false">
      <c r="B714" s="35"/>
      <c r="C714" s="35"/>
      <c r="D714" s="35"/>
      <c r="E714" s="35"/>
      <c r="F714" s="35"/>
      <c r="G714" s="35"/>
      <c r="AC714" s="35"/>
      <c r="AD714" s="35"/>
      <c r="AE714" s="35"/>
      <c r="AF714" s="41"/>
      <c r="AG714" s="41"/>
    </row>
    <row r="715" customFormat="false" ht="15" hidden="false" customHeight="false" outlineLevel="0" collapsed="false">
      <c r="B715" s="37"/>
      <c r="C715" s="37"/>
      <c r="D715" s="37"/>
      <c r="E715" s="37"/>
      <c r="F715" s="37"/>
      <c r="G715" s="37"/>
      <c r="AC715" s="37"/>
      <c r="AD715" s="37"/>
      <c r="AE715" s="37"/>
      <c r="AF715" s="41"/>
      <c r="AG715" s="41"/>
    </row>
    <row r="716" customFormat="false" ht="15" hidden="false" customHeight="false" outlineLevel="0" collapsed="false">
      <c r="B716" s="57"/>
      <c r="C716" s="57"/>
      <c r="D716" s="57"/>
      <c r="E716" s="57"/>
      <c r="F716" s="57"/>
      <c r="G716" s="57"/>
      <c r="AC716" s="57"/>
      <c r="AD716" s="57"/>
      <c r="AE716" s="57"/>
      <c r="AF716" s="41"/>
      <c r="AG716" s="41"/>
    </row>
    <row r="717" customFormat="false" ht="15" hidden="false" customHeight="false" outlineLevel="0" collapsed="false">
      <c r="B717" s="55"/>
      <c r="C717" s="55"/>
      <c r="D717" s="55"/>
      <c r="E717" s="55"/>
      <c r="F717" s="55"/>
      <c r="G717" s="55"/>
      <c r="AC717" s="55"/>
      <c r="AD717" s="55"/>
      <c r="AE717" s="55"/>
      <c r="AF717" s="41"/>
      <c r="AG717" s="41"/>
    </row>
    <row r="718" customFormat="false" ht="15" hidden="false" customHeight="false" outlineLevel="0" collapsed="false">
      <c r="B718" s="35"/>
      <c r="C718" s="35"/>
      <c r="D718" s="35"/>
      <c r="E718" s="35"/>
      <c r="F718" s="35"/>
      <c r="G718" s="35"/>
      <c r="AC718" s="35"/>
      <c r="AD718" s="35"/>
      <c r="AE718" s="35"/>
      <c r="AF718" s="40"/>
      <c r="AG718" s="40"/>
    </row>
    <row r="719" customFormat="false" ht="15" hidden="false" customHeight="false" outlineLevel="0" collapsed="false">
      <c r="B719" s="53"/>
      <c r="C719" s="53"/>
      <c r="D719" s="53"/>
      <c r="E719" s="53"/>
      <c r="F719" s="53"/>
      <c r="G719" s="53"/>
      <c r="AC719" s="53"/>
      <c r="AD719" s="53"/>
      <c r="AE719" s="53"/>
      <c r="AF719" s="40"/>
      <c r="AG719" s="40"/>
    </row>
    <row r="720" customFormat="false" ht="15" hidden="false" customHeight="false" outlineLevel="0" collapsed="false">
      <c r="B720" s="48"/>
      <c r="C720" s="48"/>
      <c r="D720" s="48"/>
      <c r="E720" s="48"/>
      <c r="F720" s="48"/>
      <c r="G720" s="48"/>
      <c r="AC720" s="48"/>
      <c r="AD720" s="48"/>
      <c r="AE720" s="48"/>
      <c r="AF720" s="40"/>
      <c r="AG720" s="40"/>
    </row>
    <row r="721" customFormat="false" ht="15" hidden="false" customHeight="false" outlineLevel="0" collapsed="false">
      <c r="B721" s="52"/>
      <c r="C721" s="52"/>
      <c r="D721" s="52"/>
      <c r="E721" s="52"/>
      <c r="F721" s="52"/>
      <c r="G721" s="52"/>
      <c r="AC721" s="52"/>
      <c r="AD721" s="52"/>
      <c r="AE721" s="52"/>
      <c r="AF721" s="40"/>
      <c r="AG721" s="40"/>
    </row>
    <row r="722" customFormat="false" ht="15" hidden="false" customHeight="false" outlineLevel="0" collapsed="false">
      <c r="B722" s="51"/>
      <c r="C722" s="51"/>
      <c r="D722" s="51"/>
      <c r="E722" s="51"/>
      <c r="F722" s="51"/>
      <c r="G722" s="51"/>
      <c r="AC722" s="51"/>
      <c r="AD722" s="51"/>
      <c r="AE722" s="51"/>
      <c r="AF722" s="40"/>
      <c r="AG722" s="40"/>
    </row>
    <row r="723" customFormat="false" ht="15" hidden="false" customHeight="false" outlineLevel="0" collapsed="false">
      <c r="B723" s="42"/>
      <c r="C723" s="42"/>
      <c r="D723" s="42"/>
      <c r="E723" s="42"/>
      <c r="F723" s="42"/>
      <c r="G723" s="42"/>
      <c r="AC723" s="42"/>
      <c r="AD723" s="42"/>
      <c r="AE723" s="42"/>
      <c r="AF723" s="40"/>
      <c r="AG723" s="40"/>
    </row>
    <row r="724" customFormat="false" ht="15" hidden="false" customHeight="false" outlineLevel="0" collapsed="false">
      <c r="B724" s="36"/>
      <c r="C724" s="36"/>
      <c r="D724" s="36"/>
      <c r="E724" s="36"/>
      <c r="F724" s="36"/>
      <c r="G724" s="36"/>
      <c r="AC724" s="36"/>
      <c r="AD724" s="36"/>
      <c r="AE724" s="36"/>
      <c r="AF724" s="40"/>
      <c r="AG724" s="40"/>
    </row>
    <row r="725" customFormat="false" ht="15" hidden="false" customHeight="false" outlineLevel="0" collapsed="false">
      <c r="B725" s="42"/>
      <c r="C725" s="42"/>
      <c r="D725" s="42"/>
      <c r="E725" s="42"/>
      <c r="F725" s="42"/>
      <c r="G725" s="42"/>
      <c r="AC725" s="42"/>
      <c r="AD725" s="42"/>
      <c r="AE725" s="42"/>
      <c r="AF725" s="40"/>
      <c r="AG725" s="40"/>
    </row>
    <row r="726" customFormat="false" ht="15" hidden="false" customHeight="false" outlineLevel="0" collapsed="false">
      <c r="B726" s="59"/>
      <c r="C726" s="59"/>
      <c r="D726" s="59"/>
      <c r="E726" s="59"/>
      <c r="F726" s="59"/>
      <c r="G726" s="59"/>
      <c r="AC726" s="59"/>
      <c r="AD726" s="59"/>
      <c r="AE726" s="59"/>
      <c r="AF726" s="40"/>
      <c r="AG726" s="40"/>
    </row>
    <row r="727" customFormat="false" ht="15" hidden="false" customHeight="false" outlineLevel="0" collapsed="false">
      <c r="B727" s="38"/>
      <c r="C727" s="38"/>
      <c r="D727" s="38"/>
      <c r="E727" s="38"/>
      <c r="F727" s="38"/>
      <c r="G727" s="38"/>
      <c r="AC727" s="38"/>
      <c r="AD727" s="38"/>
      <c r="AE727" s="38"/>
      <c r="AF727" s="40"/>
      <c r="AG727" s="40"/>
    </row>
    <row r="728" customFormat="false" ht="15" hidden="false" customHeight="false" outlineLevel="0" collapsed="false">
      <c r="B728" s="54"/>
      <c r="C728" s="54"/>
      <c r="D728" s="54"/>
      <c r="E728" s="54"/>
      <c r="F728" s="54"/>
      <c r="G728" s="54"/>
      <c r="AC728" s="54"/>
      <c r="AD728" s="54"/>
      <c r="AE728" s="54"/>
      <c r="AF728" s="40"/>
      <c r="AG728" s="40"/>
    </row>
    <row r="729" customFormat="false" ht="15" hidden="false" customHeight="false" outlineLevel="0" collapsed="false">
      <c r="B729" s="42"/>
      <c r="C729" s="42"/>
      <c r="D729" s="42"/>
      <c r="E729" s="42"/>
      <c r="F729" s="42"/>
      <c r="G729" s="42"/>
      <c r="AC729" s="42"/>
      <c r="AD729" s="42"/>
      <c r="AE729" s="42"/>
      <c r="AF729" s="40"/>
      <c r="AG729" s="40"/>
    </row>
    <row r="730" customFormat="false" ht="15" hidden="false" customHeight="false" outlineLevel="0" collapsed="false">
      <c r="B730" s="38"/>
      <c r="C730" s="38"/>
      <c r="D730" s="38"/>
      <c r="E730" s="38"/>
      <c r="F730" s="38"/>
      <c r="G730" s="38"/>
      <c r="AC730" s="38"/>
      <c r="AD730" s="38"/>
      <c r="AE730" s="38"/>
      <c r="AF730" s="40"/>
      <c r="AG730" s="40"/>
    </row>
    <row r="731" customFormat="false" ht="15" hidden="false" customHeight="false" outlineLevel="0" collapsed="false">
      <c r="B731" s="59"/>
      <c r="C731" s="59"/>
      <c r="D731" s="59"/>
      <c r="E731" s="59"/>
      <c r="F731" s="59"/>
      <c r="G731" s="59"/>
      <c r="AC731" s="59"/>
      <c r="AD731" s="59"/>
      <c r="AE731" s="59"/>
      <c r="AF731" s="40"/>
      <c r="AG731" s="40"/>
    </row>
    <row r="732" customFormat="false" ht="15" hidden="false" customHeight="false" outlineLevel="0" collapsed="false">
      <c r="B732" s="51"/>
      <c r="C732" s="51"/>
      <c r="D732" s="51"/>
      <c r="E732" s="51"/>
      <c r="F732" s="51"/>
      <c r="G732" s="51"/>
      <c r="AC732" s="51"/>
      <c r="AD732" s="51"/>
      <c r="AE732" s="51"/>
      <c r="AF732" s="40"/>
      <c r="AG732" s="40"/>
    </row>
    <row r="733" customFormat="false" ht="15" hidden="false" customHeight="false" outlineLevel="0" collapsed="false">
      <c r="B733" s="34"/>
      <c r="C733" s="34"/>
      <c r="D733" s="34"/>
      <c r="E733" s="34"/>
      <c r="F733" s="34"/>
      <c r="G733" s="34"/>
      <c r="AC733" s="34"/>
      <c r="AD733" s="34"/>
      <c r="AE733" s="34"/>
      <c r="AF733" s="40"/>
      <c r="AG733" s="40"/>
    </row>
    <row r="734" customFormat="false" ht="15" hidden="false" customHeight="false" outlineLevel="0" collapsed="false">
      <c r="B734" s="51"/>
      <c r="C734" s="51"/>
      <c r="D734" s="51"/>
      <c r="E734" s="51"/>
      <c r="F734" s="51"/>
      <c r="G734" s="51"/>
      <c r="AC734" s="51"/>
      <c r="AD734" s="51"/>
      <c r="AE734" s="51"/>
      <c r="AF734" s="40"/>
      <c r="AG734" s="40"/>
    </row>
    <row r="735" customFormat="false" ht="15" hidden="false" customHeight="false" outlineLevel="0" collapsed="false">
      <c r="B735" s="50"/>
      <c r="C735" s="50"/>
      <c r="D735" s="50"/>
      <c r="E735" s="50"/>
      <c r="F735" s="50"/>
      <c r="G735" s="50"/>
      <c r="AC735" s="50"/>
      <c r="AD735" s="50"/>
      <c r="AE735" s="50"/>
      <c r="AF735" s="40"/>
      <c r="AG735" s="40"/>
    </row>
    <row r="736" customFormat="false" ht="15" hidden="false" customHeight="false" outlineLevel="0" collapsed="false">
      <c r="B736" s="37"/>
      <c r="C736" s="37"/>
      <c r="D736" s="37"/>
      <c r="E736" s="37"/>
      <c r="F736" s="37"/>
      <c r="G736" s="37"/>
      <c r="AC736" s="37"/>
      <c r="AD736" s="37"/>
      <c r="AE736" s="37"/>
      <c r="AF736" s="40"/>
      <c r="AG736" s="40"/>
    </row>
    <row r="737" customFormat="false" ht="15" hidden="false" customHeight="false" outlineLevel="0" collapsed="false">
      <c r="B737" s="58"/>
      <c r="C737" s="58"/>
      <c r="D737" s="58"/>
      <c r="E737" s="58"/>
      <c r="F737" s="58"/>
      <c r="G737" s="58"/>
      <c r="AC737" s="58"/>
      <c r="AD737" s="58"/>
      <c r="AE737" s="58"/>
      <c r="AF737" s="40"/>
      <c r="AG737" s="40"/>
    </row>
    <row r="738" customFormat="false" ht="15" hidden="false" customHeight="false" outlineLevel="0" collapsed="false">
      <c r="B738" s="46"/>
      <c r="C738" s="46"/>
      <c r="D738" s="46"/>
      <c r="E738" s="46"/>
      <c r="F738" s="46"/>
      <c r="G738" s="46"/>
      <c r="AC738" s="46"/>
      <c r="AD738" s="46"/>
      <c r="AE738" s="46"/>
      <c r="AF738" s="40"/>
      <c r="AG738" s="40"/>
    </row>
    <row r="739" customFormat="false" ht="15" hidden="false" customHeight="false" outlineLevel="0" collapsed="false">
      <c r="B739" s="33"/>
      <c r="C739" s="33"/>
      <c r="D739" s="33"/>
      <c r="E739" s="33"/>
      <c r="F739" s="33"/>
      <c r="G739" s="33"/>
      <c r="AC739" s="33"/>
      <c r="AD739" s="33"/>
      <c r="AE739" s="33"/>
      <c r="AF739" s="40"/>
      <c r="AG739" s="40"/>
    </row>
    <row r="740" customFormat="false" ht="15" hidden="false" customHeight="false" outlineLevel="0" collapsed="false">
      <c r="B740" s="38"/>
      <c r="C740" s="38"/>
      <c r="D740" s="38"/>
      <c r="E740" s="38"/>
      <c r="F740" s="38"/>
      <c r="G740" s="38"/>
      <c r="AC740" s="38"/>
      <c r="AD740" s="38"/>
      <c r="AE740" s="38"/>
      <c r="AF740" s="40"/>
      <c r="AG740" s="40"/>
    </row>
    <row r="741" customFormat="false" ht="15" hidden="false" customHeight="false" outlineLevel="0" collapsed="false">
      <c r="B741" s="37"/>
      <c r="C741" s="37"/>
      <c r="D741" s="37"/>
      <c r="E741" s="37"/>
      <c r="F741" s="37"/>
      <c r="G741" s="37"/>
      <c r="AC741" s="37"/>
      <c r="AD741" s="37"/>
      <c r="AE741" s="37"/>
      <c r="AF741" s="40"/>
      <c r="AG741" s="40"/>
    </row>
    <row r="742" customFormat="false" ht="15" hidden="false" customHeight="false" outlineLevel="0" collapsed="false">
      <c r="B742" s="50"/>
      <c r="C742" s="50"/>
      <c r="D742" s="50"/>
      <c r="E742" s="50"/>
      <c r="F742" s="50"/>
      <c r="G742" s="50"/>
      <c r="AC742" s="50"/>
      <c r="AD742" s="50"/>
      <c r="AE742" s="50"/>
      <c r="AF742" s="40"/>
      <c r="AG742" s="40"/>
    </row>
    <row r="743" customFormat="false" ht="15" hidden="false" customHeight="false" outlineLevel="0" collapsed="false">
      <c r="B743" s="42"/>
      <c r="C743" s="42"/>
      <c r="D743" s="42"/>
      <c r="E743" s="42"/>
      <c r="F743" s="42"/>
      <c r="G743" s="42"/>
      <c r="AC743" s="42"/>
      <c r="AD743" s="42"/>
      <c r="AE743" s="42"/>
      <c r="AF743" s="40"/>
      <c r="AG743" s="40"/>
    </row>
    <row r="744" customFormat="false" ht="15" hidden="false" customHeight="false" outlineLevel="0" collapsed="false">
      <c r="B744" s="50"/>
      <c r="C744" s="50"/>
      <c r="D744" s="50"/>
      <c r="E744" s="50"/>
      <c r="F744" s="50"/>
      <c r="G744" s="50"/>
      <c r="AC744" s="50"/>
      <c r="AD744" s="50"/>
      <c r="AE744" s="50"/>
      <c r="AF744" s="40"/>
      <c r="AG744" s="40"/>
    </row>
    <row r="745" customFormat="false" ht="15" hidden="false" customHeight="false" outlineLevel="0" collapsed="false">
      <c r="B745" s="35"/>
      <c r="C745" s="35"/>
      <c r="D745" s="35"/>
      <c r="E745" s="35"/>
      <c r="F745" s="35"/>
      <c r="G745" s="35"/>
      <c r="AC745" s="35"/>
      <c r="AD745" s="35"/>
      <c r="AE745" s="35"/>
      <c r="AF745" s="40"/>
      <c r="AG745" s="40"/>
    </row>
    <row r="746" customFormat="false" ht="15" hidden="false" customHeight="false" outlineLevel="0" collapsed="false">
      <c r="B746" s="37"/>
      <c r="C746" s="37"/>
      <c r="D746" s="37"/>
      <c r="E746" s="37"/>
      <c r="F746" s="37"/>
      <c r="G746" s="37"/>
      <c r="AC746" s="37"/>
      <c r="AD746" s="37"/>
      <c r="AE746" s="37"/>
      <c r="AF746" s="40"/>
      <c r="AG746" s="40"/>
    </row>
    <row r="747" customFormat="false" ht="15" hidden="false" customHeight="false" outlineLevel="0" collapsed="false">
      <c r="B747" s="35"/>
      <c r="C747" s="35"/>
      <c r="D747" s="35"/>
      <c r="E747" s="35"/>
      <c r="F747" s="35"/>
      <c r="G747" s="35"/>
      <c r="AC747" s="35"/>
      <c r="AD747" s="35"/>
      <c r="AE747" s="35"/>
      <c r="AF747" s="40"/>
      <c r="AG747" s="40"/>
    </row>
    <row r="748" customFormat="false" ht="15" hidden="false" customHeight="false" outlineLevel="0" collapsed="false">
      <c r="B748" s="43"/>
      <c r="C748" s="43"/>
      <c r="D748" s="43"/>
      <c r="E748" s="43"/>
      <c r="F748" s="43"/>
      <c r="G748" s="43"/>
      <c r="AC748" s="43"/>
      <c r="AD748" s="43"/>
      <c r="AE748" s="43"/>
      <c r="AF748" s="40"/>
      <c r="AG748" s="40"/>
    </row>
    <row r="749" customFormat="false" ht="15" hidden="false" customHeight="false" outlineLevel="0" collapsed="false">
      <c r="B749" s="43"/>
      <c r="C749" s="43"/>
      <c r="D749" s="43"/>
      <c r="E749" s="43"/>
      <c r="F749" s="43"/>
      <c r="G749" s="43"/>
      <c r="AC749" s="43"/>
      <c r="AD749" s="43"/>
      <c r="AE749" s="43"/>
      <c r="AF749" s="40"/>
      <c r="AG749" s="40"/>
    </row>
    <row r="750" customFormat="false" ht="15" hidden="false" customHeight="false" outlineLevel="0" collapsed="false">
      <c r="B750" s="50"/>
      <c r="C750" s="50"/>
      <c r="D750" s="50"/>
      <c r="E750" s="50"/>
      <c r="F750" s="50"/>
      <c r="G750" s="50"/>
      <c r="AC750" s="50"/>
      <c r="AD750" s="50"/>
      <c r="AE750" s="50"/>
      <c r="AF750" s="40"/>
      <c r="AG750" s="40"/>
    </row>
    <row r="751" customFormat="false" ht="15" hidden="false" customHeight="false" outlineLevel="0" collapsed="false">
      <c r="B751" s="39"/>
      <c r="C751" s="39"/>
      <c r="D751" s="39"/>
      <c r="E751" s="39"/>
      <c r="F751" s="39"/>
      <c r="G751" s="39"/>
      <c r="AC751" s="39"/>
      <c r="AD751" s="39"/>
      <c r="AE751" s="39"/>
      <c r="AF751" s="40"/>
      <c r="AG751" s="40"/>
    </row>
    <row r="752" customFormat="false" ht="15" hidden="false" customHeight="false" outlineLevel="0" collapsed="false">
      <c r="B752" s="40"/>
      <c r="C752" s="40"/>
      <c r="D752" s="40"/>
      <c r="E752" s="40"/>
      <c r="F752" s="40"/>
      <c r="G752" s="40"/>
      <c r="AC752" s="40"/>
      <c r="AD752" s="40"/>
      <c r="AE752" s="40"/>
      <c r="AF752" s="40"/>
      <c r="AG752" s="40"/>
    </row>
    <row r="753" customFormat="false" ht="15" hidden="false" customHeight="false" outlineLevel="0" collapsed="false">
      <c r="B753" s="53"/>
      <c r="C753" s="53"/>
      <c r="D753" s="53"/>
      <c r="E753" s="53"/>
      <c r="F753" s="53"/>
      <c r="G753" s="53"/>
      <c r="AC753" s="53"/>
      <c r="AD753" s="53"/>
      <c r="AE753" s="53"/>
      <c r="AF753" s="40"/>
      <c r="AG753" s="40"/>
    </row>
    <row r="754" customFormat="false" ht="15" hidden="false" customHeight="false" outlineLevel="0" collapsed="false">
      <c r="B754" s="45"/>
      <c r="C754" s="45"/>
      <c r="D754" s="45"/>
      <c r="E754" s="45"/>
      <c r="F754" s="45"/>
      <c r="G754" s="45"/>
      <c r="AC754" s="45"/>
      <c r="AD754" s="45"/>
      <c r="AE754" s="45"/>
      <c r="AF754" s="40"/>
      <c r="AG754" s="40"/>
    </row>
    <row r="755" customFormat="false" ht="15" hidden="false" customHeight="false" outlineLevel="0" collapsed="false">
      <c r="B755" s="50"/>
      <c r="C755" s="50"/>
      <c r="D755" s="50"/>
      <c r="E755" s="50"/>
      <c r="F755" s="50"/>
      <c r="G755" s="50"/>
      <c r="AC755" s="50"/>
      <c r="AD755" s="50"/>
      <c r="AE755" s="50"/>
      <c r="AF755" s="40"/>
      <c r="AG755" s="40"/>
    </row>
    <row r="756" customFormat="false" ht="15" hidden="false" customHeight="false" outlineLevel="0" collapsed="false">
      <c r="B756" s="37"/>
      <c r="C756" s="37"/>
      <c r="D756" s="37"/>
      <c r="E756" s="37"/>
      <c r="F756" s="37"/>
      <c r="G756" s="37"/>
      <c r="AC756" s="37"/>
      <c r="AD756" s="37"/>
      <c r="AE756" s="37"/>
      <c r="AF756" s="40"/>
      <c r="AG756" s="40"/>
    </row>
    <row r="757" customFormat="false" ht="15" hidden="false" customHeight="false" outlineLevel="0" collapsed="false">
      <c r="B757" s="52"/>
      <c r="C757" s="52"/>
      <c r="D757" s="52"/>
      <c r="E757" s="52"/>
      <c r="F757" s="52"/>
      <c r="G757" s="52"/>
      <c r="AC757" s="52"/>
      <c r="AD757" s="52"/>
      <c r="AE757" s="52"/>
      <c r="AF757" s="40"/>
      <c r="AG757" s="40"/>
    </row>
    <row r="758" customFormat="false" ht="15" hidden="false" customHeight="false" outlineLevel="0" collapsed="false">
      <c r="B758" s="50"/>
      <c r="C758" s="50"/>
      <c r="D758" s="50"/>
      <c r="E758" s="50"/>
      <c r="F758" s="50"/>
      <c r="G758" s="50"/>
      <c r="AC758" s="50"/>
      <c r="AD758" s="50"/>
      <c r="AE758" s="50"/>
      <c r="AF758" s="40"/>
      <c r="AG758" s="40"/>
    </row>
    <row r="759" customFormat="false" ht="15" hidden="false" customHeight="false" outlineLevel="0" collapsed="false">
      <c r="B759" s="58"/>
      <c r="C759" s="58"/>
      <c r="D759" s="58"/>
      <c r="E759" s="58"/>
      <c r="F759" s="58"/>
      <c r="G759" s="58"/>
      <c r="AC759" s="58"/>
      <c r="AD759" s="58"/>
      <c r="AE759" s="58"/>
      <c r="AF759" s="40"/>
      <c r="AG759" s="40"/>
    </row>
    <row r="760" customFormat="false" ht="15" hidden="false" customHeight="false" outlineLevel="0" collapsed="false">
      <c r="B760" s="57"/>
      <c r="C760" s="57"/>
      <c r="D760" s="57"/>
      <c r="E760" s="57"/>
      <c r="F760" s="57"/>
      <c r="G760" s="57"/>
      <c r="AC760" s="57"/>
      <c r="AD760" s="57"/>
      <c r="AE760" s="57"/>
      <c r="AF760" s="40"/>
      <c r="AG760" s="40"/>
    </row>
    <row r="761" customFormat="false" ht="15" hidden="false" customHeight="false" outlineLevel="0" collapsed="false">
      <c r="B761" s="43"/>
      <c r="C761" s="43"/>
      <c r="D761" s="43"/>
      <c r="E761" s="43"/>
      <c r="F761" s="43"/>
      <c r="G761" s="43"/>
      <c r="AC761" s="43"/>
      <c r="AD761" s="43"/>
      <c r="AE761" s="43"/>
      <c r="AF761" s="40"/>
      <c r="AG761" s="40"/>
    </row>
    <row r="762" customFormat="false" ht="15" hidden="false" customHeight="false" outlineLevel="0" collapsed="false">
      <c r="B762" s="55"/>
      <c r="C762" s="55"/>
      <c r="D762" s="55"/>
      <c r="E762" s="55"/>
      <c r="F762" s="55"/>
      <c r="G762" s="55"/>
      <c r="AC762" s="55"/>
      <c r="AD762" s="55"/>
      <c r="AE762" s="55"/>
      <c r="AF762" s="40"/>
      <c r="AG762" s="40"/>
    </row>
    <row r="763" customFormat="false" ht="15" hidden="false" customHeight="false" outlineLevel="0" collapsed="false">
      <c r="B763" s="35"/>
      <c r="C763" s="35"/>
      <c r="D763" s="35"/>
      <c r="E763" s="35"/>
      <c r="F763" s="35"/>
      <c r="G763" s="35"/>
      <c r="AC763" s="35"/>
      <c r="AD763" s="35"/>
      <c r="AE763" s="35"/>
      <c r="AF763" s="40"/>
      <c r="AG763" s="40"/>
    </row>
    <row r="764" customFormat="false" ht="15" hidden="false" customHeight="false" outlineLevel="0" collapsed="false">
      <c r="B764" s="42"/>
      <c r="C764" s="42"/>
      <c r="D764" s="42"/>
      <c r="E764" s="42"/>
      <c r="F764" s="42"/>
      <c r="G764" s="42"/>
      <c r="AC764" s="42"/>
      <c r="AD764" s="42"/>
      <c r="AE764" s="42"/>
      <c r="AF764" s="40"/>
      <c r="AG764" s="40"/>
    </row>
    <row r="765" customFormat="false" ht="15" hidden="false" customHeight="false" outlineLevel="0" collapsed="false">
      <c r="B765" s="43"/>
      <c r="C765" s="43"/>
      <c r="D765" s="43"/>
      <c r="E765" s="43"/>
      <c r="F765" s="43"/>
      <c r="G765" s="43"/>
      <c r="AC765" s="43"/>
      <c r="AD765" s="43"/>
      <c r="AE765" s="43"/>
      <c r="AF765" s="40"/>
      <c r="AG765" s="40"/>
    </row>
    <row r="766" customFormat="false" ht="15" hidden="false" customHeight="false" outlineLevel="0" collapsed="false">
      <c r="B766" s="36"/>
      <c r="C766" s="36"/>
      <c r="D766" s="36"/>
      <c r="E766" s="36"/>
      <c r="F766" s="36"/>
      <c r="G766" s="36"/>
      <c r="AC766" s="36"/>
      <c r="AD766" s="36"/>
      <c r="AE766" s="36"/>
      <c r="AF766" s="40"/>
      <c r="AG766" s="40"/>
    </row>
    <row r="767" customFormat="false" ht="15" hidden="false" customHeight="false" outlineLevel="0" collapsed="false">
      <c r="B767" s="35"/>
      <c r="C767" s="35"/>
      <c r="D767" s="35"/>
      <c r="E767" s="35"/>
      <c r="F767" s="35"/>
      <c r="G767" s="35"/>
      <c r="AC767" s="35"/>
      <c r="AD767" s="35"/>
      <c r="AE767" s="35"/>
      <c r="AF767" s="40"/>
      <c r="AG767" s="40"/>
    </row>
    <row r="768" customFormat="false" ht="15" hidden="false" customHeight="false" outlineLevel="0" collapsed="false">
      <c r="B768" s="40"/>
      <c r="C768" s="40"/>
      <c r="D768" s="40"/>
      <c r="E768" s="40"/>
      <c r="F768" s="40"/>
      <c r="G768" s="40"/>
      <c r="AC768" s="40"/>
      <c r="AD768" s="40"/>
      <c r="AE768" s="40"/>
      <c r="AF768" s="40"/>
      <c r="AG768" s="40"/>
    </row>
    <row r="769" customFormat="false" ht="15" hidden="false" customHeight="false" outlineLevel="0" collapsed="false">
      <c r="B769" s="43"/>
      <c r="C769" s="43"/>
      <c r="D769" s="43"/>
      <c r="E769" s="43"/>
      <c r="F769" s="43"/>
      <c r="G769" s="43"/>
      <c r="AC769" s="43"/>
      <c r="AD769" s="43"/>
      <c r="AE769" s="43"/>
      <c r="AF769" s="40"/>
      <c r="AG769" s="40"/>
    </row>
    <row r="770" customFormat="false" ht="15" hidden="false" customHeight="false" outlineLevel="0" collapsed="false">
      <c r="B770" s="56"/>
      <c r="C770" s="56"/>
      <c r="D770" s="56"/>
      <c r="E770" s="56"/>
      <c r="F770" s="56"/>
      <c r="G770" s="56"/>
      <c r="AC770" s="56"/>
      <c r="AD770" s="56"/>
      <c r="AE770" s="56"/>
      <c r="AF770" s="40"/>
      <c r="AG770" s="40"/>
    </row>
    <row r="771" customFormat="false" ht="15" hidden="false" customHeight="false" outlineLevel="0" collapsed="false">
      <c r="B771" s="53"/>
      <c r="C771" s="53"/>
      <c r="D771" s="53"/>
      <c r="E771" s="53"/>
      <c r="F771" s="53"/>
      <c r="G771" s="53"/>
      <c r="AC771" s="53"/>
      <c r="AD771" s="53"/>
      <c r="AE771" s="53"/>
      <c r="AF771" s="40"/>
      <c r="AG771" s="40"/>
    </row>
    <row r="772" customFormat="false" ht="15" hidden="false" customHeight="false" outlineLevel="0" collapsed="false">
      <c r="B772" s="52"/>
      <c r="C772" s="52"/>
      <c r="D772" s="52"/>
      <c r="E772" s="52"/>
      <c r="F772" s="52"/>
      <c r="G772" s="52"/>
      <c r="AC772" s="52"/>
      <c r="AD772" s="52"/>
      <c r="AE772" s="52"/>
      <c r="AF772" s="40"/>
      <c r="AG772" s="40"/>
    </row>
    <row r="773" customFormat="false" ht="15" hidden="false" customHeight="false" outlineLevel="0" collapsed="false">
      <c r="B773" s="41"/>
      <c r="C773" s="41"/>
      <c r="D773" s="41"/>
      <c r="E773" s="41"/>
      <c r="F773" s="41"/>
      <c r="G773" s="41"/>
      <c r="AC773" s="41"/>
      <c r="AD773" s="41"/>
      <c r="AE773" s="41"/>
      <c r="AF773" s="40"/>
      <c r="AG773" s="40"/>
    </row>
    <row r="774" customFormat="false" ht="15" hidden="false" customHeight="false" outlineLevel="0" collapsed="false">
      <c r="B774" s="55"/>
      <c r="C774" s="55"/>
      <c r="D774" s="55"/>
      <c r="E774" s="55"/>
      <c r="F774" s="55"/>
      <c r="G774" s="55"/>
      <c r="AC774" s="55"/>
      <c r="AD774" s="55"/>
      <c r="AE774" s="55"/>
      <c r="AF774" s="40"/>
      <c r="AG774" s="40"/>
    </row>
    <row r="775" customFormat="false" ht="15" hidden="false" customHeight="false" outlineLevel="0" collapsed="false">
      <c r="B775" s="59"/>
      <c r="C775" s="59"/>
      <c r="D775" s="59"/>
      <c r="E775" s="59"/>
      <c r="F775" s="59"/>
      <c r="G775" s="59"/>
      <c r="AC775" s="59"/>
      <c r="AD775" s="59"/>
      <c r="AE775" s="59"/>
      <c r="AF775" s="40"/>
      <c r="AG775" s="40"/>
    </row>
    <row r="776" customFormat="false" ht="15" hidden="false" customHeight="false" outlineLevel="0" collapsed="false">
      <c r="B776" s="50"/>
      <c r="C776" s="50"/>
      <c r="D776" s="50"/>
      <c r="E776" s="50"/>
      <c r="F776" s="50"/>
      <c r="G776" s="50"/>
      <c r="AC776" s="50"/>
      <c r="AD776" s="50"/>
      <c r="AE776" s="50"/>
      <c r="AF776" s="40"/>
      <c r="AG776" s="40"/>
    </row>
    <row r="777" customFormat="false" ht="15" hidden="false" customHeight="false" outlineLevel="0" collapsed="false">
      <c r="B777" s="37"/>
      <c r="C777" s="37"/>
      <c r="D777" s="37"/>
      <c r="E777" s="37"/>
      <c r="F777" s="37"/>
      <c r="G777" s="37"/>
      <c r="AC777" s="37"/>
      <c r="AD777" s="37"/>
      <c r="AE777" s="37"/>
      <c r="AF777" s="40"/>
      <c r="AG777" s="40"/>
    </row>
    <row r="778" customFormat="false" ht="15" hidden="false" customHeight="false" outlineLevel="0" collapsed="false">
      <c r="B778" s="57"/>
      <c r="C778" s="57"/>
      <c r="D778" s="57"/>
      <c r="E778" s="57"/>
      <c r="F778" s="57"/>
      <c r="G778" s="57"/>
      <c r="AC778" s="57"/>
      <c r="AD778" s="57"/>
      <c r="AE778" s="57"/>
      <c r="AF778" s="40"/>
      <c r="AG778" s="40"/>
    </row>
    <row r="779" customFormat="false" ht="15" hidden="false" customHeight="false" outlineLevel="0" collapsed="false">
      <c r="B779" s="57"/>
      <c r="C779" s="57"/>
      <c r="D779" s="57"/>
      <c r="E779" s="57"/>
      <c r="F779" s="57"/>
      <c r="G779" s="57"/>
      <c r="AC779" s="57"/>
      <c r="AD779" s="57"/>
      <c r="AE779" s="57"/>
      <c r="AF779" s="40"/>
      <c r="AG779" s="40"/>
    </row>
    <row r="780" customFormat="false" ht="15" hidden="false" customHeight="false" outlineLevel="0" collapsed="false">
      <c r="B780" s="55"/>
      <c r="C780" s="55"/>
      <c r="D780" s="55"/>
      <c r="E780" s="55"/>
      <c r="F780" s="55"/>
      <c r="G780" s="55"/>
      <c r="AC780" s="55"/>
      <c r="AD780" s="55"/>
      <c r="AE780" s="55"/>
      <c r="AF780" s="40"/>
      <c r="AG780" s="40"/>
    </row>
    <row r="781" customFormat="false" ht="15" hidden="false" customHeight="false" outlineLevel="0" collapsed="false">
      <c r="B781" s="39"/>
      <c r="C781" s="39"/>
      <c r="D781" s="39"/>
      <c r="E781" s="39"/>
      <c r="F781" s="39"/>
      <c r="G781" s="39"/>
      <c r="AC781" s="39"/>
      <c r="AD781" s="39"/>
      <c r="AE781" s="39"/>
      <c r="AF781" s="40"/>
      <c r="AG781" s="40"/>
    </row>
    <row r="782" customFormat="false" ht="15" hidden="false" customHeight="false" outlineLevel="0" collapsed="false">
      <c r="B782" s="52"/>
      <c r="C782" s="52"/>
      <c r="D782" s="52"/>
      <c r="E782" s="52"/>
      <c r="F782" s="52"/>
      <c r="G782" s="52"/>
      <c r="AC782" s="52"/>
      <c r="AD782" s="52"/>
      <c r="AE782" s="52"/>
      <c r="AF782" s="44"/>
      <c r="AG782" s="44"/>
    </row>
    <row r="783" customFormat="false" ht="15" hidden="false" customHeight="false" outlineLevel="0" collapsed="false">
      <c r="B783" s="42"/>
      <c r="C783" s="42"/>
      <c r="D783" s="42"/>
      <c r="E783" s="42"/>
      <c r="F783" s="42"/>
      <c r="G783" s="42"/>
      <c r="AC783" s="42"/>
      <c r="AD783" s="42"/>
      <c r="AE783" s="42"/>
      <c r="AF783" s="44"/>
      <c r="AG783" s="44"/>
    </row>
    <row r="784" customFormat="false" ht="15" hidden="false" customHeight="false" outlineLevel="0" collapsed="false">
      <c r="B784" s="38"/>
      <c r="C784" s="38"/>
      <c r="D784" s="38"/>
      <c r="E784" s="38"/>
      <c r="F784" s="38"/>
      <c r="G784" s="38"/>
      <c r="AC784" s="38"/>
      <c r="AD784" s="38"/>
      <c r="AE784" s="38"/>
      <c r="AF784" s="44"/>
      <c r="AG784" s="44"/>
    </row>
    <row r="785" customFormat="false" ht="15" hidden="false" customHeight="false" outlineLevel="0" collapsed="false">
      <c r="B785" s="42"/>
      <c r="C785" s="42"/>
      <c r="D785" s="42"/>
      <c r="E785" s="42"/>
      <c r="F785" s="42"/>
      <c r="G785" s="42"/>
      <c r="AC785" s="42"/>
      <c r="AD785" s="42"/>
      <c r="AE785" s="42"/>
      <c r="AF785" s="44"/>
      <c r="AG785" s="44"/>
    </row>
    <row r="786" customFormat="false" ht="15" hidden="false" customHeight="false" outlineLevel="0" collapsed="false">
      <c r="B786" s="35"/>
      <c r="C786" s="35"/>
      <c r="D786" s="35"/>
      <c r="E786" s="35"/>
      <c r="F786" s="35"/>
      <c r="G786" s="35"/>
      <c r="AC786" s="35"/>
      <c r="AD786" s="35"/>
      <c r="AE786" s="35"/>
      <c r="AF786" s="44"/>
      <c r="AG786" s="44"/>
    </row>
    <row r="787" customFormat="false" ht="15" hidden="false" customHeight="false" outlineLevel="0" collapsed="false">
      <c r="B787" s="35"/>
      <c r="C787" s="35"/>
      <c r="D787" s="35"/>
      <c r="E787" s="35"/>
      <c r="F787" s="35"/>
      <c r="G787" s="35"/>
      <c r="AC787" s="35"/>
      <c r="AD787" s="35"/>
      <c r="AE787" s="35"/>
      <c r="AF787" s="44"/>
      <c r="AG787" s="44"/>
    </row>
    <row r="788" customFormat="false" ht="15" hidden="false" customHeight="false" outlineLevel="0" collapsed="false">
      <c r="B788" s="42"/>
      <c r="C788" s="42"/>
      <c r="D788" s="42"/>
      <c r="E788" s="42"/>
      <c r="F788" s="42"/>
      <c r="G788" s="42"/>
      <c r="AC788" s="42"/>
      <c r="AD788" s="42"/>
      <c r="AE788" s="42"/>
      <c r="AF788" s="44"/>
      <c r="AG788" s="44"/>
    </row>
    <row r="789" customFormat="false" ht="15" hidden="false" customHeight="false" outlineLevel="0" collapsed="false">
      <c r="B789" s="37"/>
      <c r="C789" s="37"/>
      <c r="D789" s="37"/>
      <c r="E789" s="37"/>
      <c r="F789" s="37"/>
      <c r="G789" s="37"/>
      <c r="AC789" s="37"/>
      <c r="AD789" s="37"/>
      <c r="AE789" s="37"/>
      <c r="AF789" s="44"/>
      <c r="AG789" s="44"/>
    </row>
    <row r="790" customFormat="false" ht="15" hidden="false" customHeight="false" outlineLevel="0" collapsed="false">
      <c r="B790" s="58"/>
      <c r="C790" s="58"/>
      <c r="D790" s="58"/>
      <c r="E790" s="58"/>
      <c r="F790" s="58"/>
      <c r="G790" s="58"/>
      <c r="AC790" s="58"/>
      <c r="AD790" s="58"/>
      <c r="AE790" s="58"/>
      <c r="AF790" s="44"/>
      <c r="AG790" s="44"/>
    </row>
    <row r="791" customFormat="false" ht="15" hidden="false" customHeight="false" outlineLevel="0" collapsed="false">
      <c r="B791" s="57"/>
      <c r="C791" s="57"/>
      <c r="D791" s="57"/>
      <c r="E791" s="57"/>
      <c r="F791" s="57"/>
      <c r="G791" s="57"/>
      <c r="AC791" s="57"/>
      <c r="AD791" s="57"/>
      <c r="AE791" s="57"/>
      <c r="AF791" s="44"/>
      <c r="AG791" s="44"/>
    </row>
    <row r="792" customFormat="false" ht="15" hidden="false" customHeight="false" outlineLevel="0" collapsed="false">
      <c r="B792" s="38"/>
      <c r="C792" s="38"/>
      <c r="D792" s="38"/>
      <c r="E792" s="38"/>
      <c r="F792" s="38"/>
      <c r="G792" s="38"/>
      <c r="AC792" s="38"/>
      <c r="AD792" s="38"/>
      <c r="AE792" s="38"/>
      <c r="AF792" s="44"/>
      <c r="AG792" s="44"/>
    </row>
    <row r="793" customFormat="false" ht="15" hidden="false" customHeight="false" outlineLevel="0" collapsed="false">
      <c r="B793" s="48"/>
      <c r="C793" s="48"/>
      <c r="D793" s="48"/>
      <c r="E793" s="48"/>
      <c r="F793" s="48"/>
      <c r="G793" s="48"/>
      <c r="AC793" s="48"/>
      <c r="AD793" s="48"/>
      <c r="AE793" s="48"/>
      <c r="AF793" s="44"/>
      <c r="AG793" s="44"/>
    </row>
    <row r="794" customFormat="false" ht="15" hidden="false" customHeight="false" outlineLevel="0" collapsed="false">
      <c r="B794" s="38"/>
      <c r="C794" s="38"/>
      <c r="D794" s="38"/>
      <c r="E794" s="38"/>
      <c r="F794" s="38"/>
      <c r="G794" s="38"/>
      <c r="AC794" s="38"/>
      <c r="AD794" s="38"/>
      <c r="AE794" s="38"/>
      <c r="AF794" s="44"/>
      <c r="AG794" s="44"/>
    </row>
    <row r="795" customFormat="false" ht="15" hidden="false" customHeight="false" outlineLevel="0" collapsed="false">
      <c r="B795" s="40"/>
      <c r="C795" s="40"/>
      <c r="D795" s="40"/>
      <c r="E795" s="40"/>
      <c r="F795" s="40"/>
      <c r="G795" s="40"/>
      <c r="AC795" s="40"/>
      <c r="AD795" s="40"/>
      <c r="AE795" s="40"/>
      <c r="AF795" s="44"/>
      <c r="AG795" s="44"/>
    </row>
    <row r="796" customFormat="false" ht="15" hidden="false" customHeight="false" outlineLevel="0" collapsed="false">
      <c r="B796" s="57"/>
      <c r="C796" s="57"/>
      <c r="D796" s="57"/>
      <c r="E796" s="57"/>
      <c r="F796" s="57"/>
      <c r="G796" s="57"/>
      <c r="AC796" s="57"/>
      <c r="AD796" s="57"/>
      <c r="AE796" s="57"/>
      <c r="AF796" s="44"/>
      <c r="AG796" s="44"/>
    </row>
    <row r="797" customFormat="false" ht="15" hidden="false" customHeight="false" outlineLevel="0" collapsed="false">
      <c r="B797" s="45"/>
      <c r="C797" s="45"/>
      <c r="D797" s="45"/>
      <c r="E797" s="45"/>
      <c r="F797" s="45"/>
      <c r="G797" s="45"/>
      <c r="AC797" s="45"/>
      <c r="AD797" s="45"/>
      <c r="AE797" s="45"/>
      <c r="AF797" s="44"/>
      <c r="AG797" s="44"/>
    </row>
    <row r="798" customFormat="false" ht="15" hidden="false" customHeight="false" outlineLevel="0" collapsed="false">
      <c r="B798" s="52"/>
      <c r="C798" s="52"/>
      <c r="D798" s="52"/>
      <c r="E798" s="52"/>
      <c r="F798" s="52"/>
      <c r="G798" s="52"/>
      <c r="AC798" s="52"/>
      <c r="AD798" s="52"/>
      <c r="AE798" s="52"/>
      <c r="AF798" s="44"/>
      <c r="AG798" s="44"/>
    </row>
    <row r="799" customFormat="false" ht="15" hidden="false" customHeight="false" outlineLevel="0" collapsed="false">
      <c r="B799" s="59"/>
      <c r="C799" s="59"/>
      <c r="D799" s="59"/>
      <c r="E799" s="59"/>
      <c r="F799" s="59"/>
      <c r="G799" s="59"/>
      <c r="AC799" s="59"/>
      <c r="AD799" s="59"/>
      <c r="AE799" s="59"/>
      <c r="AF799" s="44"/>
      <c r="AG799" s="44"/>
    </row>
    <row r="800" customFormat="false" ht="15" hidden="false" customHeight="false" outlineLevel="0" collapsed="false">
      <c r="B800" s="42"/>
      <c r="C800" s="42"/>
      <c r="D800" s="42"/>
      <c r="E800" s="42"/>
      <c r="F800" s="42"/>
      <c r="G800" s="42"/>
      <c r="AC800" s="42"/>
      <c r="AD800" s="42"/>
      <c r="AE800" s="42"/>
      <c r="AF800" s="44"/>
      <c r="AG800" s="44"/>
    </row>
    <row r="801" customFormat="false" ht="15" hidden="false" customHeight="false" outlineLevel="0" collapsed="false">
      <c r="B801" s="33"/>
      <c r="C801" s="33"/>
      <c r="D801" s="33"/>
      <c r="E801" s="33"/>
      <c r="F801" s="33"/>
      <c r="G801" s="33"/>
      <c r="AC801" s="33"/>
      <c r="AD801" s="33"/>
      <c r="AE801" s="33"/>
      <c r="AF801" s="44"/>
      <c r="AG801" s="44"/>
    </row>
    <row r="802" customFormat="false" ht="15" hidden="false" customHeight="false" outlineLevel="0" collapsed="false">
      <c r="B802" s="59"/>
      <c r="C802" s="59"/>
      <c r="D802" s="59"/>
      <c r="E802" s="59"/>
      <c r="F802" s="59"/>
      <c r="G802" s="59"/>
      <c r="AC802" s="59"/>
      <c r="AD802" s="59"/>
      <c r="AE802" s="59"/>
      <c r="AF802" s="44"/>
      <c r="AG802" s="44"/>
    </row>
    <row r="803" customFormat="false" ht="15" hidden="false" customHeight="false" outlineLevel="0" collapsed="false">
      <c r="B803" s="51"/>
      <c r="C803" s="51"/>
      <c r="D803" s="51"/>
      <c r="E803" s="51"/>
      <c r="F803" s="51"/>
      <c r="G803" s="51"/>
      <c r="AC803" s="51"/>
      <c r="AD803" s="51"/>
      <c r="AE803" s="51"/>
      <c r="AF803" s="44"/>
      <c r="AG803" s="44"/>
    </row>
    <row r="804" customFormat="false" ht="15" hidden="false" customHeight="false" outlineLevel="0" collapsed="false">
      <c r="B804" s="44"/>
      <c r="C804" s="44"/>
      <c r="D804" s="44"/>
      <c r="E804" s="44"/>
      <c r="F804" s="44"/>
      <c r="G804" s="44"/>
      <c r="AC804" s="44"/>
      <c r="AD804" s="44"/>
      <c r="AE804" s="44"/>
      <c r="AF804" s="44"/>
      <c r="AG804" s="44"/>
    </row>
    <row r="805" customFormat="false" ht="15" hidden="false" customHeight="false" outlineLevel="0" collapsed="false">
      <c r="B805" s="42"/>
      <c r="C805" s="42"/>
      <c r="D805" s="42"/>
      <c r="E805" s="42"/>
      <c r="F805" s="42"/>
      <c r="G805" s="42"/>
      <c r="AC805" s="42"/>
      <c r="AD805" s="42"/>
      <c r="AE805" s="42"/>
      <c r="AF805" s="44"/>
      <c r="AG805" s="44"/>
    </row>
    <row r="806" customFormat="false" ht="15" hidden="false" customHeight="false" outlineLevel="0" collapsed="false">
      <c r="B806" s="52"/>
      <c r="C806" s="52"/>
      <c r="D806" s="52"/>
      <c r="E806" s="52"/>
      <c r="F806" s="52"/>
      <c r="G806" s="52"/>
      <c r="AC806" s="52"/>
      <c r="AD806" s="52"/>
      <c r="AE806" s="52"/>
      <c r="AF806" s="44"/>
      <c r="AG806" s="44"/>
    </row>
    <row r="807" customFormat="false" ht="15" hidden="false" customHeight="false" outlineLevel="0" collapsed="false">
      <c r="B807" s="50"/>
      <c r="C807" s="50"/>
      <c r="D807" s="50"/>
      <c r="E807" s="50"/>
      <c r="F807" s="50"/>
      <c r="G807" s="50"/>
      <c r="AC807" s="50"/>
      <c r="AD807" s="50"/>
      <c r="AE807" s="50"/>
      <c r="AF807" s="44"/>
      <c r="AG807" s="44"/>
    </row>
    <row r="808" customFormat="false" ht="15" hidden="false" customHeight="false" outlineLevel="0" collapsed="false">
      <c r="B808" s="37"/>
      <c r="C808" s="37"/>
      <c r="D808" s="37"/>
      <c r="E808" s="37"/>
      <c r="F808" s="37"/>
      <c r="G808" s="37"/>
      <c r="AC808" s="37"/>
      <c r="AD808" s="37"/>
      <c r="AE808" s="37"/>
      <c r="AF808" s="44"/>
      <c r="AG808" s="44"/>
    </row>
    <row r="809" customFormat="false" ht="15" hidden="false" customHeight="false" outlineLevel="0" collapsed="false">
      <c r="B809" s="54"/>
      <c r="C809" s="54"/>
      <c r="D809" s="54"/>
      <c r="E809" s="54"/>
      <c r="F809" s="54"/>
      <c r="G809" s="54"/>
      <c r="AC809" s="54"/>
      <c r="AD809" s="54"/>
      <c r="AE809" s="54"/>
      <c r="AF809" s="44"/>
      <c r="AG809" s="44"/>
    </row>
    <row r="810" customFormat="false" ht="15" hidden="false" customHeight="false" outlineLevel="0" collapsed="false">
      <c r="B810" s="52"/>
      <c r="C810" s="52"/>
      <c r="D810" s="52"/>
      <c r="E810" s="52"/>
      <c r="F810" s="52"/>
      <c r="G810" s="52"/>
      <c r="AC810" s="52"/>
      <c r="AD810" s="52"/>
      <c r="AE810" s="52"/>
      <c r="AF810" s="44"/>
      <c r="AG810" s="44"/>
    </row>
    <row r="811" customFormat="false" ht="15" hidden="false" customHeight="false" outlineLevel="0" collapsed="false">
      <c r="B811" s="43"/>
      <c r="C811" s="43"/>
      <c r="D811" s="43"/>
      <c r="E811" s="43"/>
      <c r="F811" s="43"/>
      <c r="G811" s="43"/>
      <c r="AC811" s="43"/>
      <c r="AD811" s="43"/>
      <c r="AE811" s="43"/>
      <c r="AF811" s="44"/>
      <c r="AG811" s="44"/>
    </row>
    <row r="812" customFormat="false" ht="15" hidden="false" customHeight="false" outlineLevel="0" collapsed="false">
      <c r="B812" s="59"/>
      <c r="C812" s="59"/>
      <c r="D812" s="59"/>
      <c r="E812" s="59"/>
      <c r="F812" s="59"/>
      <c r="G812" s="59"/>
      <c r="AC812" s="59"/>
      <c r="AD812" s="59"/>
      <c r="AE812" s="59"/>
      <c r="AF812" s="44"/>
      <c r="AG812" s="44"/>
    </row>
    <row r="813" customFormat="false" ht="15" hidden="false" customHeight="false" outlineLevel="0" collapsed="false">
      <c r="B813" s="50"/>
      <c r="C813" s="50"/>
      <c r="D813" s="50"/>
      <c r="E813" s="50"/>
      <c r="F813" s="50"/>
      <c r="G813" s="50"/>
      <c r="AC813" s="50"/>
      <c r="AD813" s="50"/>
      <c r="AE813" s="50"/>
      <c r="AF813" s="44"/>
      <c r="AG813" s="44"/>
    </row>
    <row r="814" customFormat="false" ht="15" hidden="false" customHeight="false" outlineLevel="0" collapsed="false">
      <c r="B814" s="44"/>
      <c r="C814" s="44"/>
      <c r="D814" s="44"/>
      <c r="E814" s="44"/>
      <c r="F814" s="44"/>
      <c r="G814" s="44"/>
      <c r="AC814" s="44"/>
      <c r="AD814" s="44"/>
      <c r="AE814" s="44"/>
      <c r="AF814" s="44"/>
      <c r="AG814" s="44"/>
    </row>
    <row r="815" customFormat="false" ht="15" hidden="false" customHeight="false" outlineLevel="0" collapsed="false">
      <c r="B815" s="51"/>
      <c r="C815" s="51"/>
      <c r="D815" s="51"/>
      <c r="E815" s="51"/>
      <c r="F815" s="51"/>
      <c r="G815" s="51"/>
      <c r="AC815" s="51"/>
      <c r="AD815" s="51"/>
      <c r="AE815" s="51"/>
      <c r="AF815" s="44"/>
      <c r="AG815" s="44"/>
    </row>
    <row r="816" customFormat="false" ht="15" hidden="false" customHeight="false" outlineLevel="0" collapsed="false">
      <c r="B816" s="38"/>
      <c r="C816" s="38"/>
      <c r="D816" s="38"/>
      <c r="E816" s="38"/>
      <c r="F816" s="38"/>
      <c r="G816" s="38"/>
      <c r="AC816" s="38"/>
      <c r="AD816" s="38"/>
      <c r="AE816" s="38"/>
      <c r="AF816" s="44"/>
      <c r="AG816" s="44"/>
    </row>
    <row r="817" customFormat="false" ht="15" hidden="false" customHeight="false" outlineLevel="0" collapsed="false">
      <c r="B817" s="42"/>
      <c r="C817" s="42"/>
      <c r="D817" s="42"/>
      <c r="E817" s="42"/>
      <c r="F817" s="42"/>
      <c r="G817" s="42"/>
      <c r="AC817" s="42"/>
      <c r="AD817" s="42"/>
      <c r="AE817" s="42"/>
      <c r="AF817" s="44"/>
      <c r="AG817" s="44"/>
    </row>
    <row r="818" customFormat="false" ht="15" hidden="false" customHeight="false" outlineLevel="0" collapsed="false">
      <c r="B818" s="57"/>
      <c r="C818" s="57"/>
      <c r="D818" s="57"/>
      <c r="E818" s="57"/>
      <c r="F818" s="57"/>
      <c r="G818" s="57"/>
      <c r="AC818" s="57"/>
      <c r="AD818" s="57"/>
      <c r="AE818" s="57"/>
      <c r="AF818" s="44"/>
      <c r="AG818" s="44"/>
    </row>
    <row r="819" customFormat="false" ht="15" hidden="false" customHeight="false" outlineLevel="0" collapsed="false">
      <c r="B819" s="48"/>
      <c r="C819" s="48"/>
      <c r="D819" s="48"/>
      <c r="E819" s="48"/>
      <c r="F819" s="48"/>
      <c r="G819" s="48"/>
      <c r="AC819" s="48"/>
      <c r="AD819" s="48"/>
      <c r="AE819" s="48"/>
      <c r="AF819" s="44"/>
      <c r="AG819" s="44"/>
    </row>
    <row r="820" customFormat="false" ht="15" hidden="false" customHeight="false" outlineLevel="0" collapsed="false">
      <c r="B820" s="42"/>
      <c r="C820" s="42"/>
      <c r="D820" s="42"/>
      <c r="E820" s="42"/>
      <c r="F820" s="42"/>
      <c r="G820" s="42"/>
      <c r="AC820" s="42"/>
      <c r="AD820" s="42"/>
      <c r="AE820" s="42"/>
      <c r="AF820" s="44"/>
      <c r="AG820" s="44"/>
    </row>
    <row r="821" customFormat="false" ht="15" hidden="false" customHeight="false" outlineLevel="0" collapsed="false">
      <c r="B821" s="39"/>
      <c r="C821" s="39"/>
      <c r="D821" s="39"/>
      <c r="E821" s="39"/>
      <c r="F821" s="39"/>
      <c r="G821" s="39"/>
      <c r="AC821" s="39"/>
      <c r="AD821" s="39"/>
      <c r="AE821" s="39"/>
      <c r="AF821" s="44"/>
      <c r="AG821" s="44"/>
    </row>
    <row r="822" customFormat="false" ht="15" hidden="false" customHeight="false" outlineLevel="0" collapsed="false">
      <c r="B822" s="34"/>
      <c r="C822" s="34"/>
      <c r="D822" s="34"/>
      <c r="E822" s="34"/>
      <c r="F822" s="34"/>
      <c r="G822" s="34"/>
      <c r="AC822" s="34"/>
      <c r="AD822" s="34"/>
      <c r="AE822" s="34"/>
      <c r="AF822" s="44"/>
      <c r="AG822" s="44"/>
    </row>
    <row r="823" customFormat="false" ht="15" hidden="false" customHeight="false" outlineLevel="0" collapsed="false">
      <c r="B823" s="50"/>
      <c r="C823" s="50"/>
      <c r="D823" s="50"/>
      <c r="E823" s="50"/>
      <c r="F823" s="50"/>
      <c r="G823" s="50"/>
      <c r="AC823" s="50"/>
      <c r="AD823" s="50"/>
      <c r="AE823" s="50"/>
      <c r="AF823" s="44"/>
      <c r="AG823" s="44"/>
    </row>
    <row r="824" customFormat="false" ht="15" hidden="false" customHeight="false" outlineLevel="0" collapsed="false">
      <c r="B824" s="53"/>
      <c r="C824" s="53"/>
      <c r="D824" s="53"/>
      <c r="E824" s="53"/>
      <c r="F824" s="53"/>
      <c r="G824" s="53"/>
      <c r="AC824" s="53"/>
      <c r="AD824" s="53"/>
      <c r="AE824" s="53"/>
      <c r="AF824" s="44"/>
      <c r="AG824" s="44"/>
    </row>
    <row r="825" customFormat="false" ht="15" hidden="false" customHeight="false" outlineLevel="0" collapsed="false">
      <c r="B825" s="34"/>
      <c r="C825" s="34"/>
      <c r="D825" s="34"/>
      <c r="E825" s="34"/>
      <c r="F825" s="34"/>
      <c r="G825" s="34"/>
      <c r="AC825" s="34"/>
      <c r="AD825" s="34"/>
      <c r="AE825" s="34"/>
      <c r="AF825" s="44"/>
      <c r="AG825" s="44"/>
    </row>
    <row r="826" customFormat="false" ht="15" hidden="false" customHeight="false" outlineLevel="0" collapsed="false">
      <c r="B826" s="50"/>
      <c r="C826" s="50"/>
      <c r="D826" s="50"/>
      <c r="E826" s="50"/>
      <c r="F826" s="50"/>
      <c r="G826" s="50"/>
      <c r="AC826" s="50"/>
      <c r="AD826" s="50"/>
      <c r="AE826" s="50"/>
      <c r="AF826" s="44"/>
      <c r="AG826" s="44"/>
    </row>
    <row r="827" customFormat="false" ht="15" hidden="false" customHeight="false" outlineLevel="0" collapsed="false">
      <c r="B827" s="46"/>
      <c r="C827" s="46"/>
      <c r="D827" s="46"/>
      <c r="E827" s="46"/>
      <c r="F827" s="46"/>
      <c r="G827" s="46"/>
      <c r="AC827" s="46"/>
      <c r="AD827" s="46"/>
      <c r="AE827" s="46"/>
      <c r="AF827" s="44"/>
      <c r="AG827" s="44"/>
    </row>
    <row r="828" customFormat="false" ht="15" hidden="false" customHeight="false" outlineLevel="0" collapsed="false">
      <c r="B828" s="52"/>
      <c r="C828" s="52"/>
      <c r="D828" s="52"/>
      <c r="E828" s="52"/>
      <c r="F828" s="52"/>
      <c r="G828" s="52"/>
      <c r="AC828" s="52"/>
      <c r="AD828" s="52"/>
      <c r="AE828" s="52"/>
      <c r="AF828" s="44"/>
      <c r="AG828" s="44"/>
    </row>
    <row r="829" customFormat="false" ht="15" hidden="false" customHeight="false" outlineLevel="0" collapsed="false">
      <c r="B829" s="35"/>
      <c r="C829" s="35"/>
      <c r="D829" s="35"/>
      <c r="E829" s="35"/>
      <c r="F829" s="35"/>
      <c r="G829" s="35"/>
      <c r="AC829" s="35"/>
      <c r="AD829" s="35"/>
      <c r="AE829" s="35"/>
      <c r="AF829" s="44"/>
      <c r="AG829" s="44"/>
    </row>
    <row r="830" customFormat="false" ht="15" hidden="false" customHeight="false" outlineLevel="0" collapsed="false">
      <c r="B830" s="47"/>
      <c r="C830" s="47"/>
      <c r="D830" s="47"/>
      <c r="E830" s="47"/>
      <c r="F830" s="47"/>
      <c r="G830" s="47"/>
      <c r="AC830" s="47"/>
      <c r="AD830" s="47"/>
      <c r="AE830" s="47"/>
      <c r="AF830" s="44"/>
      <c r="AG830" s="44"/>
    </row>
    <row r="831" customFormat="false" ht="15" hidden="false" customHeight="false" outlineLevel="0" collapsed="false">
      <c r="B831" s="43"/>
      <c r="C831" s="43"/>
      <c r="D831" s="43"/>
      <c r="E831" s="43"/>
      <c r="F831" s="43"/>
      <c r="G831" s="43"/>
      <c r="AC831" s="43"/>
      <c r="AD831" s="43"/>
      <c r="AE831" s="43"/>
      <c r="AF831" s="44"/>
      <c r="AG831" s="44"/>
    </row>
    <row r="832" customFormat="false" ht="15" hidden="false" customHeight="false" outlineLevel="0" collapsed="false">
      <c r="B832" s="33"/>
      <c r="C832" s="33"/>
      <c r="D832" s="33"/>
      <c r="E832" s="33"/>
      <c r="F832" s="33"/>
      <c r="G832" s="33"/>
      <c r="AC832" s="33"/>
      <c r="AD832" s="33"/>
      <c r="AE832" s="33"/>
      <c r="AF832" s="44"/>
      <c r="AG832" s="44"/>
    </row>
    <row r="833" customFormat="false" ht="15" hidden="false" customHeight="false" outlineLevel="0" collapsed="false">
      <c r="B833" s="53"/>
      <c r="C833" s="53"/>
      <c r="D833" s="53"/>
      <c r="E833" s="53"/>
      <c r="F833" s="53"/>
      <c r="G833" s="53"/>
      <c r="AC833" s="53"/>
      <c r="AD833" s="53"/>
      <c r="AE833" s="53"/>
      <c r="AF833" s="44"/>
      <c r="AG833" s="44"/>
    </row>
    <row r="834" customFormat="false" ht="15" hidden="false" customHeight="false" outlineLevel="0" collapsed="false">
      <c r="B834" s="50"/>
      <c r="C834" s="50"/>
      <c r="D834" s="50"/>
      <c r="E834" s="50"/>
      <c r="F834" s="50"/>
      <c r="G834" s="50"/>
      <c r="AC834" s="50"/>
      <c r="AD834" s="50"/>
      <c r="AE834" s="50"/>
      <c r="AF834" s="44"/>
      <c r="AG834" s="44"/>
    </row>
    <row r="835" customFormat="false" ht="15" hidden="false" customHeight="false" outlineLevel="0" collapsed="false">
      <c r="B835" s="42"/>
      <c r="C835" s="42"/>
      <c r="D835" s="42"/>
      <c r="E835" s="42"/>
      <c r="F835" s="42"/>
      <c r="G835" s="42"/>
      <c r="AC835" s="42"/>
      <c r="AD835" s="42"/>
      <c r="AE835" s="42"/>
      <c r="AF835" s="44"/>
      <c r="AG835" s="44"/>
    </row>
    <row r="836" customFormat="false" ht="15" hidden="false" customHeight="false" outlineLevel="0" collapsed="false">
      <c r="B836" s="54"/>
      <c r="C836" s="54"/>
      <c r="D836" s="54"/>
      <c r="E836" s="54"/>
      <c r="F836" s="54"/>
      <c r="G836" s="54"/>
      <c r="AC836" s="54"/>
      <c r="AD836" s="54"/>
      <c r="AE836" s="54"/>
      <c r="AF836" s="44"/>
      <c r="AG836" s="44"/>
    </row>
    <row r="837" customFormat="false" ht="15" hidden="false" customHeight="false" outlineLevel="0" collapsed="false">
      <c r="B837" s="44"/>
      <c r="C837" s="44"/>
      <c r="D837" s="44"/>
      <c r="E837" s="44"/>
      <c r="F837" s="44"/>
      <c r="G837" s="44"/>
      <c r="AC837" s="44"/>
      <c r="AD837" s="44"/>
      <c r="AE837" s="44"/>
      <c r="AF837" s="44"/>
      <c r="AG837" s="44"/>
    </row>
    <row r="838" customFormat="false" ht="15" hidden="false" customHeight="false" outlineLevel="0" collapsed="false">
      <c r="B838" s="39"/>
      <c r="C838" s="39"/>
      <c r="D838" s="39"/>
      <c r="E838" s="39"/>
      <c r="F838" s="39"/>
      <c r="G838" s="39"/>
      <c r="AC838" s="39"/>
      <c r="AD838" s="39"/>
      <c r="AE838" s="39"/>
      <c r="AF838" s="44"/>
      <c r="AG838" s="44"/>
    </row>
    <row r="839" customFormat="false" ht="15" hidden="false" customHeight="false" outlineLevel="0" collapsed="false">
      <c r="B839" s="39"/>
      <c r="C839" s="39"/>
      <c r="D839" s="39"/>
      <c r="E839" s="39"/>
      <c r="F839" s="39"/>
      <c r="G839" s="39"/>
      <c r="AC839" s="39"/>
      <c r="AD839" s="39"/>
      <c r="AE839" s="39"/>
      <c r="AF839" s="44"/>
      <c r="AG839" s="44"/>
    </row>
    <row r="840" customFormat="false" ht="15" hidden="false" customHeight="false" outlineLevel="0" collapsed="false">
      <c r="B840" s="38"/>
      <c r="C840" s="38"/>
      <c r="D840" s="38"/>
      <c r="E840" s="38"/>
      <c r="F840" s="38"/>
      <c r="G840" s="38"/>
      <c r="AC840" s="38"/>
      <c r="AD840" s="38"/>
      <c r="AE840" s="38"/>
      <c r="AF840" s="44"/>
      <c r="AG840" s="44"/>
    </row>
    <row r="841" customFormat="false" ht="15" hidden="false" customHeight="false" outlineLevel="0" collapsed="false">
      <c r="B841" s="53"/>
      <c r="C841" s="53"/>
      <c r="D841" s="53"/>
      <c r="E841" s="53"/>
      <c r="F841" s="53"/>
      <c r="G841" s="53"/>
      <c r="AC841" s="53"/>
      <c r="AD841" s="53"/>
      <c r="AE841" s="53"/>
      <c r="AF841" s="44"/>
      <c r="AG841" s="44"/>
    </row>
    <row r="842" customFormat="false" ht="15" hidden="false" customHeight="false" outlineLevel="0" collapsed="false">
      <c r="B842" s="51"/>
      <c r="C842" s="51"/>
      <c r="D842" s="51"/>
      <c r="E842" s="51"/>
      <c r="F842" s="51"/>
      <c r="G842" s="51"/>
      <c r="AC842" s="51"/>
      <c r="AD842" s="51"/>
      <c r="AE842" s="51"/>
      <c r="AF842" s="44"/>
      <c r="AG842" s="44"/>
    </row>
    <row r="843" customFormat="false" ht="15" hidden="false" customHeight="false" outlineLevel="0" collapsed="false">
      <c r="B843" s="51"/>
      <c r="C843" s="51"/>
      <c r="D843" s="51"/>
      <c r="E843" s="51"/>
      <c r="F843" s="51"/>
      <c r="G843" s="51"/>
      <c r="AC843" s="51"/>
      <c r="AD843" s="51"/>
      <c r="AE843" s="51"/>
      <c r="AF843" s="44"/>
      <c r="AG843" s="44"/>
    </row>
    <row r="844" customFormat="false" ht="15" hidden="false" customHeight="false" outlineLevel="0" collapsed="false">
      <c r="B844" s="59"/>
      <c r="C844" s="59"/>
      <c r="D844" s="59"/>
      <c r="E844" s="59"/>
      <c r="F844" s="59"/>
      <c r="G844" s="59"/>
      <c r="AC844" s="59"/>
      <c r="AD844" s="59"/>
      <c r="AE844" s="59"/>
      <c r="AF844" s="44"/>
      <c r="AG844" s="44"/>
    </row>
    <row r="845" customFormat="false" ht="15" hidden="false" customHeight="false" outlineLevel="0" collapsed="false">
      <c r="B845" s="50"/>
      <c r="C845" s="50"/>
      <c r="D845" s="50"/>
      <c r="E845" s="50"/>
      <c r="F845" s="50"/>
      <c r="G845" s="50"/>
      <c r="AC845" s="50"/>
      <c r="AD845" s="50"/>
      <c r="AE845" s="50"/>
      <c r="AF845" s="42"/>
      <c r="AG845" s="42"/>
    </row>
    <row r="846" customFormat="false" ht="15" hidden="false" customHeight="false" outlineLevel="0" collapsed="false">
      <c r="B846" s="58"/>
      <c r="C846" s="58"/>
      <c r="D846" s="58"/>
      <c r="E846" s="58"/>
      <c r="F846" s="58"/>
      <c r="G846" s="58"/>
      <c r="AC846" s="58"/>
      <c r="AD846" s="58"/>
      <c r="AE846" s="58"/>
      <c r="AF846" s="42"/>
      <c r="AG846" s="42"/>
    </row>
    <row r="847" customFormat="false" ht="15" hidden="false" customHeight="false" outlineLevel="0" collapsed="false">
      <c r="B847" s="57"/>
      <c r="C847" s="57"/>
      <c r="D847" s="57"/>
      <c r="E847" s="57"/>
      <c r="F847" s="57"/>
      <c r="G847" s="57"/>
      <c r="AC847" s="57"/>
      <c r="AD847" s="57"/>
      <c r="AE847" s="57"/>
      <c r="AF847" s="42"/>
      <c r="AG847" s="42"/>
    </row>
    <row r="848" customFormat="false" ht="15" hidden="false" customHeight="false" outlineLevel="0" collapsed="false">
      <c r="B848" s="56"/>
      <c r="C848" s="56"/>
      <c r="D848" s="56"/>
      <c r="E848" s="56"/>
      <c r="F848" s="56"/>
      <c r="G848" s="56"/>
      <c r="AC848" s="56"/>
      <c r="AD848" s="56"/>
      <c r="AE848" s="56"/>
      <c r="AF848" s="42"/>
      <c r="AG848" s="42"/>
    </row>
    <row r="849" customFormat="false" ht="15" hidden="false" customHeight="false" outlineLevel="0" collapsed="false">
      <c r="B849" s="46"/>
      <c r="C849" s="46"/>
      <c r="D849" s="46"/>
      <c r="E849" s="46"/>
      <c r="F849" s="46"/>
      <c r="G849" s="46"/>
      <c r="AC849" s="46"/>
      <c r="AD849" s="46"/>
      <c r="AE849" s="46"/>
      <c r="AF849" s="42"/>
      <c r="AG849" s="42"/>
    </row>
    <row r="850" customFormat="false" ht="15" hidden="false" customHeight="false" outlineLevel="0" collapsed="false">
      <c r="B850" s="53"/>
      <c r="C850" s="53"/>
      <c r="D850" s="53"/>
      <c r="E850" s="53"/>
      <c r="F850" s="53"/>
      <c r="G850" s="53"/>
      <c r="AC850" s="53"/>
      <c r="AD850" s="53"/>
      <c r="AE850" s="53"/>
      <c r="AF850" s="42"/>
      <c r="AG850" s="42"/>
    </row>
    <row r="851" customFormat="false" ht="15" hidden="false" customHeight="false" outlineLevel="0" collapsed="false">
      <c r="B851" s="42"/>
      <c r="C851" s="42"/>
      <c r="D851" s="42"/>
      <c r="E851" s="42"/>
      <c r="F851" s="42"/>
      <c r="G851" s="42"/>
      <c r="AC851" s="42"/>
      <c r="AD851" s="42"/>
      <c r="AE851" s="42"/>
      <c r="AF851" s="42"/>
      <c r="AG851" s="42"/>
    </row>
    <row r="852" customFormat="false" ht="15" hidden="false" customHeight="false" outlineLevel="0" collapsed="false">
      <c r="B852" s="34"/>
      <c r="C852" s="34"/>
      <c r="D852" s="34"/>
      <c r="E852" s="34"/>
      <c r="F852" s="34"/>
      <c r="G852" s="34"/>
      <c r="AC852" s="34"/>
      <c r="AD852" s="34"/>
      <c r="AE852" s="34"/>
      <c r="AF852" s="42"/>
      <c r="AG852" s="42"/>
    </row>
    <row r="853" customFormat="false" ht="15" hidden="false" customHeight="false" outlineLevel="0" collapsed="false">
      <c r="B853" s="48"/>
      <c r="C853" s="48"/>
      <c r="D853" s="48"/>
      <c r="E853" s="48"/>
      <c r="F853" s="48"/>
      <c r="G853" s="48"/>
      <c r="AC853" s="48"/>
      <c r="AD853" s="48"/>
      <c r="AE853" s="48"/>
      <c r="AF853" s="42"/>
      <c r="AG853" s="42"/>
    </row>
    <row r="854" customFormat="false" ht="15" hidden="false" customHeight="false" outlineLevel="0" collapsed="false">
      <c r="B854" s="45"/>
      <c r="C854" s="45"/>
      <c r="D854" s="45"/>
      <c r="E854" s="45"/>
      <c r="F854" s="45"/>
      <c r="G854" s="45"/>
      <c r="AC854" s="45"/>
      <c r="AD854" s="45"/>
      <c r="AE854" s="45"/>
      <c r="AF854" s="42"/>
      <c r="AG854" s="42"/>
    </row>
    <row r="855" customFormat="false" ht="15" hidden="false" customHeight="false" outlineLevel="0" collapsed="false">
      <c r="B855" s="47"/>
      <c r="C855" s="47"/>
      <c r="D855" s="47"/>
      <c r="E855" s="47"/>
      <c r="F855" s="47"/>
      <c r="G855" s="47"/>
      <c r="AC855" s="47"/>
      <c r="AD855" s="47"/>
      <c r="AE855" s="47"/>
      <c r="AF855" s="42"/>
      <c r="AG855" s="42"/>
    </row>
    <row r="856" customFormat="false" ht="15" hidden="false" customHeight="false" outlineLevel="0" collapsed="false">
      <c r="B856" s="54"/>
      <c r="C856" s="54"/>
      <c r="D856" s="54"/>
      <c r="E856" s="54"/>
      <c r="F856" s="54"/>
      <c r="G856" s="54"/>
      <c r="AC856" s="54"/>
      <c r="AD856" s="54"/>
      <c r="AE856" s="54"/>
      <c r="AF856" s="42"/>
      <c r="AG856" s="42"/>
    </row>
    <row r="857" customFormat="false" ht="15" hidden="false" customHeight="false" outlineLevel="0" collapsed="false">
      <c r="B857" s="40"/>
      <c r="C857" s="40"/>
      <c r="D857" s="40"/>
      <c r="E857" s="40"/>
      <c r="F857" s="40"/>
      <c r="G857" s="40"/>
      <c r="AC857" s="40"/>
      <c r="AD857" s="40"/>
      <c r="AE857" s="40"/>
      <c r="AF857" s="42"/>
      <c r="AG857" s="42"/>
    </row>
    <row r="858" customFormat="false" ht="15" hidden="false" customHeight="false" outlineLevel="0" collapsed="false">
      <c r="B858" s="41"/>
      <c r="C858" s="41"/>
      <c r="D858" s="41"/>
      <c r="E858" s="41"/>
      <c r="F858" s="41"/>
      <c r="G858" s="41"/>
      <c r="AC858" s="41"/>
      <c r="AD858" s="41"/>
      <c r="AE858" s="41"/>
      <c r="AF858" s="42"/>
      <c r="AG858" s="42"/>
    </row>
    <row r="859" customFormat="false" ht="15" hidden="false" customHeight="false" outlineLevel="0" collapsed="false">
      <c r="B859" s="40"/>
      <c r="C859" s="40"/>
      <c r="D859" s="40"/>
      <c r="E859" s="40"/>
      <c r="F859" s="40"/>
      <c r="G859" s="40"/>
      <c r="AC859" s="40"/>
      <c r="AD859" s="40"/>
      <c r="AE859" s="40"/>
      <c r="AF859" s="42"/>
      <c r="AG859" s="42"/>
    </row>
    <row r="860" customFormat="false" ht="15" hidden="false" customHeight="false" outlineLevel="0" collapsed="false">
      <c r="B860" s="41"/>
      <c r="C860" s="41"/>
      <c r="D860" s="41"/>
      <c r="E860" s="41"/>
      <c r="F860" s="41"/>
      <c r="G860" s="41"/>
      <c r="AC860" s="41"/>
      <c r="AD860" s="41"/>
      <c r="AE860" s="41"/>
      <c r="AF860" s="42"/>
      <c r="AG860" s="42"/>
    </row>
    <row r="861" customFormat="false" ht="15" hidden="false" customHeight="false" outlineLevel="0" collapsed="false">
      <c r="B861" s="47"/>
      <c r="C861" s="47"/>
      <c r="D861" s="47"/>
      <c r="E861" s="47"/>
      <c r="F861" s="47"/>
      <c r="G861" s="47"/>
      <c r="AC861" s="47"/>
      <c r="AD861" s="47"/>
      <c r="AE861" s="47"/>
      <c r="AF861" s="42"/>
      <c r="AG861" s="42"/>
    </row>
    <row r="862" customFormat="false" ht="15" hidden="false" customHeight="false" outlineLevel="0" collapsed="false">
      <c r="B862" s="43"/>
      <c r="C862" s="43"/>
      <c r="D862" s="43"/>
      <c r="E862" s="43"/>
      <c r="F862" s="43"/>
      <c r="G862" s="43"/>
      <c r="AC862" s="43"/>
      <c r="AD862" s="43"/>
      <c r="AE862" s="43"/>
      <c r="AF862" s="42"/>
      <c r="AG862" s="42"/>
    </row>
    <row r="863" customFormat="false" ht="15" hidden="false" customHeight="false" outlineLevel="0" collapsed="false">
      <c r="B863" s="59"/>
      <c r="C863" s="59"/>
      <c r="D863" s="59"/>
      <c r="E863" s="59"/>
      <c r="F863" s="59"/>
      <c r="G863" s="59"/>
      <c r="AC863" s="59"/>
      <c r="AD863" s="59"/>
      <c r="AE863" s="59"/>
      <c r="AF863" s="42"/>
      <c r="AG863" s="42"/>
    </row>
    <row r="864" customFormat="false" ht="15" hidden="false" customHeight="false" outlineLevel="0" collapsed="false">
      <c r="B864" s="38"/>
      <c r="C864" s="38"/>
      <c r="D864" s="38"/>
      <c r="E864" s="38"/>
      <c r="F864" s="38"/>
      <c r="G864" s="38"/>
      <c r="AC864" s="38"/>
      <c r="AD864" s="38"/>
      <c r="AE864" s="38"/>
      <c r="AF864" s="42"/>
      <c r="AG864" s="42"/>
    </row>
    <row r="865" customFormat="false" ht="15" hidden="false" customHeight="false" outlineLevel="0" collapsed="false">
      <c r="B865" s="46"/>
      <c r="C865" s="46"/>
      <c r="D865" s="46"/>
      <c r="E865" s="46"/>
      <c r="F865" s="46"/>
      <c r="G865" s="46"/>
      <c r="AC865" s="46"/>
      <c r="AD865" s="46"/>
      <c r="AE865" s="46"/>
      <c r="AF865" s="42"/>
      <c r="AG865" s="42"/>
    </row>
    <row r="866" customFormat="false" ht="15" hidden="false" customHeight="false" outlineLevel="0" collapsed="false">
      <c r="B866" s="35"/>
      <c r="C866" s="35"/>
      <c r="D866" s="35"/>
      <c r="E866" s="35"/>
      <c r="F866" s="35"/>
      <c r="G866" s="35"/>
      <c r="AC866" s="35"/>
      <c r="AD866" s="35"/>
      <c r="AE866" s="35"/>
      <c r="AF866" s="42"/>
      <c r="AG866" s="42"/>
    </row>
    <row r="867" customFormat="false" ht="15" hidden="false" customHeight="false" outlineLevel="0" collapsed="false">
      <c r="B867" s="53"/>
      <c r="C867" s="53"/>
      <c r="D867" s="53"/>
      <c r="E867" s="53"/>
      <c r="F867" s="53"/>
      <c r="G867" s="53"/>
      <c r="AC867" s="53"/>
      <c r="AD867" s="53"/>
      <c r="AE867" s="53"/>
      <c r="AF867" s="42"/>
      <c r="AG867" s="42"/>
    </row>
    <row r="868" customFormat="false" ht="15" hidden="false" customHeight="false" outlineLevel="0" collapsed="false">
      <c r="B868" s="55"/>
      <c r="C868" s="55"/>
      <c r="D868" s="55"/>
      <c r="E868" s="55"/>
      <c r="F868" s="55"/>
      <c r="G868" s="55"/>
      <c r="AC868" s="55"/>
      <c r="AD868" s="55"/>
      <c r="AE868" s="55"/>
      <c r="AF868" s="42"/>
      <c r="AG868" s="42"/>
    </row>
    <row r="869" customFormat="false" ht="15" hidden="false" customHeight="false" outlineLevel="0" collapsed="false">
      <c r="B869" s="57"/>
      <c r="C869" s="57"/>
      <c r="D869" s="57"/>
      <c r="E869" s="57"/>
      <c r="F869" s="57"/>
      <c r="G869" s="57"/>
      <c r="AC869" s="57"/>
      <c r="AD869" s="57"/>
      <c r="AE869" s="57"/>
      <c r="AF869" s="42"/>
      <c r="AG869" s="42"/>
    </row>
    <row r="870" customFormat="false" ht="15" hidden="false" customHeight="false" outlineLevel="0" collapsed="false">
      <c r="B870" s="42"/>
      <c r="C870" s="42"/>
      <c r="D870" s="42"/>
      <c r="E870" s="42"/>
      <c r="F870" s="42"/>
      <c r="G870" s="42"/>
      <c r="AC870" s="42"/>
      <c r="AD870" s="42"/>
      <c r="AE870" s="42"/>
      <c r="AF870" s="42"/>
      <c r="AG870" s="42"/>
    </row>
    <row r="871" customFormat="false" ht="15" hidden="false" customHeight="false" outlineLevel="0" collapsed="false">
      <c r="B871" s="50"/>
      <c r="C871" s="50"/>
      <c r="D871" s="50"/>
      <c r="E871" s="50"/>
      <c r="F871" s="50"/>
      <c r="G871" s="50"/>
      <c r="AC871" s="50"/>
      <c r="AD871" s="50"/>
      <c r="AE871" s="50"/>
      <c r="AF871" s="42"/>
      <c r="AG871" s="42"/>
    </row>
    <row r="872" customFormat="false" ht="15" hidden="false" customHeight="false" outlineLevel="0" collapsed="false">
      <c r="B872" s="35"/>
      <c r="C872" s="35"/>
      <c r="D872" s="35"/>
      <c r="E872" s="35"/>
      <c r="F872" s="35"/>
      <c r="G872" s="35"/>
      <c r="AC872" s="35"/>
      <c r="AD872" s="35"/>
      <c r="AE872" s="35"/>
      <c r="AF872" s="42"/>
      <c r="AG872" s="42"/>
    </row>
    <row r="873" customFormat="false" ht="15" hidden="false" customHeight="false" outlineLevel="0" collapsed="false">
      <c r="B873" s="51"/>
      <c r="C873" s="51"/>
      <c r="D873" s="51"/>
      <c r="E873" s="51"/>
      <c r="F873" s="51"/>
      <c r="G873" s="51"/>
      <c r="AC873" s="51"/>
      <c r="AD873" s="51"/>
      <c r="AE873" s="51"/>
      <c r="AF873" s="42"/>
      <c r="AG873" s="42"/>
    </row>
    <row r="874" customFormat="false" ht="15" hidden="false" customHeight="false" outlineLevel="0" collapsed="false">
      <c r="B874" s="46"/>
      <c r="C874" s="46"/>
      <c r="D874" s="46"/>
      <c r="E874" s="46"/>
      <c r="F874" s="46"/>
      <c r="G874" s="46"/>
      <c r="AC874" s="46"/>
      <c r="AD874" s="46"/>
      <c r="AE874" s="46"/>
      <c r="AF874" s="42"/>
      <c r="AG874" s="42"/>
    </row>
    <row r="875" customFormat="false" ht="15" hidden="false" customHeight="false" outlineLevel="0" collapsed="false">
      <c r="B875" s="53"/>
      <c r="C875" s="53"/>
      <c r="D875" s="53"/>
      <c r="E875" s="53"/>
      <c r="F875" s="53"/>
      <c r="G875" s="53"/>
      <c r="AC875" s="53"/>
      <c r="AD875" s="53"/>
      <c r="AE875" s="53"/>
      <c r="AF875" s="42"/>
      <c r="AG875" s="42"/>
    </row>
    <row r="876" customFormat="false" ht="15" hidden="false" customHeight="false" outlineLevel="0" collapsed="false">
      <c r="B876" s="58"/>
      <c r="C876" s="58"/>
      <c r="D876" s="58"/>
      <c r="E876" s="58"/>
      <c r="F876" s="58"/>
      <c r="G876" s="58"/>
      <c r="AC876" s="58"/>
      <c r="AD876" s="58"/>
      <c r="AE876" s="58"/>
      <c r="AF876" s="42"/>
      <c r="AG876" s="42"/>
    </row>
    <row r="877" customFormat="false" ht="15" hidden="false" customHeight="false" outlineLevel="0" collapsed="false">
      <c r="B877" s="35"/>
      <c r="C877" s="35"/>
      <c r="D877" s="35"/>
      <c r="E877" s="35"/>
      <c r="F877" s="35"/>
      <c r="G877" s="35"/>
      <c r="AC877" s="35"/>
      <c r="AD877" s="35"/>
      <c r="AE877" s="35"/>
      <c r="AF877" s="42"/>
      <c r="AG877" s="42"/>
    </row>
    <row r="878" customFormat="false" ht="15" hidden="false" customHeight="false" outlineLevel="0" collapsed="false">
      <c r="B878" s="50"/>
      <c r="C878" s="50"/>
      <c r="D878" s="50"/>
      <c r="E878" s="50"/>
      <c r="F878" s="50"/>
      <c r="G878" s="50"/>
      <c r="AC878" s="50"/>
      <c r="AD878" s="50"/>
      <c r="AE878" s="50"/>
      <c r="AF878" s="42"/>
      <c r="AG878" s="42"/>
    </row>
    <row r="879" customFormat="false" ht="15" hidden="false" customHeight="false" outlineLevel="0" collapsed="false">
      <c r="B879" s="42"/>
      <c r="C879" s="42"/>
      <c r="D879" s="42"/>
      <c r="E879" s="42"/>
      <c r="F879" s="42"/>
      <c r="G879" s="42"/>
      <c r="AC879" s="42"/>
      <c r="AD879" s="42"/>
      <c r="AE879" s="42"/>
      <c r="AF879" s="42"/>
      <c r="AG879" s="42"/>
    </row>
    <row r="880" customFormat="false" ht="15" hidden="false" customHeight="false" outlineLevel="0" collapsed="false">
      <c r="B880" s="34"/>
      <c r="C880" s="34"/>
      <c r="D880" s="34"/>
      <c r="E880" s="34"/>
      <c r="F880" s="34"/>
      <c r="G880" s="34"/>
      <c r="AC880" s="34"/>
      <c r="AD880" s="34"/>
      <c r="AE880" s="34"/>
      <c r="AF880" s="42"/>
      <c r="AG880" s="42"/>
    </row>
    <row r="881" customFormat="false" ht="15" hidden="false" customHeight="false" outlineLevel="0" collapsed="false">
      <c r="B881" s="35"/>
      <c r="C881" s="35"/>
      <c r="D881" s="35"/>
      <c r="E881" s="35"/>
      <c r="F881" s="35"/>
      <c r="G881" s="35"/>
      <c r="AC881" s="35"/>
      <c r="AD881" s="35"/>
      <c r="AE881" s="35"/>
      <c r="AF881" s="42"/>
      <c r="AG881" s="42"/>
    </row>
    <row r="882" customFormat="false" ht="15" hidden="false" customHeight="false" outlineLevel="0" collapsed="false">
      <c r="B882" s="37"/>
      <c r="C882" s="37"/>
      <c r="D882" s="37"/>
      <c r="E882" s="37"/>
      <c r="F882" s="37"/>
      <c r="G882" s="37"/>
      <c r="AC882" s="37"/>
      <c r="AD882" s="37"/>
      <c r="AE882" s="37"/>
      <c r="AF882" s="42"/>
      <c r="AG882" s="42"/>
    </row>
    <row r="883" customFormat="false" ht="15" hidden="false" customHeight="false" outlineLevel="0" collapsed="false">
      <c r="B883" s="51"/>
      <c r="C883" s="51"/>
      <c r="D883" s="51"/>
      <c r="E883" s="51"/>
      <c r="F883" s="51"/>
      <c r="G883" s="51"/>
      <c r="AC883" s="51"/>
      <c r="AD883" s="51"/>
      <c r="AE883" s="51"/>
      <c r="AF883" s="42"/>
      <c r="AG883" s="42"/>
    </row>
    <row r="884" customFormat="false" ht="15" hidden="false" customHeight="false" outlineLevel="0" collapsed="false">
      <c r="B884" s="37"/>
      <c r="C884" s="37"/>
      <c r="D884" s="37"/>
      <c r="E884" s="37"/>
      <c r="F884" s="37"/>
      <c r="G884" s="37"/>
      <c r="AC884" s="37"/>
      <c r="AD884" s="37"/>
      <c r="AE884" s="37"/>
      <c r="AF884" s="42"/>
      <c r="AG884" s="42"/>
    </row>
    <row r="885" customFormat="false" ht="15" hidden="false" customHeight="false" outlineLevel="0" collapsed="false">
      <c r="B885" s="44"/>
      <c r="C885" s="44"/>
      <c r="D885" s="44"/>
      <c r="E885" s="44"/>
      <c r="F885" s="44"/>
      <c r="G885" s="44"/>
      <c r="AC885" s="44"/>
      <c r="AD885" s="44"/>
      <c r="AE885" s="44"/>
      <c r="AF885" s="42"/>
      <c r="AG885" s="42"/>
    </row>
    <row r="886" customFormat="false" ht="15" hidden="false" customHeight="false" outlineLevel="0" collapsed="false">
      <c r="B886" s="55"/>
      <c r="C886" s="55"/>
      <c r="D886" s="55"/>
      <c r="E886" s="55"/>
      <c r="F886" s="55"/>
      <c r="G886" s="55"/>
      <c r="AC886" s="55"/>
      <c r="AD886" s="55"/>
      <c r="AE886" s="55"/>
      <c r="AF886" s="42"/>
      <c r="AG886" s="42"/>
    </row>
    <row r="887" customFormat="false" ht="15" hidden="false" customHeight="false" outlineLevel="0" collapsed="false">
      <c r="B887" s="50"/>
      <c r="C887" s="50"/>
      <c r="D887" s="50"/>
      <c r="E887" s="50"/>
      <c r="F887" s="50"/>
      <c r="G887" s="50"/>
      <c r="AC887" s="50"/>
      <c r="AD887" s="50"/>
      <c r="AE887" s="50"/>
      <c r="AF887" s="42"/>
      <c r="AG887" s="42"/>
    </row>
    <row r="888" customFormat="false" ht="15" hidden="false" customHeight="false" outlineLevel="0" collapsed="false">
      <c r="B888" s="48"/>
      <c r="C888" s="48"/>
      <c r="D888" s="48"/>
      <c r="E888" s="48"/>
      <c r="F888" s="48"/>
      <c r="G888" s="48"/>
      <c r="AC888" s="48"/>
      <c r="AD888" s="48"/>
      <c r="AE888" s="48"/>
      <c r="AF888" s="42"/>
      <c r="AG888" s="42"/>
    </row>
    <row r="889" customFormat="false" ht="15" hidden="false" customHeight="false" outlineLevel="0" collapsed="false">
      <c r="B889" s="53"/>
      <c r="C889" s="53"/>
      <c r="D889" s="53"/>
      <c r="E889" s="53"/>
      <c r="F889" s="53"/>
      <c r="G889" s="53"/>
      <c r="AC889" s="53"/>
      <c r="AD889" s="53"/>
      <c r="AE889" s="53"/>
      <c r="AF889" s="42"/>
      <c r="AG889" s="42"/>
    </row>
    <row r="890" customFormat="false" ht="15" hidden="false" customHeight="false" outlineLevel="0" collapsed="false">
      <c r="B890" s="57"/>
      <c r="C890" s="57"/>
      <c r="D890" s="57"/>
      <c r="E890" s="57"/>
      <c r="F890" s="57"/>
      <c r="G890" s="57"/>
      <c r="AC890" s="57"/>
      <c r="AD890" s="57"/>
      <c r="AE890" s="57"/>
      <c r="AF890" s="42"/>
      <c r="AG890" s="42"/>
    </row>
    <row r="891" customFormat="false" ht="15" hidden="false" customHeight="false" outlineLevel="0" collapsed="false">
      <c r="B891" s="42"/>
      <c r="C891" s="42"/>
      <c r="D891" s="42"/>
      <c r="E891" s="42"/>
      <c r="F891" s="42"/>
      <c r="G891" s="42"/>
      <c r="AC891" s="42"/>
      <c r="AD891" s="42"/>
      <c r="AE891" s="42"/>
      <c r="AF891" s="42"/>
      <c r="AG891" s="42"/>
    </row>
    <row r="892" customFormat="false" ht="15" hidden="false" customHeight="false" outlineLevel="0" collapsed="false">
      <c r="B892" s="54"/>
      <c r="C892" s="54"/>
      <c r="D892" s="54"/>
      <c r="E892" s="54"/>
      <c r="F892" s="54"/>
      <c r="G892" s="54"/>
      <c r="AC892" s="54"/>
      <c r="AD892" s="54"/>
      <c r="AE892" s="54"/>
      <c r="AF892" s="42"/>
      <c r="AG892" s="42"/>
    </row>
    <row r="893" customFormat="false" ht="15" hidden="false" customHeight="false" outlineLevel="0" collapsed="false">
      <c r="B893" s="41"/>
      <c r="C893" s="41"/>
      <c r="D893" s="41"/>
      <c r="E893" s="41"/>
      <c r="F893" s="41"/>
      <c r="G893" s="41"/>
      <c r="AC893" s="41"/>
      <c r="AD893" s="41"/>
      <c r="AE893" s="41"/>
      <c r="AF893" s="42"/>
      <c r="AG893" s="42"/>
    </row>
    <row r="894" customFormat="false" ht="15" hidden="false" customHeight="false" outlineLevel="0" collapsed="false">
      <c r="B894" s="39"/>
      <c r="C894" s="39"/>
      <c r="D894" s="39"/>
      <c r="E894" s="39"/>
      <c r="F894" s="39"/>
      <c r="G894" s="39"/>
      <c r="AC894" s="39"/>
      <c r="AD894" s="39"/>
      <c r="AE894" s="39"/>
      <c r="AF894" s="42"/>
      <c r="AG894" s="42"/>
    </row>
    <row r="895" customFormat="false" ht="15" hidden="false" customHeight="false" outlineLevel="0" collapsed="false">
      <c r="B895" s="51"/>
      <c r="C895" s="51"/>
      <c r="D895" s="51"/>
      <c r="E895" s="51"/>
      <c r="F895" s="51"/>
      <c r="G895" s="51"/>
      <c r="AC895" s="51"/>
      <c r="AD895" s="51"/>
      <c r="AE895" s="51"/>
      <c r="AF895" s="42"/>
      <c r="AG895" s="42"/>
    </row>
    <row r="896" customFormat="false" ht="15" hidden="false" customHeight="false" outlineLevel="0" collapsed="false">
      <c r="B896" s="45"/>
      <c r="C896" s="45"/>
      <c r="D896" s="45"/>
      <c r="E896" s="45"/>
      <c r="F896" s="45"/>
      <c r="G896" s="45"/>
      <c r="AC896" s="45"/>
      <c r="AD896" s="45"/>
      <c r="AE896" s="45"/>
      <c r="AF896" s="42"/>
      <c r="AG896" s="42"/>
    </row>
    <row r="897" customFormat="false" ht="15" hidden="false" customHeight="false" outlineLevel="0" collapsed="false">
      <c r="B897" s="47"/>
      <c r="C897" s="47"/>
      <c r="D897" s="47"/>
      <c r="E897" s="47"/>
      <c r="F897" s="47"/>
      <c r="G897" s="47"/>
      <c r="AC897" s="47"/>
      <c r="AD897" s="47"/>
      <c r="AE897" s="47"/>
      <c r="AF897" s="42"/>
      <c r="AG897" s="42"/>
    </row>
    <row r="898" customFormat="false" ht="15" hidden="false" customHeight="false" outlineLevel="0" collapsed="false">
      <c r="B898" s="53"/>
      <c r="C898" s="53"/>
      <c r="D898" s="53"/>
      <c r="E898" s="53"/>
      <c r="F898" s="53"/>
      <c r="G898" s="53"/>
      <c r="AC898" s="53"/>
      <c r="AD898" s="53"/>
      <c r="AE898" s="53"/>
      <c r="AF898" s="42"/>
      <c r="AG898" s="42"/>
    </row>
    <row r="899" customFormat="false" ht="15" hidden="false" customHeight="false" outlineLevel="0" collapsed="false">
      <c r="B899" s="43"/>
      <c r="C899" s="43"/>
      <c r="D899" s="43"/>
      <c r="E899" s="43"/>
      <c r="F899" s="43"/>
      <c r="G899" s="43"/>
      <c r="AC899" s="43"/>
      <c r="AD899" s="43"/>
      <c r="AE899" s="43"/>
      <c r="AF899" s="42"/>
      <c r="AG899" s="42"/>
    </row>
    <row r="900" customFormat="false" ht="15" hidden="false" customHeight="false" outlineLevel="0" collapsed="false">
      <c r="B900" s="48"/>
      <c r="C900" s="48"/>
      <c r="D900" s="48"/>
      <c r="E900" s="48"/>
      <c r="F900" s="48"/>
      <c r="G900" s="48"/>
      <c r="AC900" s="48"/>
      <c r="AD900" s="48"/>
      <c r="AE900" s="48"/>
      <c r="AF900" s="42"/>
      <c r="AG900" s="42"/>
    </row>
    <row r="901" customFormat="false" ht="15" hidden="false" customHeight="false" outlineLevel="0" collapsed="false">
      <c r="B901" s="37"/>
      <c r="C901" s="37"/>
      <c r="D901" s="37"/>
      <c r="E901" s="37"/>
      <c r="F901" s="37"/>
      <c r="G901" s="37"/>
      <c r="AC901" s="37"/>
      <c r="AD901" s="37"/>
      <c r="AE901" s="37"/>
      <c r="AF901" s="42"/>
      <c r="AG901" s="42"/>
    </row>
    <row r="902" customFormat="false" ht="15" hidden="false" customHeight="false" outlineLevel="0" collapsed="false">
      <c r="B902" s="52"/>
      <c r="C902" s="52"/>
      <c r="D902" s="52"/>
      <c r="E902" s="52"/>
      <c r="F902" s="52"/>
      <c r="G902" s="52"/>
      <c r="AC902" s="52"/>
      <c r="AD902" s="52"/>
      <c r="AE902" s="52"/>
      <c r="AF902" s="42"/>
      <c r="AG902" s="42"/>
    </row>
    <row r="903" customFormat="false" ht="15" hidden="false" customHeight="false" outlineLevel="0" collapsed="false">
      <c r="B903" s="44"/>
      <c r="C903" s="44"/>
      <c r="D903" s="44"/>
      <c r="E903" s="44"/>
      <c r="F903" s="44"/>
      <c r="G903" s="44"/>
      <c r="AC903" s="44"/>
      <c r="AD903" s="44"/>
      <c r="AE903" s="44"/>
      <c r="AF903" s="42"/>
      <c r="AG903" s="42"/>
    </row>
    <row r="904" customFormat="false" ht="15" hidden="false" customHeight="false" outlineLevel="0" collapsed="false">
      <c r="B904" s="52"/>
      <c r="C904" s="52"/>
      <c r="D904" s="52"/>
      <c r="E904" s="52"/>
      <c r="F904" s="52"/>
      <c r="G904" s="52"/>
      <c r="AC904" s="52"/>
      <c r="AD904" s="52"/>
      <c r="AE904" s="52"/>
      <c r="AF904" s="42"/>
      <c r="AG904" s="42"/>
    </row>
    <row r="905" customFormat="false" ht="15" hidden="false" customHeight="false" outlineLevel="0" collapsed="false">
      <c r="B905" s="55"/>
      <c r="C905" s="55"/>
      <c r="D905" s="55"/>
      <c r="E905" s="55"/>
      <c r="F905" s="55"/>
      <c r="G905" s="55"/>
      <c r="AC905" s="55"/>
      <c r="AD905" s="55"/>
      <c r="AE905" s="55"/>
      <c r="AF905" s="42"/>
      <c r="AG905" s="42"/>
    </row>
    <row r="906" customFormat="false" ht="15" hidden="false" customHeight="false" outlineLevel="0" collapsed="false">
      <c r="B906" s="42"/>
      <c r="C906" s="42"/>
      <c r="D906" s="42"/>
      <c r="E906" s="42"/>
      <c r="F906" s="42"/>
      <c r="G906" s="42"/>
      <c r="AC906" s="42"/>
      <c r="AD906" s="42"/>
      <c r="AE906" s="42"/>
      <c r="AF906" s="42"/>
      <c r="AG906" s="42"/>
    </row>
    <row r="907" customFormat="false" ht="15" hidden="false" customHeight="false" outlineLevel="0" collapsed="false">
      <c r="B907" s="56"/>
      <c r="C907" s="56"/>
      <c r="D907" s="56"/>
      <c r="E907" s="56"/>
      <c r="F907" s="56"/>
      <c r="G907" s="56"/>
      <c r="AC907" s="56"/>
      <c r="AD907" s="56"/>
      <c r="AE907" s="56"/>
      <c r="AF907" s="42"/>
      <c r="AG907" s="42"/>
    </row>
    <row r="908" customFormat="false" ht="15" hidden="false" customHeight="false" outlineLevel="0" collapsed="false">
      <c r="B908" s="53"/>
      <c r="C908" s="53"/>
      <c r="D908" s="53"/>
      <c r="E908" s="53"/>
      <c r="F908" s="53"/>
      <c r="G908" s="53"/>
      <c r="AC908" s="53"/>
      <c r="AD908" s="53"/>
      <c r="AE908" s="53"/>
      <c r="AF908" s="42"/>
      <c r="AG908" s="42"/>
    </row>
    <row r="909" customFormat="false" ht="15" hidden="false" customHeight="false" outlineLevel="0" collapsed="false">
      <c r="B909" s="54"/>
      <c r="C909" s="54"/>
      <c r="D909" s="54"/>
      <c r="E909" s="54"/>
      <c r="F909" s="54"/>
      <c r="G909" s="54"/>
      <c r="AC909" s="54"/>
      <c r="AD909" s="54"/>
      <c r="AE909" s="54"/>
      <c r="AF909" s="42"/>
      <c r="AG909" s="42"/>
    </row>
    <row r="910" customFormat="false" ht="15" hidden="false" customHeight="false" outlineLevel="0" collapsed="false">
      <c r="B910" s="55"/>
      <c r="C910" s="55"/>
      <c r="D910" s="55"/>
      <c r="E910" s="55"/>
      <c r="F910" s="55"/>
      <c r="G910" s="55"/>
      <c r="AC910" s="55"/>
      <c r="AD910" s="55"/>
      <c r="AE910" s="55"/>
      <c r="AF910" s="42"/>
      <c r="AG910" s="42"/>
    </row>
    <row r="911" customFormat="false" ht="15" hidden="false" customHeight="false" outlineLevel="0" collapsed="false">
      <c r="B911" s="54"/>
      <c r="C911" s="54"/>
      <c r="D911" s="54"/>
      <c r="E911" s="54"/>
      <c r="F911" s="54"/>
      <c r="G911" s="54"/>
      <c r="AC911" s="54"/>
      <c r="AD911" s="54"/>
      <c r="AE911" s="54"/>
      <c r="AF911" s="42"/>
      <c r="AG911" s="42"/>
    </row>
    <row r="912" customFormat="false" ht="15" hidden="false" customHeight="false" outlineLevel="0" collapsed="false">
      <c r="B912" s="37"/>
      <c r="C912" s="37"/>
      <c r="D912" s="37"/>
      <c r="E912" s="37"/>
      <c r="F912" s="37"/>
      <c r="G912" s="37"/>
      <c r="AC912" s="37"/>
      <c r="AD912" s="37"/>
      <c r="AE912" s="37"/>
      <c r="AF912" s="42"/>
      <c r="AG912" s="42"/>
    </row>
    <row r="913" customFormat="false" ht="15" hidden="false" customHeight="false" outlineLevel="0" collapsed="false">
      <c r="B913" s="33"/>
      <c r="C913" s="33"/>
      <c r="D913" s="33"/>
      <c r="E913" s="33"/>
      <c r="F913" s="33"/>
      <c r="G913" s="33"/>
      <c r="AC913" s="33"/>
      <c r="AD913" s="33"/>
      <c r="AE913" s="33"/>
      <c r="AF913" s="36"/>
      <c r="AG913" s="36"/>
    </row>
    <row r="914" customFormat="false" ht="15" hidden="false" customHeight="false" outlineLevel="0" collapsed="false">
      <c r="B914" s="55"/>
      <c r="C914" s="55"/>
      <c r="D914" s="55"/>
      <c r="E914" s="55"/>
      <c r="F914" s="55"/>
      <c r="G914" s="55"/>
      <c r="AC914" s="55"/>
      <c r="AD914" s="55"/>
      <c r="AE914" s="55"/>
      <c r="AF914" s="36"/>
      <c r="AG914" s="36"/>
    </row>
    <row r="915" customFormat="false" ht="15" hidden="false" customHeight="false" outlineLevel="0" collapsed="false">
      <c r="B915" s="48"/>
      <c r="C915" s="48"/>
      <c r="D915" s="48"/>
      <c r="E915" s="48"/>
      <c r="F915" s="48"/>
      <c r="G915" s="48"/>
      <c r="AC915" s="48"/>
      <c r="AD915" s="48"/>
      <c r="AE915" s="48"/>
      <c r="AF915" s="36"/>
      <c r="AG915" s="36"/>
    </row>
    <row r="916" customFormat="false" ht="15" hidden="false" customHeight="false" outlineLevel="0" collapsed="false">
      <c r="B916" s="38"/>
      <c r="C916" s="38"/>
      <c r="D916" s="38"/>
      <c r="E916" s="38"/>
      <c r="F916" s="38"/>
      <c r="G916" s="38"/>
      <c r="AC916" s="38"/>
      <c r="AD916" s="38"/>
      <c r="AE916" s="38"/>
      <c r="AF916" s="36"/>
      <c r="AG916" s="36"/>
    </row>
    <row r="917" customFormat="false" ht="15" hidden="false" customHeight="false" outlineLevel="0" collapsed="false">
      <c r="B917" s="54"/>
      <c r="C917" s="54"/>
      <c r="D917" s="54"/>
      <c r="E917" s="54"/>
      <c r="F917" s="54"/>
      <c r="G917" s="54"/>
      <c r="AC917" s="54"/>
      <c r="AD917" s="54"/>
      <c r="AE917" s="54"/>
      <c r="AF917" s="36"/>
      <c r="AG917" s="36"/>
    </row>
    <row r="918" customFormat="false" ht="15" hidden="false" customHeight="false" outlineLevel="0" collapsed="false">
      <c r="B918" s="57"/>
      <c r="C918" s="57"/>
      <c r="D918" s="57"/>
      <c r="E918" s="57"/>
      <c r="F918" s="57"/>
      <c r="G918" s="57"/>
      <c r="AC918" s="57"/>
      <c r="AD918" s="57"/>
      <c r="AE918" s="57"/>
      <c r="AF918" s="36"/>
      <c r="AG918" s="36"/>
    </row>
    <row r="919" customFormat="false" ht="15" hidden="false" customHeight="false" outlineLevel="0" collapsed="false">
      <c r="B919" s="50"/>
      <c r="C919" s="50"/>
      <c r="D919" s="50"/>
      <c r="E919" s="50"/>
      <c r="F919" s="50"/>
      <c r="G919" s="50"/>
      <c r="AC919" s="50"/>
      <c r="AD919" s="50"/>
      <c r="AE919" s="50"/>
      <c r="AF919" s="36"/>
      <c r="AG919" s="36"/>
    </row>
    <row r="920" customFormat="false" ht="15" hidden="false" customHeight="false" outlineLevel="0" collapsed="false">
      <c r="B920" s="41"/>
      <c r="C920" s="41"/>
      <c r="D920" s="41"/>
      <c r="E920" s="41"/>
      <c r="F920" s="41"/>
      <c r="G920" s="41"/>
      <c r="AC920" s="41"/>
      <c r="AD920" s="41"/>
      <c r="AE920" s="41"/>
      <c r="AF920" s="36"/>
      <c r="AG920" s="36"/>
    </row>
    <row r="921" customFormat="false" ht="15" hidden="false" customHeight="false" outlineLevel="0" collapsed="false">
      <c r="B921" s="55"/>
      <c r="C921" s="55"/>
      <c r="D921" s="55"/>
      <c r="E921" s="55"/>
      <c r="F921" s="55"/>
      <c r="G921" s="55"/>
      <c r="AC921" s="55"/>
      <c r="AD921" s="55"/>
      <c r="AE921" s="55"/>
      <c r="AF921" s="36"/>
      <c r="AG921" s="36"/>
    </row>
    <row r="922" customFormat="false" ht="15" hidden="false" customHeight="false" outlineLevel="0" collapsed="false">
      <c r="B922" s="52"/>
      <c r="C922" s="52"/>
      <c r="D922" s="52"/>
      <c r="E922" s="52"/>
      <c r="F922" s="52"/>
      <c r="G922" s="52"/>
      <c r="AC922" s="52"/>
      <c r="AD922" s="52"/>
      <c r="AE922" s="52"/>
      <c r="AF922" s="36"/>
      <c r="AG922" s="36"/>
    </row>
    <row r="923" customFormat="false" ht="15" hidden="false" customHeight="false" outlineLevel="0" collapsed="false">
      <c r="B923" s="57"/>
      <c r="C923" s="57"/>
      <c r="D923" s="57"/>
      <c r="E923" s="57"/>
      <c r="F923" s="57"/>
      <c r="G923" s="57"/>
      <c r="AC923" s="57"/>
      <c r="AD923" s="57"/>
      <c r="AE923" s="57"/>
      <c r="AF923" s="36"/>
      <c r="AG923" s="36"/>
    </row>
    <row r="924" customFormat="false" ht="15" hidden="false" customHeight="false" outlineLevel="0" collapsed="false">
      <c r="B924" s="54"/>
      <c r="C924" s="54"/>
      <c r="D924" s="54"/>
      <c r="E924" s="54"/>
      <c r="F924" s="54"/>
      <c r="G924" s="54"/>
      <c r="AC924" s="54"/>
      <c r="AD924" s="54"/>
      <c r="AE924" s="54"/>
      <c r="AF924" s="36"/>
      <c r="AG924" s="36"/>
    </row>
    <row r="925" customFormat="false" ht="15" hidden="false" customHeight="false" outlineLevel="0" collapsed="false">
      <c r="B925" s="53"/>
      <c r="C925" s="53"/>
      <c r="D925" s="53"/>
      <c r="E925" s="53"/>
      <c r="F925" s="53"/>
      <c r="G925" s="53"/>
      <c r="AC925" s="53"/>
      <c r="AD925" s="53"/>
      <c r="AE925" s="53"/>
      <c r="AF925" s="36"/>
      <c r="AG925" s="36"/>
    </row>
    <row r="926" customFormat="false" ht="15" hidden="false" customHeight="false" outlineLevel="0" collapsed="false">
      <c r="B926" s="50"/>
      <c r="C926" s="50"/>
      <c r="D926" s="50"/>
      <c r="E926" s="50"/>
      <c r="F926" s="50"/>
      <c r="G926" s="50"/>
      <c r="AC926" s="50"/>
      <c r="AD926" s="50"/>
      <c r="AE926" s="50"/>
      <c r="AF926" s="36"/>
      <c r="AG926" s="36"/>
    </row>
    <row r="927" customFormat="false" ht="15" hidden="false" customHeight="false" outlineLevel="0" collapsed="false">
      <c r="B927" s="33"/>
      <c r="C927" s="33"/>
      <c r="D927" s="33"/>
      <c r="E927" s="33"/>
      <c r="F927" s="33"/>
      <c r="G927" s="33"/>
      <c r="AC927" s="33"/>
      <c r="AD927" s="33"/>
      <c r="AE927" s="33"/>
      <c r="AF927" s="36"/>
      <c r="AG927" s="36"/>
    </row>
    <row r="928" customFormat="false" ht="15" hidden="false" customHeight="false" outlineLevel="0" collapsed="false">
      <c r="B928" s="39"/>
      <c r="C928" s="39"/>
      <c r="D928" s="39"/>
      <c r="E928" s="39"/>
      <c r="F928" s="39"/>
      <c r="G928" s="39"/>
      <c r="AC928" s="39"/>
      <c r="AD928" s="39"/>
      <c r="AE928" s="39"/>
      <c r="AF928" s="36"/>
      <c r="AG928" s="36"/>
    </row>
    <row r="929" customFormat="false" ht="15" hidden="false" customHeight="false" outlineLevel="0" collapsed="false">
      <c r="B929" s="34"/>
      <c r="C929" s="34"/>
      <c r="D929" s="34"/>
      <c r="E929" s="34"/>
      <c r="F929" s="34"/>
      <c r="G929" s="34"/>
      <c r="AC929" s="34"/>
      <c r="AD929" s="34"/>
      <c r="AE929" s="34"/>
      <c r="AF929" s="36"/>
      <c r="AG929" s="36"/>
    </row>
    <row r="930" customFormat="false" ht="15" hidden="false" customHeight="false" outlineLevel="0" collapsed="false">
      <c r="B930" s="56"/>
      <c r="C930" s="56"/>
      <c r="D930" s="56"/>
      <c r="E930" s="56"/>
      <c r="F930" s="56"/>
      <c r="G930" s="56"/>
      <c r="AC930" s="56"/>
      <c r="AD930" s="56"/>
      <c r="AE930" s="56"/>
      <c r="AF930" s="36"/>
      <c r="AG930" s="36"/>
    </row>
    <row r="931" customFormat="false" ht="15" hidden="false" customHeight="false" outlineLevel="0" collapsed="false">
      <c r="B931" s="35"/>
      <c r="C931" s="35"/>
      <c r="D931" s="35"/>
      <c r="E931" s="35"/>
      <c r="F931" s="35"/>
      <c r="G931" s="35"/>
      <c r="AC931" s="35"/>
      <c r="AD931" s="35"/>
      <c r="AE931" s="35"/>
      <c r="AF931" s="36"/>
      <c r="AG931" s="36"/>
    </row>
    <row r="932" customFormat="false" ht="15" hidden="false" customHeight="false" outlineLevel="0" collapsed="false">
      <c r="B932" s="42"/>
      <c r="C932" s="42"/>
      <c r="D932" s="42"/>
      <c r="E932" s="42"/>
      <c r="F932" s="42"/>
      <c r="G932" s="42"/>
      <c r="AC932" s="42"/>
      <c r="AD932" s="42"/>
      <c r="AE932" s="42"/>
      <c r="AF932" s="36"/>
      <c r="AG932" s="36"/>
    </row>
    <row r="933" customFormat="false" ht="15" hidden="false" customHeight="false" outlineLevel="0" collapsed="false">
      <c r="B933" s="42"/>
      <c r="C933" s="42"/>
      <c r="D933" s="42"/>
      <c r="E933" s="42"/>
      <c r="F933" s="42"/>
      <c r="G933" s="42"/>
      <c r="AC933" s="42"/>
      <c r="AD933" s="42"/>
      <c r="AE933" s="42"/>
      <c r="AF933" s="36"/>
      <c r="AG933" s="36"/>
    </row>
    <row r="934" customFormat="false" ht="15" hidden="false" customHeight="false" outlineLevel="0" collapsed="false">
      <c r="B934" s="50"/>
      <c r="C934" s="50"/>
      <c r="D934" s="50"/>
      <c r="E934" s="50"/>
      <c r="F934" s="50"/>
      <c r="G934" s="50"/>
      <c r="AC934" s="50"/>
      <c r="AD934" s="50"/>
      <c r="AE934" s="50"/>
      <c r="AF934" s="36"/>
      <c r="AG934" s="36"/>
    </row>
    <row r="935" customFormat="false" ht="15" hidden="false" customHeight="false" outlineLevel="0" collapsed="false">
      <c r="B935" s="45"/>
      <c r="C935" s="45"/>
      <c r="D935" s="45"/>
      <c r="E935" s="45"/>
      <c r="F935" s="45"/>
      <c r="G935" s="45"/>
      <c r="AC935" s="45"/>
      <c r="AD935" s="45"/>
      <c r="AE935" s="45"/>
      <c r="AF935" s="36"/>
      <c r="AG935" s="36"/>
    </row>
    <row r="936" customFormat="false" ht="15" hidden="false" customHeight="false" outlineLevel="0" collapsed="false">
      <c r="B936" s="45"/>
      <c r="C936" s="45"/>
      <c r="D936" s="45"/>
      <c r="E936" s="45"/>
      <c r="F936" s="45"/>
      <c r="G936" s="45"/>
      <c r="AC936" s="45"/>
      <c r="AD936" s="45"/>
      <c r="AE936" s="45"/>
      <c r="AF936" s="36"/>
      <c r="AG936" s="36"/>
    </row>
    <row r="937" customFormat="false" ht="15" hidden="false" customHeight="false" outlineLevel="0" collapsed="false">
      <c r="B937" s="37"/>
      <c r="C937" s="37"/>
      <c r="D937" s="37"/>
      <c r="E937" s="37"/>
      <c r="F937" s="37"/>
      <c r="G937" s="37"/>
      <c r="AC937" s="37"/>
      <c r="AD937" s="37"/>
      <c r="AE937" s="37"/>
      <c r="AF937" s="36"/>
      <c r="AG937" s="36"/>
    </row>
    <row r="938" customFormat="false" ht="15" hidden="false" customHeight="false" outlineLevel="0" collapsed="false">
      <c r="B938" s="35"/>
      <c r="C938" s="35"/>
      <c r="D938" s="35"/>
      <c r="E938" s="35"/>
      <c r="F938" s="35"/>
      <c r="G938" s="35"/>
      <c r="AC938" s="35"/>
      <c r="AD938" s="35"/>
      <c r="AE938" s="35"/>
      <c r="AF938" s="36"/>
      <c r="AG938" s="36"/>
    </row>
    <row r="939" customFormat="false" ht="15" hidden="false" customHeight="false" outlineLevel="0" collapsed="false">
      <c r="B939" s="37"/>
      <c r="C939" s="37"/>
      <c r="D939" s="37"/>
      <c r="E939" s="37"/>
      <c r="F939" s="37"/>
      <c r="G939" s="37"/>
      <c r="AC939" s="37"/>
      <c r="AD939" s="37"/>
      <c r="AE939" s="37"/>
      <c r="AF939" s="36"/>
      <c r="AG939" s="36"/>
    </row>
    <row r="940" customFormat="false" ht="15" hidden="false" customHeight="false" outlineLevel="0" collapsed="false">
      <c r="B940" s="50"/>
      <c r="C940" s="50"/>
      <c r="D940" s="50"/>
      <c r="E940" s="50"/>
      <c r="F940" s="50"/>
      <c r="G940" s="50"/>
      <c r="AC940" s="50"/>
      <c r="AD940" s="50"/>
      <c r="AE940" s="50"/>
      <c r="AF940" s="36"/>
      <c r="AG940" s="36"/>
    </row>
    <row r="941" customFormat="false" ht="15" hidden="false" customHeight="false" outlineLevel="0" collapsed="false">
      <c r="B941" s="55"/>
      <c r="C941" s="55"/>
      <c r="D941" s="55"/>
      <c r="E941" s="55"/>
      <c r="F941" s="55"/>
      <c r="G941" s="55"/>
      <c r="AC941" s="55"/>
      <c r="AD941" s="55"/>
      <c r="AE941" s="55"/>
      <c r="AF941" s="36"/>
      <c r="AG941" s="36"/>
    </row>
    <row r="942" customFormat="false" ht="15" hidden="false" customHeight="false" outlineLevel="0" collapsed="false">
      <c r="B942" s="41"/>
      <c r="C942" s="41"/>
      <c r="D942" s="41"/>
      <c r="E942" s="41"/>
      <c r="F942" s="41"/>
      <c r="G942" s="41"/>
      <c r="AC942" s="41"/>
      <c r="AD942" s="41"/>
      <c r="AE942" s="41"/>
      <c r="AF942" s="36"/>
      <c r="AG942" s="36"/>
    </row>
    <row r="943" customFormat="false" ht="15" hidden="false" customHeight="false" outlineLevel="0" collapsed="false">
      <c r="B943" s="58"/>
      <c r="C943" s="58"/>
      <c r="D943" s="58"/>
      <c r="E943" s="58"/>
      <c r="F943" s="58"/>
      <c r="G943" s="58"/>
      <c r="AC943" s="58"/>
      <c r="AD943" s="58"/>
      <c r="AE943" s="58"/>
      <c r="AF943" s="36"/>
      <c r="AG943" s="36"/>
    </row>
    <row r="944" customFormat="false" ht="15" hidden="false" customHeight="false" outlineLevel="0" collapsed="false">
      <c r="B944" s="37"/>
      <c r="C944" s="37"/>
      <c r="D944" s="37"/>
      <c r="E944" s="37"/>
      <c r="F944" s="37"/>
      <c r="G944" s="37"/>
      <c r="AC944" s="37"/>
      <c r="AD944" s="37"/>
      <c r="AE944" s="37"/>
      <c r="AF944" s="36"/>
      <c r="AG944" s="36"/>
    </row>
    <row r="945" customFormat="false" ht="15" hidden="false" customHeight="false" outlineLevel="0" collapsed="false">
      <c r="B945" s="46"/>
      <c r="C945" s="46"/>
      <c r="D945" s="46"/>
      <c r="E945" s="46"/>
      <c r="F945" s="46"/>
      <c r="G945" s="46"/>
      <c r="AC945" s="46"/>
      <c r="AD945" s="46"/>
      <c r="AE945" s="46"/>
      <c r="AF945" s="36"/>
      <c r="AG945" s="36"/>
    </row>
    <row r="946" customFormat="false" ht="15" hidden="false" customHeight="false" outlineLevel="0" collapsed="false">
      <c r="B946" s="43"/>
      <c r="C946" s="43"/>
      <c r="D946" s="43"/>
      <c r="E946" s="43"/>
      <c r="F946" s="43"/>
      <c r="G946" s="43"/>
      <c r="AC946" s="43"/>
      <c r="AD946" s="43"/>
      <c r="AE946" s="43"/>
      <c r="AF946" s="36"/>
      <c r="AG946" s="36"/>
    </row>
    <row r="947" customFormat="false" ht="15" hidden="false" customHeight="false" outlineLevel="0" collapsed="false">
      <c r="B947" s="53"/>
      <c r="C947" s="53"/>
      <c r="D947" s="53"/>
      <c r="E947" s="53"/>
      <c r="F947" s="53"/>
      <c r="G947" s="53"/>
      <c r="AC947" s="53"/>
      <c r="AD947" s="53"/>
      <c r="AE947" s="53"/>
      <c r="AF947" s="36"/>
      <c r="AG947" s="36"/>
    </row>
    <row r="948" customFormat="false" ht="15" hidden="false" customHeight="false" outlineLevel="0" collapsed="false">
      <c r="B948" s="42"/>
      <c r="C948" s="42"/>
      <c r="D948" s="42"/>
      <c r="E948" s="42"/>
      <c r="F948" s="42"/>
      <c r="G948" s="42"/>
      <c r="AC948" s="42"/>
      <c r="AD948" s="42"/>
      <c r="AE948" s="42"/>
      <c r="AF948" s="36"/>
      <c r="AG948" s="36"/>
    </row>
    <row r="949" customFormat="false" ht="15" hidden="false" customHeight="false" outlineLevel="0" collapsed="false">
      <c r="B949" s="57"/>
      <c r="C949" s="57"/>
      <c r="D949" s="57"/>
      <c r="E949" s="57"/>
      <c r="F949" s="57"/>
      <c r="G949" s="57"/>
      <c r="AC949" s="57"/>
      <c r="AD949" s="57"/>
      <c r="AE949" s="57"/>
      <c r="AF949" s="36"/>
      <c r="AG949" s="36"/>
    </row>
    <row r="950" customFormat="false" ht="15" hidden="false" customHeight="false" outlineLevel="0" collapsed="false">
      <c r="B950" s="42"/>
      <c r="C950" s="42"/>
      <c r="D950" s="42"/>
      <c r="E950" s="42"/>
      <c r="F950" s="42"/>
      <c r="G950" s="42"/>
      <c r="AC950" s="42"/>
      <c r="AD950" s="42"/>
      <c r="AE950" s="42"/>
      <c r="AF950" s="36"/>
      <c r="AG950" s="36"/>
    </row>
    <row r="951" customFormat="false" ht="15" hidden="false" customHeight="false" outlineLevel="0" collapsed="false">
      <c r="B951" s="50"/>
      <c r="C951" s="50"/>
      <c r="D951" s="50"/>
      <c r="E951" s="50"/>
      <c r="F951" s="50"/>
      <c r="G951" s="50"/>
      <c r="AC951" s="50"/>
      <c r="AD951" s="50"/>
      <c r="AE951" s="50"/>
      <c r="AF951" s="36"/>
      <c r="AG951" s="36"/>
    </row>
    <row r="952" customFormat="false" ht="15" hidden="false" customHeight="false" outlineLevel="0" collapsed="false">
      <c r="B952" s="35"/>
      <c r="C952" s="35"/>
      <c r="D952" s="35"/>
      <c r="E952" s="35"/>
      <c r="F952" s="35"/>
      <c r="G952" s="35"/>
      <c r="AC952" s="35"/>
      <c r="AD952" s="35"/>
      <c r="AE952" s="35"/>
      <c r="AF952" s="36"/>
      <c r="AG952" s="36"/>
    </row>
    <row r="953" customFormat="false" ht="15" hidden="false" customHeight="false" outlineLevel="0" collapsed="false">
      <c r="B953" s="37"/>
      <c r="C953" s="37"/>
      <c r="D953" s="37"/>
      <c r="E953" s="37"/>
      <c r="F953" s="37"/>
      <c r="G953" s="37"/>
      <c r="AC953" s="37"/>
      <c r="AD953" s="37"/>
      <c r="AE953" s="37"/>
      <c r="AF953" s="36"/>
      <c r="AG953" s="36"/>
    </row>
    <row r="954" customFormat="false" ht="15" hidden="false" customHeight="false" outlineLevel="0" collapsed="false">
      <c r="B954" s="56"/>
      <c r="C954" s="56"/>
      <c r="D954" s="56"/>
      <c r="E954" s="56"/>
      <c r="F954" s="56"/>
      <c r="G954" s="56"/>
      <c r="AC954" s="56"/>
      <c r="AD954" s="56"/>
      <c r="AE954" s="56"/>
      <c r="AF954" s="36"/>
      <c r="AG954" s="36"/>
    </row>
    <row r="955" customFormat="false" ht="15" hidden="false" customHeight="false" outlineLevel="0" collapsed="false">
      <c r="B955" s="59"/>
      <c r="C955" s="59"/>
      <c r="D955" s="59"/>
      <c r="E955" s="59"/>
      <c r="F955" s="59"/>
      <c r="G955" s="59"/>
      <c r="AC955" s="59"/>
      <c r="AD955" s="59"/>
      <c r="AE955" s="59"/>
      <c r="AF955" s="36"/>
      <c r="AG955" s="36"/>
    </row>
    <row r="956" customFormat="false" ht="15" hidden="false" customHeight="false" outlineLevel="0" collapsed="false">
      <c r="B956" s="37"/>
      <c r="C956" s="37"/>
      <c r="D956" s="37"/>
      <c r="E956" s="37"/>
      <c r="F956" s="37"/>
      <c r="G956" s="37"/>
      <c r="AC956" s="37"/>
      <c r="AD956" s="37"/>
      <c r="AE956" s="37"/>
      <c r="AF956" s="36"/>
      <c r="AG956" s="36"/>
    </row>
    <row r="957" customFormat="false" ht="15" hidden="false" customHeight="false" outlineLevel="0" collapsed="false">
      <c r="B957" s="48"/>
      <c r="C957" s="48"/>
      <c r="D957" s="48"/>
      <c r="E957" s="48"/>
      <c r="F957" s="48"/>
      <c r="G957" s="48"/>
      <c r="AC957" s="48"/>
      <c r="AD957" s="48"/>
      <c r="AE957" s="48"/>
      <c r="AF957" s="36"/>
      <c r="AG957" s="36"/>
    </row>
    <row r="958" customFormat="false" ht="15" hidden="false" customHeight="false" outlineLevel="0" collapsed="false">
      <c r="B958" s="55"/>
      <c r="C958" s="55"/>
      <c r="D958" s="55"/>
      <c r="E958" s="55"/>
      <c r="F958" s="55"/>
      <c r="G958" s="55"/>
      <c r="AC958" s="55"/>
      <c r="AD958" s="55"/>
      <c r="AE958" s="55"/>
      <c r="AF958" s="36"/>
      <c r="AG958" s="36"/>
    </row>
    <row r="959" customFormat="false" ht="15" hidden="false" customHeight="false" outlineLevel="0" collapsed="false">
      <c r="B959" s="53"/>
      <c r="C959" s="53"/>
      <c r="D959" s="53"/>
      <c r="E959" s="53"/>
      <c r="F959" s="53"/>
      <c r="G959" s="53"/>
      <c r="AC959" s="53"/>
      <c r="AD959" s="53"/>
      <c r="AE959" s="53"/>
      <c r="AF959" s="36"/>
      <c r="AG959" s="36"/>
    </row>
    <row r="960" customFormat="false" ht="15" hidden="false" customHeight="false" outlineLevel="0" collapsed="false">
      <c r="B960" s="53"/>
      <c r="C960" s="53"/>
      <c r="D960" s="53"/>
      <c r="E960" s="53"/>
      <c r="F960" s="53"/>
      <c r="G960" s="53"/>
      <c r="AC960" s="53"/>
      <c r="AD960" s="53"/>
      <c r="AE960" s="53"/>
      <c r="AF960" s="36"/>
      <c r="AG960" s="36"/>
    </row>
    <row r="961" customFormat="false" ht="15" hidden="false" customHeight="false" outlineLevel="0" collapsed="false">
      <c r="B961" s="48"/>
      <c r="C961" s="48"/>
      <c r="D961" s="48"/>
      <c r="E961" s="48"/>
      <c r="F961" s="48"/>
      <c r="G961" s="48"/>
      <c r="AC961" s="48"/>
      <c r="AD961" s="48"/>
      <c r="AE961" s="48"/>
      <c r="AF961" s="36"/>
      <c r="AG961" s="36"/>
    </row>
    <row r="962" customFormat="false" ht="15" hidden="false" customHeight="false" outlineLevel="0" collapsed="false">
      <c r="B962" s="53"/>
      <c r="C962" s="53"/>
      <c r="D962" s="53"/>
      <c r="E962" s="53"/>
      <c r="F962" s="53"/>
      <c r="G962" s="53"/>
      <c r="AC962" s="53"/>
      <c r="AD962" s="53"/>
      <c r="AE962" s="53"/>
      <c r="AF962" s="36"/>
      <c r="AG962" s="36"/>
    </row>
    <row r="963" customFormat="false" ht="15" hidden="false" customHeight="false" outlineLevel="0" collapsed="false">
      <c r="B963" s="34"/>
      <c r="C963" s="34"/>
      <c r="D963" s="34"/>
      <c r="E963" s="34"/>
      <c r="F963" s="34"/>
      <c r="G963" s="34"/>
      <c r="AC963" s="34"/>
      <c r="AD963" s="34"/>
      <c r="AE963" s="34"/>
      <c r="AF963" s="36"/>
      <c r="AG963" s="36"/>
    </row>
    <row r="964" customFormat="false" ht="15" hidden="false" customHeight="false" outlineLevel="0" collapsed="false">
      <c r="B964" s="58"/>
      <c r="C964" s="58"/>
      <c r="D964" s="58"/>
      <c r="E964" s="58"/>
      <c r="F964" s="58"/>
      <c r="G964" s="58"/>
      <c r="AC964" s="58"/>
      <c r="AD964" s="58"/>
      <c r="AE964" s="58"/>
      <c r="AF964" s="36"/>
      <c r="AG964" s="36"/>
    </row>
    <row r="965" customFormat="false" ht="15" hidden="false" customHeight="false" outlineLevel="0" collapsed="false">
      <c r="B965" s="48"/>
      <c r="C965" s="48"/>
      <c r="D965" s="48"/>
      <c r="E965" s="48"/>
      <c r="F965" s="48"/>
      <c r="G965" s="48"/>
      <c r="AC965" s="48"/>
      <c r="AD965" s="48"/>
      <c r="AE965" s="48"/>
      <c r="AF965" s="36"/>
      <c r="AG965" s="36"/>
    </row>
    <row r="966" customFormat="false" ht="15" hidden="false" customHeight="false" outlineLevel="0" collapsed="false">
      <c r="B966" s="53"/>
      <c r="C966" s="53"/>
      <c r="D966" s="53"/>
      <c r="E966" s="53"/>
      <c r="F966" s="53"/>
      <c r="G966" s="53"/>
      <c r="AC966" s="53"/>
      <c r="AD966" s="53"/>
      <c r="AE966" s="53"/>
      <c r="AF966" s="36"/>
      <c r="AG966" s="36"/>
    </row>
    <row r="967" customFormat="false" ht="15" hidden="false" customHeight="false" outlineLevel="0" collapsed="false">
      <c r="B967" s="53"/>
      <c r="C967" s="53"/>
      <c r="D967" s="53"/>
      <c r="E967" s="53"/>
      <c r="F967" s="53"/>
      <c r="G967" s="53"/>
      <c r="AC967" s="53"/>
      <c r="AD967" s="53"/>
      <c r="AE967" s="53"/>
      <c r="AF967" s="36"/>
      <c r="AG967" s="36"/>
    </row>
    <row r="968" customFormat="false" ht="15" hidden="false" customHeight="false" outlineLevel="0" collapsed="false">
      <c r="B968" s="34"/>
      <c r="C968" s="34"/>
      <c r="D968" s="34"/>
      <c r="E968" s="34"/>
      <c r="F968" s="34"/>
      <c r="G968" s="34"/>
      <c r="AC968" s="34"/>
      <c r="AD968" s="34"/>
      <c r="AE968" s="34"/>
      <c r="AF968" s="36"/>
      <c r="AG968" s="36"/>
    </row>
    <row r="969" customFormat="false" ht="15" hidden="false" customHeight="false" outlineLevel="0" collapsed="false">
      <c r="B969" s="56"/>
      <c r="C969" s="56"/>
      <c r="D969" s="56"/>
      <c r="E969" s="56"/>
      <c r="F969" s="56"/>
      <c r="G969" s="56"/>
      <c r="AC969" s="56"/>
      <c r="AD969" s="56"/>
      <c r="AE969" s="56"/>
      <c r="AF969" s="36"/>
      <c r="AG969" s="36"/>
    </row>
    <row r="970" customFormat="false" ht="15" hidden="false" customHeight="false" outlineLevel="0" collapsed="false">
      <c r="B970" s="35"/>
      <c r="C970" s="35"/>
      <c r="D970" s="35"/>
      <c r="E970" s="35"/>
      <c r="F970" s="35"/>
      <c r="G970" s="35"/>
      <c r="AC970" s="35"/>
      <c r="AD970" s="35"/>
      <c r="AE970" s="35"/>
      <c r="AF970" s="36"/>
      <c r="AG970" s="36"/>
    </row>
    <row r="971" customFormat="false" ht="15" hidden="false" customHeight="false" outlineLevel="0" collapsed="false">
      <c r="B971" s="51"/>
      <c r="C971" s="51"/>
      <c r="D971" s="51"/>
      <c r="E971" s="51"/>
      <c r="F971" s="51"/>
      <c r="G971" s="51"/>
      <c r="AC971" s="51"/>
      <c r="AD971" s="51"/>
      <c r="AE971" s="51"/>
      <c r="AF971" s="36"/>
      <c r="AG971" s="36"/>
    </row>
    <row r="972" customFormat="false" ht="15" hidden="false" customHeight="false" outlineLevel="0" collapsed="false">
      <c r="B972" s="53"/>
      <c r="C972" s="53"/>
      <c r="D972" s="53"/>
      <c r="E972" s="53"/>
      <c r="F972" s="53"/>
      <c r="G972" s="53"/>
      <c r="AC972" s="53"/>
      <c r="AD972" s="53"/>
      <c r="AE972" s="53"/>
      <c r="AF972" s="36"/>
      <c r="AG972" s="36"/>
    </row>
    <row r="973" customFormat="false" ht="15" hidden="false" customHeight="false" outlineLevel="0" collapsed="false">
      <c r="B973" s="40"/>
      <c r="C973" s="40"/>
      <c r="D973" s="40"/>
      <c r="E973" s="40"/>
      <c r="F973" s="40"/>
      <c r="G973" s="40"/>
      <c r="AC973" s="40"/>
      <c r="AD973" s="40"/>
      <c r="AE973" s="40"/>
      <c r="AF973" s="36"/>
      <c r="AG973" s="36"/>
    </row>
    <row r="974" customFormat="false" ht="15" hidden="false" customHeight="false" outlineLevel="0" collapsed="false">
      <c r="B974" s="43"/>
      <c r="C974" s="43"/>
      <c r="D974" s="43"/>
      <c r="E974" s="43"/>
      <c r="F974" s="43"/>
      <c r="G974" s="43"/>
      <c r="AC974" s="43"/>
      <c r="AD974" s="43"/>
      <c r="AE974" s="43"/>
      <c r="AF974" s="36"/>
      <c r="AG974" s="36"/>
    </row>
    <row r="975" customFormat="false" ht="15" hidden="false" customHeight="false" outlineLevel="0" collapsed="false">
      <c r="B975" s="37"/>
      <c r="C975" s="37"/>
      <c r="D975" s="37"/>
      <c r="E975" s="37"/>
      <c r="F975" s="37"/>
      <c r="G975" s="37"/>
      <c r="AC975" s="37"/>
      <c r="AD975" s="37"/>
      <c r="AE975" s="37"/>
      <c r="AF975" s="36"/>
      <c r="AG975" s="36"/>
    </row>
    <row r="976" customFormat="false" ht="15" hidden="false" customHeight="false" outlineLevel="0" collapsed="false">
      <c r="B976" s="55"/>
      <c r="C976" s="55"/>
      <c r="D976" s="55"/>
      <c r="E976" s="55"/>
      <c r="F976" s="55"/>
      <c r="G976" s="55"/>
      <c r="AC976" s="55"/>
      <c r="AD976" s="55"/>
      <c r="AE976" s="55"/>
      <c r="AF976" s="36"/>
      <c r="AG976" s="36"/>
    </row>
    <row r="977" customFormat="false" ht="15" hidden="false" customHeight="false" outlineLevel="0" collapsed="false">
      <c r="B977" s="56"/>
      <c r="C977" s="56"/>
      <c r="D977" s="56"/>
      <c r="E977" s="56"/>
      <c r="F977" s="56"/>
      <c r="G977" s="56"/>
      <c r="AC977" s="56"/>
      <c r="AD977" s="56"/>
      <c r="AE977" s="56"/>
      <c r="AF977" s="36"/>
      <c r="AG977" s="36"/>
    </row>
    <row r="978" customFormat="false" ht="15" hidden="false" customHeight="false" outlineLevel="0" collapsed="false">
      <c r="B978" s="41"/>
      <c r="C978" s="41"/>
      <c r="D978" s="41"/>
      <c r="E978" s="41"/>
      <c r="F978" s="41"/>
      <c r="G978" s="41"/>
      <c r="AC978" s="41"/>
      <c r="AD978" s="41"/>
      <c r="AE978" s="41"/>
      <c r="AF978" s="36"/>
      <c r="AG978" s="36"/>
    </row>
    <row r="979" customFormat="false" ht="15" hidden="false" customHeight="false" outlineLevel="0" collapsed="false">
      <c r="B979" s="41"/>
      <c r="C979" s="41"/>
      <c r="D979" s="41"/>
      <c r="E979" s="41"/>
      <c r="F979" s="41"/>
      <c r="G979" s="41"/>
      <c r="AC979" s="41"/>
      <c r="AD979" s="41"/>
      <c r="AE979" s="41"/>
      <c r="AF979" s="57"/>
      <c r="AG979" s="57"/>
    </row>
    <row r="980" customFormat="false" ht="15" hidden="false" customHeight="false" outlineLevel="0" collapsed="false">
      <c r="B980" s="35"/>
      <c r="C980" s="35"/>
      <c r="D980" s="35"/>
      <c r="E980" s="35"/>
      <c r="F980" s="35"/>
      <c r="G980" s="35"/>
      <c r="AC980" s="35"/>
      <c r="AD980" s="35"/>
      <c r="AE980" s="35"/>
      <c r="AF980" s="57"/>
      <c r="AG980" s="57"/>
    </row>
    <row r="981" customFormat="false" ht="15" hidden="false" customHeight="false" outlineLevel="0" collapsed="false">
      <c r="B981" s="39"/>
      <c r="C981" s="39"/>
      <c r="D981" s="39"/>
      <c r="E981" s="39"/>
      <c r="F981" s="39"/>
      <c r="G981" s="39"/>
      <c r="AC981" s="39"/>
      <c r="AD981" s="39"/>
      <c r="AE981" s="39"/>
      <c r="AF981" s="57"/>
      <c r="AG981" s="57"/>
    </row>
    <row r="982" customFormat="false" ht="15" hidden="false" customHeight="false" outlineLevel="0" collapsed="false">
      <c r="B982" s="43"/>
      <c r="C982" s="43"/>
      <c r="D982" s="43"/>
      <c r="E982" s="43"/>
      <c r="F982" s="43"/>
      <c r="G982" s="43"/>
      <c r="AC982" s="43"/>
      <c r="AD982" s="43"/>
      <c r="AE982" s="43"/>
      <c r="AF982" s="57"/>
      <c r="AG982" s="57"/>
    </row>
    <row r="983" customFormat="false" ht="15" hidden="false" customHeight="false" outlineLevel="0" collapsed="false">
      <c r="B983" s="41"/>
      <c r="C983" s="41"/>
      <c r="D983" s="41"/>
      <c r="E983" s="41"/>
      <c r="F983" s="41"/>
      <c r="G983" s="41"/>
      <c r="AC983" s="41"/>
      <c r="AD983" s="41"/>
      <c r="AE983" s="41"/>
      <c r="AF983" s="57"/>
      <c r="AG983" s="57"/>
    </row>
    <row r="984" customFormat="false" ht="15" hidden="false" customHeight="false" outlineLevel="0" collapsed="false">
      <c r="B984" s="44"/>
      <c r="C984" s="44"/>
      <c r="D984" s="44"/>
      <c r="E984" s="44"/>
      <c r="F984" s="44"/>
      <c r="G984" s="44"/>
      <c r="AC984" s="44"/>
      <c r="AD984" s="44"/>
      <c r="AE984" s="44"/>
      <c r="AF984" s="57"/>
      <c r="AG984" s="57"/>
    </row>
    <row r="985" customFormat="false" ht="15" hidden="false" customHeight="false" outlineLevel="0" collapsed="false">
      <c r="B985" s="43"/>
      <c r="C985" s="43"/>
      <c r="D985" s="43"/>
      <c r="E985" s="43"/>
      <c r="F985" s="43"/>
      <c r="G985" s="43"/>
      <c r="AC985" s="43"/>
      <c r="AD985" s="43"/>
      <c r="AE985" s="43"/>
      <c r="AF985" s="57"/>
      <c r="AG985" s="57"/>
    </row>
    <row r="986" customFormat="false" ht="15" hidden="false" customHeight="false" outlineLevel="0" collapsed="false">
      <c r="B986" s="45"/>
      <c r="C986" s="45"/>
      <c r="D986" s="45"/>
      <c r="E986" s="45"/>
      <c r="F986" s="45"/>
      <c r="G986" s="45"/>
      <c r="AC986" s="45"/>
      <c r="AD986" s="45"/>
      <c r="AE986" s="45"/>
      <c r="AF986" s="57"/>
      <c r="AG986" s="57"/>
    </row>
    <row r="987" customFormat="false" ht="15" hidden="false" customHeight="false" outlineLevel="0" collapsed="false">
      <c r="B987" s="56"/>
      <c r="C987" s="56"/>
      <c r="D987" s="56"/>
      <c r="E987" s="56"/>
      <c r="F987" s="56"/>
      <c r="G987" s="56"/>
      <c r="AC987" s="56"/>
      <c r="AD987" s="56"/>
      <c r="AE987" s="56"/>
      <c r="AF987" s="57"/>
      <c r="AG987" s="57"/>
    </row>
    <row r="988" customFormat="false" ht="15" hidden="false" customHeight="false" outlineLevel="0" collapsed="false">
      <c r="B988" s="52"/>
      <c r="C988" s="52"/>
      <c r="D988" s="52"/>
      <c r="E988" s="52"/>
      <c r="F988" s="52"/>
      <c r="G988" s="52"/>
      <c r="AC988" s="52"/>
      <c r="AD988" s="52"/>
      <c r="AE988" s="52"/>
      <c r="AF988" s="57"/>
      <c r="AG988" s="57"/>
    </row>
    <row r="989" customFormat="false" ht="15" hidden="false" customHeight="false" outlineLevel="0" collapsed="false">
      <c r="B989" s="50"/>
      <c r="C989" s="50"/>
      <c r="D989" s="50"/>
      <c r="E989" s="50"/>
      <c r="F989" s="50"/>
      <c r="G989" s="50"/>
      <c r="AC989" s="50"/>
      <c r="AD989" s="50"/>
      <c r="AE989" s="50"/>
      <c r="AF989" s="57"/>
      <c r="AG989" s="57"/>
    </row>
    <row r="990" customFormat="false" ht="15" hidden="false" customHeight="false" outlineLevel="0" collapsed="false">
      <c r="B990" s="37"/>
      <c r="C990" s="37"/>
      <c r="D990" s="37"/>
      <c r="E990" s="37"/>
      <c r="F990" s="37"/>
      <c r="G990" s="37"/>
      <c r="AC990" s="37"/>
      <c r="AD990" s="37"/>
      <c r="AE990" s="37"/>
      <c r="AF990" s="57"/>
      <c r="AG990" s="57"/>
    </row>
    <row r="991" customFormat="false" ht="15" hidden="false" customHeight="false" outlineLevel="0" collapsed="false">
      <c r="B991" s="45"/>
      <c r="C991" s="45"/>
      <c r="D991" s="45"/>
      <c r="E991" s="45"/>
      <c r="F991" s="45"/>
      <c r="G991" s="45"/>
      <c r="AC991" s="45"/>
      <c r="AD991" s="45"/>
      <c r="AE991" s="45"/>
      <c r="AF991" s="57"/>
      <c r="AG991" s="57"/>
    </row>
    <row r="992" customFormat="false" ht="15" hidden="false" customHeight="false" outlineLevel="0" collapsed="false">
      <c r="B992" s="51"/>
      <c r="C992" s="51"/>
      <c r="D992" s="51"/>
      <c r="E992" s="51"/>
      <c r="F992" s="51"/>
      <c r="G992" s="51"/>
      <c r="AC992" s="51"/>
      <c r="AD992" s="51"/>
      <c r="AE992" s="51"/>
      <c r="AF992" s="57"/>
      <c r="AG992" s="57"/>
    </row>
    <row r="993" customFormat="false" ht="15" hidden="false" customHeight="false" outlineLevel="0" collapsed="false">
      <c r="B993" s="40"/>
      <c r="C993" s="40"/>
      <c r="D993" s="40"/>
      <c r="E993" s="40"/>
      <c r="F993" s="40"/>
      <c r="G993" s="40"/>
      <c r="AC993" s="40"/>
      <c r="AD993" s="40"/>
      <c r="AE993" s="40"/>
      <c r="AF993" s="57"/>
      <c r="AG993" s="57"/>
    </row>
    <row r="994" customFormat="false" ht="15" hidden="false" customHeight="false" outlineLevel="0" collapsed="false">
      <c r="B994" s="37"/>
      <c r="C994" s="37"/>
      <c r="D994" s="37"/>
      <c r="E994" s="37"/>
      <c r="F994" s="37"/>
      <c r="G994" s="37"/>
      <c r="AC994" s="37"/>
      <c r="AD994" s="37"/>
      <c r="AE994" s="37"/>
      <c r="AF994" s="57"/>
      <c r="AG994" s="57"/>
    </row>
    <row r="995" customFormat="false" ht="15" hidden="false" customHeight="false" outlineLevel="0" collapsed="false">
      <c r="B995" s="46"/>
      <c r="C995" s="46"/>
      <c r="D995" s="46"/>
      <c r="E995" s="46"/>
      <c r="F995" s="46"/>
      <c r="G995" s="46"/>
      <c r="AC995" s="46"/>
      <c r="AD995" s="46"/>
      <c r="AE995" s="46"/>
      <c r="AF995" s="57"/>
      <c r="AG995" s="57"/>
    </row>
    <row r="996" customFormat="false" ht="15" hidden="false" customHeight="false" outlineLevel="0" collapsed="false">
      <c r="B996" s="41"/>
      <c r="C996" s="41"/>
      <c r="D996" s="41"/>
      <c r="E996" s="41"/>
      <c r="F996" s="41"/>
      <c r="G996" s="41"/>
      <c r="AC996" s="41"/>
      <c r="AD996" s="41"/>
      <c r="AE996" s="41"/>
      <c r="AF996" s="57"/>
      <c r="AG996" s="57"/>
    </row>
    <row r="997" customFormat="false" ht="15" hidden="false" customHeight="false" outlineLevel="0" collapsed="false">
      <c r="B997" s="37"/>
      <c r="C997" s="37"/>
      <c r="D997" s="37"/>
      <c r="E997" s="37"/>
      <c r="F997" s="37"/>
      <c r="G997" s="37"/>
      <c r="AC997" s="37"/>
      <c r="AD997" s="37"/>
      <c r="AE997" s="37"/>
      <c r="AF997" s="57"/>
      <c r="AG997" s="57"/>
    </row>
    <row r="998" customFormat="false" ht="15" hidden="false" customHeight="false" outlineLevel="0" collapsed="false">
      <c r="B998" s="52"/>
      <c r="C998" s="52"/>
      <c r="D998" s="52"/>
      <c r="E998" s="52"/>
      <c r="F998" s="52"/>
      <c r="G998" s="52"/>
      <c r="AC998" s="52"/>
      <c r="AD998" s="52"/>
      <c r="AE998" s="52"/>
      <c r="AF998" s="57"/>
      <c r="AG998" s="57"/>
    </row>
    <row r="999" customFormat="false" ht="15" hidden="false" customHeight="false" outlineLevel="0" collapsed="false">
      <c r="B999" s="55"/>
      <c r="C999" s="55"/>
      <c r="D999" s="55"/>
      <c r="E999" s="55"/>
      <c r="F999" s="55"/>
      <c r="G999" s="55"/>
      <c r="AC999" s="55"/>
      <c r="AD999" s="55"/>
      <c r="AE999" s="55"/>
      <c r="AF999" s="57"/>
      <c r="AG999" s="57"/>
    </row>
    <row r="1000" customFormat="false" ht="15" hidden="false" customHeight="false" outlineLevel="0" collapsed="false">
      <c r="B1000" s="42"/>
      <c r="C1000" s="42"/>
      <c r="D1000" s="42"/>
      <c r="E1000" s="42"/>
      <c r="F1000" s="42"/>
      <c r="G1000" s="42"/>
      <c r="AC1000" s="42"/>
      <c r="AD1000" s="42"/>
      <c r="AE1000" s="42"/>
      <c r="AF1000" s="57"/>
      <c r="AG1000" s="57"/>
    </row>
    <row r="1001" customFormat="false" ht="15" hidden="false" customHeight="false" outlineLevel="0" collapsed="false">
      <c r="B1001" s="42"/>
      <c r="C1001" s="42"/>
      <c r="D1001" s="42"/>
      <c r="E1001" s="42"/>
      <c r="F1001" s="42"/>
      <c r="G1001" s="42"/>
      <c r="AC1001" s="42"/>
      <c r="AD1001" s="42"/>
      <c r="AE1001" s="42"/>
      <c r="AF1001" s="57"/>
      <c r="AG1001" s="57"/>
    </row>
    <row r="1002" customFormat="false" ht="15" hidden="false" customHeight="false" outlineLevel="0" collapsed="false">
      <c r="B1002" s="36"/>
      <c r="C1002" s="36"/>
      <c r="D1002" s="36"/>
      <c r="E1002" s="36"/>
      <c r="F1002" s="36"/>
      <c r="G1002" s="36"/>
      <c r="AC1002" s="36"/>
      <c r="AD1002" s="36"/>
      <c r="AE1002" s="36"/>
      <c r="AF1002" s="57"/>
      <c r="AG1002" s="57"/>
    </row>
    <row r="1003" customFormat="false" ht="15" hidden="false" customHeight="false" outlineLevel="0" collapsed="false">
      <c r="B1003" s="42"/>
      <c r="C1003" s="42"/>
      <c r="D1003" s="42"/>
      <c r="E1003" s="42"/>
      <c r="F1003" s="42"/>
      <c r="G1003" s="42"/>
      <c r="AC1003" s="42"/>
      <c r="AD1003" s="42"/>
      <c r="AE1003" s="42"/>
      <c r="AF1003" s="57"/>
      <c r="AG1003" s="57"/>
    </row>
    <row r="1004" customFormat="false" ht="15" hidden="false" customHeight="false" outlineLevel="0" collapsed="false">
      <c r="B1004" s="38"/>
      <c r="C1004" s="38"/>
      <c r="D1004" s="38"/>
      <c r="E1004" s="38"/>
      <c r="F1004" s="38"/>
      <c r="G1004" s="38"/>
      <c r="AC1004" s="38"/>
      <c r="AD1004" s="38"/>
      <c r="AE1004" s="38"/>
      <c r="AF1004" s="57"/>
      <c r="AG1004" s="57"/>
    </row>
    <row r="1005" customFormat="false" ht="15" hidden="false" customHeight="false" outlineLevel="0" collapsed="false">
      <c r="B1005" s="50"/>
      <c r="C1005" s="50"/>
      <c r="D1005" s="50"/>
      <c r="E1005" s="50"/>
      <c r="F1005" s="50"/>
      <c r="G1005" s="50"/>
      <c r="AC1005" s="50"/>
      <c r="AD1005" s="50"/>
      <c r="AE1005" s="50"/>
      <c r="AF1005" s="57"/>
      <c r="AG1005" s="57"/>
    </row>
    <row r="1006" customFormat="false" ht="15" hidden="false" customHeight="false" outlineLevel="0" collapsed="false">
      <c r="B1006" s="35"/>
      <c r="C1006" s="35"/>
      <c r="D1006" s="35"/>
      <c r="E1006" s="35"/>
      <c r="F1006" s="35"/>
      <c r="G1006" s="35"/>
      <c r="AC1006" s="35"/>
      <c r="AD1006" s="35"/>
      <c r="AE1006" s="35"/>
      <c r="AF1006" s="57"/>
      <c r="AG1006" s="57"/>
    </row>
    <row r="1007" customFormat="false" ht="15" hidden="false" customHeight="false" outlineLevel="0" collapsed="false">
      <c r="B1007" s="51"/>
      <c r="C1007" s="51"/>
      <c r="D1007" s="51"/>
      <c r="E1007" s="51"/>
      <c r="F1007" s="51"/>
      <c r="G1007" s="51"/>
      <c r="AC1007" s="51"/>
      <c r="AD1007" s="51"/>
      <c r="AE1007" s="51"/>
      <c r="AF1007" s="57"/>
      <c r="AG1007" s="57"/>
    </row>
    <row r="1008" customFormat="false" ht="15" hidden="false" customHeight="false" outlineLevel="0" collapsed="false">
      <c r="B1008" s="48"/>
      <c r="C1008" s="48"/>
      <c r="D1008" s="48"/>
      <c r="E1008" s="48"/>
      <c r="F1008" s="48"/>
      <c r="G1008" s="48"/>
      <c r="AC1008" s="48"/>
      <c r="AD1008" s="48"/>
      <c r="AE1008" s="48"/>
      <c r="AF1008" s="57"/>
      <c r="AG1008" s="57"/>
    </row>
    <row r="1009" customFormat="false" ht="15" hidden="false" customHeight="false" outlineLevel="0" collapsed="false">
      <c r="B1009" s="37"/>
      <c r="C1009" s="37"/>
      <c r="D1009" s="37"/>
      <c r="E1009" s="37"/>
      <c r="F1009" s="37"/>
      <c r="G1009" s="37"/>
      <c r="AC1009" s="37"/>
      <c r="AD1009" s="37"/>
      <c r="AE1009" s="37"/>
      <c r="AF1009" s="57"/>
      <c r="AG1009" s="57"/>
    </row>
    <row r="1010" customFormat="false" ht="15" hidden="false" customHeight="false" outlineLevel="0" collapsed="false">
      <c r="B1010" s="47"/>
      <c r="C1010" s="47"/>
      <c r="D1010" s="47"/>
      <c r="E1010" s="47"/>
      <c r="F1010" s="47"/>
      <c r="G1010" s="47"/>
      <c r="AC1010" s="47"/>
      <c r="AD1010" s="47"/>
      <c r="AE1010" s="47"/>
      <c r="AF1010" s="57"/>
      <c r="AG1010" s="57"/>
    </row>
    <row r="1011" customFormat="false" ht="15" hidden="false" customHeight="false" outlineLevel="0" collapsed="false">
      <c r="B1011" s="55"/>
      <c r="C1011" s="55"/>
      <c r="D1011" s="55"/>
      <c r="E1011" s="55"/>
      <c r="F1011" s="55"/>
      <c r="G1011" s="55"/>
      <c r="AC1011" s="55"/>
      <c r="AD1011" s="55"/>
      <c r="AE1011" s="55"/>
      <c r="AF1011" s="57"/>
      <c r="AG1011" s="57"/>
    </row>
    <row r="1012" customFormat="false" ht="15" hidden="false" customHeight="false" outlineLevel="0" collapsed="false">
      <c r="B1012" s="46"/>
      <c r="C1012" s="46"/>
      <c r="D1012" s="46"/>
      <c r="E1012" s="46"/>
      <c r="F1012" s="46"/>
      <c r="G1012" s="46"/>
      <c r="AC1012" s="46"/>
      <c r="AD1012" s="46"/>
      <c r="AE1012" s="46"/>
      <c r="AF1012" s="57"/>
      <c r="AG1012" s="57"/>
    </row>
    <row r="1013" customFormat="false" ht="15" hidden="false" customHeight="false" outlineLevel="0" collapsed="false">
      <c r="B1013" s="51"/>
      <c r="C1013" s="51"/>
      <c r="D1013" s="51"/>
      <c r="E1013" s="51"/>
      <c r="F1013" s="51"/>
      <c r="G1013" s="51"/>
      <c r="AC1013" s="51"/>
      <c r="AD1013" s="51"/>
      <c r="AE1013" s="51"/>
      <c r="AF1013" s="57"/>
      <c r="AG1013" s="57"/>
    </row>
    <row r="1014" customFormat="false" ht="15" hidden="false" customHeight="false" outlineLevel="0" collapsed="false">
      <c r="B1014" s="48"/>
      <c r="C1014" s="48"/>
      <c r="D1014" s="48"/>
      <c r="E1014" s="48"/>
      <c r="F1014" s="48"/>
      <c r="G1014" s="48"/>
      <c r="AC1014" s="48"/>
      <c r="AD1014" s="48"/>
      <c r="AE1014" s="48"/>
      <c r="AF1014" s="57"/>
      <c r="AG1014" s="57"/>
    </row>
    <row r="1015" customFormat="false" ht="15" hidden="false" customHeight="false" outlineLevel="0" collapsed="false">
      <c r="B1015" s="45"/>
      <c r="C1015" s="45"/>
      <c r="D1015" s="45"/>
      <c r="E1015" s="45"/>
      <c r="F1015" s="45"/>
      <c r="G1015" s="45"/>
      <c r="AC1015" s="45"/>
      <c r="AD1015" s="45"/>
      <c r="AE1015" s="45"/>
      <c r="AF1015" s="57"/>
      <c r="AG1015" s="57"/>
    </row>
    <row r="1016" customFormat="false" ht="15" hidden="false" customHeight="false" outlineLevel="0" collapsed="false">
      <c r="B1016" s="47"/>
      <c r="C1016" s="47"/>
      <c r="D1016" s="47"/>
      <c r="E1016" s="47"/>
      <c r="F1016" s="47"/>
      <c r="G1016" s="47"/>
      <c r="AC1016" s="47"/>
      <c r="AD1016" s="47"/>
      <c r="AE1016" s="47"/>
      <c r="AF1016" s="57"/>
      <c r="AG1016" s="57"/>
    </row>
    <row r="1017" customFormat="false" ht="15" hidden="false" customHeight="false" outlineLevel="0" collapsed="false">
      <c r="B1017" s="43"/>
      <c r="C1017" s="43"/>
      <c r="D1017" s="43"/>
      <c r="E1017" s="43"/>
      <c r="F1017" s="43"/>
      <c r="G1017" s="43"/>
      <c r="AC1017" s="43"/>
      <c r="AD1017" s="43"/>
      <c r="AE1017" s="43"/>
      <c r="AF1017" s="57"/>
      <c r="AG1017" s="57"/>
    </row>
    <row r="1018" customFormat="false" ht="15" hidden="false" customHeight="false" outlineLevel="0" collapsed="false">
      <c r="B1018" s="44"/>
      <c r="C1018" s="44"/>
      <c r="D1018" s="44"/>
      <c r="E1018" s="44"/>
      <c r="F1018" s="44"/>
      <c r="G1018" s="44"/>
      <c r="AC1018" s="44"/>
      <c r="AD1018" s="44"/>
      <c r="AE1018" s="44"/>
      <c r="AF1018" s="57"/>
      <c r="AG1018" s="57"/>
    </row>
    <row r="1019" customFormat="false" ht="15" hidden="false" customHeight="false" outlineLevel="0" collapsed="false">
      <c r="B1019" s="54"/>
      <c r="C1019" s="54"/>
      <c r="D1019" s="54"/>
      <c r="E1019" s="54"/>
      <c r="F1019" s="54"/>
      <c r="G1019" s="54"/>
      <c r="AC1019" s="54"/>
      <c r="AD1019" s="54"/>
      <c r="AE1019" s="54"/>
      <c r="AF1019" s="57"/>
      <c r="AG1019" s="57"/>
    </row>
    <row r="1020" customFormat="false" ht="15" hidden="false" customHeight="false" outlineLevel="0" collapsed="false">
      <c r="B1020" s="53"/>
      <c r="C1020" s="53"/>
      <c r="D1020" s="53"/>
      <c r="E1020" s="53"/>
      <c r="F1020" s="53"/>
      <c r="G1020" s="53"/>
      <c r="AC1020" s="53"/>
      <c r="AD1020" s="53"/>
      <c r="AE1020" s="53"/>
      <c r="AF1020" s="57"/>
      <c r="AG1020" s="57"/>
    </row>
    <row r="1021" customFormat="false" ht="15" hidden="false" customHeight="false" outlineLevel="0" collapsed="false">
      <c r="B1021" s="42"/>
      <c r="C1021" s="42"/>
      <c r="D1021" s="42"/>
      <c r="E1021" s="42"/>
      <c r="F1021" s="42"/>
      <c r="G1021" s="42"/>
      <c r="AC1021" s="42"/>
      <c r="AD1021" s="42"/>
      <c r="AE1021" s="42"/>
      <c r="AF1021" s="57"/>
      <c r="AG1021" s="57"/>
    </row>
    <row r="1022" customFormat="false" ht="15" hidden="false" customHeight="false" outlineLevel="0" collapsed="false">
      <c r="B1022" s="42"/>
      <c r="C1022" s="42"/>
      <c r="D1022" s="42"/>
      <c r="E1022" s="42"/>
      <c r="F1022" s="42"/>
      <c r="G1022" s="42"/>
      <c r="AC1022" s="42"/>
      <c r="AD1022" s="42"/>
      <c r="AE1022" s="42"/>
      <c r="AF1022" s="57"/>
      <c r="AG1022" s="57"/>
    </row>
    <row r="1023" customFormat="false" ht="15" hidden="false" customHeight="false" outlineLevel="0" collapsed="false">
      <c r="B1023" s="58"/>
      <c r="C1023" s="58"/>
      <c r="D1023" s="58"/>
      <c r="E1023" s="58"/>
      <c r="F1023" s="58"/>
      <c r="G1023" s="58"/>
      <c r="AC1023" s="58"/>
      <c r="AD1023" s="58"/>
      <c r="AE1023" s="58"/>
      <c r="AF1023" s="57"/>
      <c r="AG1023" s="57"/>
    </row>
    <row r="1024" customFormat="false" ht="15" hidden="false" customHeight="false" outlineLevel="0" collapsed="false">
      <c r="B1024" s="42"/>
      <c r="C1024" s="42"/>
      <c r="D1024" s="42"/>
      <c r="E1024" s="42"/>
      <c r="F1024" s="42"/>
      <c r="G1024" s="42"/>
      <c r="AC1024" s="42"/>
      <c r="AD1024" s="42"/>
      <c r="AE1024" s="42"/>
      <c r="AF1024" s="57"/>
      <c r="AG1024" s="57"/>
    </row>
    <row r="1025" customFormat="false" ht="15" hidden="false" customHeight="false" outlineLevel="0" collapsed="false">
      <c r="B1025" s="42"/>
      <c r="C1025" s="42"/>
      <c r="D1025" s="42"/>
      <c r="E1025" s="42"/>
      <c r="F1025" s="42"/>
      <c r="G1025" s="42"/>
      <c r="AC1025" s="42"/>
      <c r="AD1025" s="42"/>
      <c r="AE1025" s="42"/>
      <c r="AF1025" s="57"/>
      <c r="AG1025" s="57"/>
    </row>
    <row r="1026" customFormat="false" ht="15" hidden="false" customHeight="false" outlineLevel="0" collapsed="false">
      <c r="B1026" s="39"/>
      <c r="C1026" s="39"/>
      <c r="D1026" s="39"/>
      <c r="E1026" s="39"/>
      <c r="F1026" s="39"/>
      <c r="G1026" s="39"/>
      <c r="AC1026" s="39"/>
      <c r="AD1026" s="39"/>
      <c r="AE1026" s="39"/>
      <c r="AF1026" s="57"/>
      <c r="AG1026" s="57"/>
    </row>
    <row r="1027" customFormat="false" ht="15" hidden="false" customHeight="false" outlineLevel="0" collapsed="false">
      <c r="B1027" s="53"/>
      <c r="C1027" s="53"/>
      <c r="D1027" s="53"/>
      <c r="E1027" s="53"/>
      <c r="F1027" s="53"/>
      <c r="G1027" s="53"/>
      <c r="AC1027" s="53"/>
      <c r="AD1027" s="53"/>
      <c r="AE1027" s="53"/>
      <c r="AF1027" s="57"/>
      <c r="AG1027" s="57"/>
    </row>
    <row r="1028" customFormat="false" ht="15" hidden="false" customHeight="false" outlineLevel="0" collapsed="false">
      <c r="B1028" s="52"/>
      <c r="C1028" s="52"/>
      <c r="D1028" s="52"/>
      <c r="E1028" s="52"/>
      <c r="F1028" s="52"/>
      <c r="G1028" s="52"/>
      <c r="AC1028" s="52"/>
      <c r="AD1028" s="52"/>
      <c r="AE1028" s="52"/>
      <c r="AF1028" s="57"/>
      <c r="AG1028" s="57"/>
    </row>
    <row r="1029" customFormat="false" ht="15" hidden="false" customHeight="false" outlineLevel="0" collapsed="false">
      <c r="B1029" s="55"/>
      <c r="C1029" s="55"/>
      <c r="D1029" s="55"/>
      <c r="E1029" s="55"/>
      <c r="F1029" s="55"/>
      <c r="G1029" s="55"/>
      <c r="AC1029" s="55"/>
      <c r="AD1029" s="55"/>
      <c r="AE1029" s="55"/>
      <c r="AF1029" s="57"/>
      <c r="AG1029" s="57"/>
    </row>
    <row r="1030" customFormat="false" ht="15" hidden="false" customHeight="false" outlineLevel="0" collapsed="false">
      <c r="B1030" s="35"/>
      <c r="C1030" s="35"/>
      <c r="D1030" s="35"/>
      <c r="E1030" s="35"/>
      <c r="F1030" s="35"/>
      <c r="G1030" s="35"/>
      <c r="AC1030" s="35"/>
      <c r="AD1030" s="35"/>
      <c r="AE1030" s="35"/>
      <c r="AF1030" s="57"/>
      <c r="AG1030" s="57"/>
    </row>
    <row r="1031" customFormat="false" ht="15" hidden="false" customHeight="false" outlineLevel="0" collapsed="false">
      <c r="B1031" s="35"/>
      <c r="C1031" s="35"/>
      <c r="D1031" s="35"/>
      <c r="E1031" s="35"/>
      <c r="F1031" s="35"/>
      <c r="G1031" s="35"/>
      <c r="AC1031" s="35"/>
      <c r="AD1031" s="35"/>
      <c r="AE1031" s="35"/>
      <c r="AF1031" s="57"/>
      <c r="AG1031" s="57"/>
    </row>
    <row r="1032" customFormat="false" ht="15" hidden="false" customHeight="false" outlineLevel="0" collapsed="false">
      <c r="B1032" s="44"/>
      <c r="C1032" s="44"/>
      <c r="D1032" s="44"/>
      <c r="E1032" s="44"/>
      <c r="F1032" s="44"/>
      <c r="G1032" s="44"/>
      <c r="AC1032" s="44"/>
      <c r="AD1032" s="44"/>
      <c r="AE1032" s="44"/>
      <c r="AF1032" s="57"/>
      <c r="AG1032" s="57"/>
    </row>
    <row r="1033" customFormat="false" ht="15" hidden="false" customHeight="false" outlineLevel="0" collapsed="false">
      <c r="B1033" s="44"/>
      <c r="C1033" s="44"/>
      <c r="D1033" s="44"/>
      <c r="E1033" s="44"/>
      <c r="F1033" s="44"/>
      <c r="G1033" s="44"/>
      <c r="AC1033" s="44"/>
      <c r="AD1033" s="44"/>
      <c r="AE1033" s="44"/>
      <c r="AF1033" s="57"/>
      <c r="AG1033" s="57"/>
    </row>
    <row r="1034" customFormat="false" ht="15" hidden="false" customHeight="false" outlineLevel="0" collapsed="false">
      <c r="B1034" s="57"/>
      <c r="C1034" s="57"/>
      <c r="D1034" s="57"/>
      <c r="E1034" s="57"/>
      <c r="F1034" s="57"/>
      <c r="G1034" s="57"/>
      <c r="AC1034" s="57"/>
      <c r="AD1034" s="57"/>
      <c r="AE1034" s="57"/>
      <c r="AF1034" s="57"/>
      <c r="AG1034" s="57"/>
    </row>
    <row r="1035" customFormat="false" ht="15" hidden="false" customHeight="false" outlineLevel="0" collapsed="false">
      <c r="B1035" s="51"/>
      <c r="C1035" s="51"/>
      <c r="D1035" s="51"/>
      <c r="E1035" s="51"/>
      <c r="F1035" s="51"/>
      <c r="G1035" s="51"/>
      <c r="AC1035" s="51"/>
      <c r="AD1035" s="51"/>
      <c r="AE1035" s="51"/>
      <c r="AF1035" s="57"/>
      <c r="AG1035" s="57"/>
    </row>
    <row r="1036" customFormat="false" ht="15" hidden="false" customHeight="false" outlineLevel="0" collapsed="false">
      <c r="B1036" s="35"/>
      <c r="C1036" s="35"/>
      <c r="D1036" s="35"/>
      <c r="E1036" s="35"/>
      <c r="F1036" s="35"/>
      <c r="G1036" s="35"/>
      <c r="AC1036" s="35"/>
      <c r="AD1036" s="35"/>
      <c r="AE1036" s="35"/>
      <c r="AF1036" s="57"/>
      <c r="AG1036" s="57"/>
    </row>
    <row r="1037" customFormat="false" ht="15" hidden="false" customHeight="false" outlineLevel="0" collapsed="false">
      <c r="B1037" s="35"/>
      <c r="C1037" s="35"/>
      <c r="D1037" s="35"/>
      <c r="E1037" s="35"/>
      <c r="F1037" s="35"/>
      <c r="G1037" s="35"/>
      <c r="AC1037" s="35"/>
      <c r="AD1037" s="35"/>
      <c r="AE1037" s="35"/>
      <c r="AF1037" s="57"/>
      <c r="AG1037" s="57"/>
    </row>
    <row r="1038" customFormat="false" ht="15" hidden="false" customHeight="false" outlineLevel="0" collapsed="false">
      <c r="B1038" s="47"/>
      <c r="C1038" s="47"/>
      <c r="D1038" s="47"/>
      <c r="E1038" s="47"/>
      <c r="F1038" s="47"/>
      <c r="G1038" s="47"/>
      <c r="AC1038" s="47"/>
      <c r="AD1038" s="47"/>
      <c r="AE1038" s="47"/>
      <c r="AF1038" s="57"/>
      <c r="AG1038" s="57"/>
    </row>
    <row r="1039" customFormat="false" ht="15" hidden="false" customHeight="false" outlineLevel="0" collapsed="false">
      <c r="B1039" s="34"/>
      <c r="C1039" s="34"/>
      <c r="D1039" s="34"/>
      <c r="E1039" s="34"/>
      <c r="F1039" s="34"/>
      <c r="G1039" s="34"/>
      <c r="AC1039" s="34"/>
      <c r="AD1039" s="34"/>
      <c r="AE1039" s="34"/>
      <c r="AF1039" s="51"/>
      <c r="AG1039" s="51"/>
    </row>
    <row r="1040" customFormat="false" ht="15" hidden="false" customHeight="false" outlineLevel="0" collapsed="false">
      <c r="B1040" s="35"/>
      <c r="C1040" s="35"/>
      <c r="D1040" s="35"/>
      <c r="E1040" s="35"/>
      <c r="F1040" s="35"/>
      <c r="G1040" s="35"/>
      <c r="AC1040" s="35"/>
      <c r="AD1040" s="35"/>
      <c r="AE1040" s="35"/>
      <c r="AF1040" s="51"/>
      <c r="AG1040" s="51"/>
    </row>
    <row r="1041" customFormat="false" ht="15" hidden="false" customHeight="false" outlineLevel="0" collapsed="false">
      <c r="B1041" s="55"/>
      <c r="C1041" s="55"/>
      <c r="D1041" s="55"/>
      <c r="E1041" s="55"/>
      <c r="F1041" s="55"/>
      <c r="G1041" s="55"/>
      <c r="AC1041" s="55"/>
      <c r="AD1041" s="55"/>
      <c r="AE1041" s="55"/>
      <c r="AF1041" s="51"/>
      <c r="AG1041" s="51"/>
    </row>
    <row r="1042" customFormat="false" ht="15" hidden="false" customHeight="false" outlineLevel="0" collapsed="false">
      <c r="B1042" s="39"/>
      <c r="C1042" s="39"/>
      <c r="D1042" s="39"/>
      <c r="E1042" s="39"/>
      <c r="F1042" s="39"/>
      <c r="G1042" s="39"/>
      <c r="AC1042" s="39"/>
      <c r="AD1042" s="39"/>
      <c r="AE1042" s="39"/>
      <c r="AF1042" s="51"/>
      <c r="AG1042" s="51"/>
    </row>
    <row r="1043" customFormat="false" ht="15" hidden="false" customHeight="false" outlineLevel="0" collapsed="false">
      <c r="B1043" s="45"/>
      <c r="C1043" s="45"/>
      <c r="D1043" s="45"/>
      <c r="E1043" s="45"/>
      <c r="F1043" s="45"/>
      <c r="G1043" s="45"/>
      <c r="AC1043" s="45"/>
      <c r="AD1043" s="45"/>
      <c r="AE1043" s="45"/>
      <c r="AF1043" s="51"/>
      <c r="AG1043" s="51"/>
    </row>
    <row r="1044" customFormat="false" ht="15" hidden="false" customHeight="false" outlineLevel="0" collapsed="false">
      <c r="B1044" s="40"/>
      <c r="C1044" s="40"/>
      <c r="D1044" s="40"/>
      <c r="E1044" s="40"/>
      <c r="F1044" s="40"/>
      <c r="G1044" s="40"/>
      <c r="AC1044" s="40"/>
      <c r="AD1044" s="40"/>
      <c r="AE1044" s="40"/>
      <c r="AF1044" s="51"/>
      <c r="AG1044" s="51"/>
    </row>
    <row r="1045" customFormat="false" ht="15" hidden="false" customHeight="false" outlineLevel="0" collapsed="false">
      <c r="B1045" s="40"/>
      <c r="C1045" s="40"/>
      <c r="D1045" s="40"/>
      <c r="E1045" s="40"/>
      <c r="F1045" s="40"/>
      <c r="G1045" s="40"/>
      <c r="AC1045" s="40"/>
      <c r="AD1045" s="40"/>
      <c r="AE1045" s="40"/>
      <c r="AF1045" s="51"/>
      <c r="AG1045" s="51"/>
    </row>
    <row r="1046" customFormat="false" ht="15" hidden="false" customHeight="false" outlineLevel="0" collapsed="false">
      <c r="B1046" s="47"/>
      <c r="C1046" s="47"/>
      <c r="D1046" s="47"/>
      <c r="E1046" s="47"/>
      <c r="F1046" s="47"/>
      <c r="G1046" s="47"/>
      <c r="AC1046" s="47"/>
      <c r="AD1046" s="47"/>
      <c r="AE1046" s="47"/>
      <c r="AF1046" s="51"/>
      <c r="AG1046" s="51"/>
    </row>
    <row r="1047" customFormat="false" ht="15" hidden="false" customHeight="false" outlineLevel="0" collapsed="false">
      <c r="B1047" s="39"/>
      <c r="C1047" s="39"/>
      <c r="D1047" s="39"/>
      <c r="E1047" s="39"/>
      <c r="F1047" s="39"/>
      <c r="G1047" s="39"/>
      <c r="AC1047" s="39"/>
      <c r="AD1047" s="39"/>
      <c r="AE1047" s="39"/>
      <c r="AF1047" s="51"/>
      <c r="AG1047" s="51"/>
    </row>
    <row r="1048" customFormat="false" ht="15" hidden="false" customHeight="false" outlineLevel="0" collapsed="false">
      <c r="B1048" s="46"/>
      <c r="C1048" s="46"/>
      <c r="D1048" s="46"/>
      <c r="E1048" s="46"/>
      <c r="F1048" s="46"/>
      <c r="G1048" s="46"/>
      <c r="AC1048" s="46"/>
      <c r="AD1048" s="46"/>
      <c r="AE1048" s="46"/>
      <c r="AF1048" s="51"/>
      <c r="AG1048" s="51"/>
    </row>
    <row r="1049" customFormat="false" ht="15" hidden="false" customHeight="false" outlineLevel="0" collapsed="false">
      <c r="B1049" s="36"/>
      <c r="C1049" s="36"/>
      <c r="D1049" s="36"/>
      <c r="E1049" s="36"/>
      <c r="F1049" s="36"/>
      <c r="G1049" s="36"/>
      <c r="AC1049" s="36"/>
      <c r="AD1049" s="36"/>
      <c r="AE1049" s="36"/>
      <c r="AF1049" s="51"/>
      <c r="AG1049" s="51"/>
    </row>
    <row r="1050" customFormat="false" ht="15" hidden="false" customHeight="false" outlineLevel="0" collapsed="false">
      <c r="B1050" s="59"/>
      <c r="C1050" s="59"/>
      <c r="D1050" s="59"/>
      <c r="E1050" s="59"/>
      <c r="F1050" s="59"/>
      <c r="G1050" s="59"/>
      <c r="AC1050" s="59"/>
      <c r="AD1050" s="59"/>
      <c r="AE1050" s="59"/>
      <c r="AF1050" s="51"/>
      <c r="AG1050" s="51"/>
    </row>
    <row r="1051" customFormat="false" ht="15" hidden="false" customHeight="false" outlineLevel="0" collapsed="false">
      <c r="B1051" s="50"/>
      <c r="C1051" s="50"/>
      <c r="D1051" s="50"/>
      <c r="E1051" s="50"/>
      <c r="F1051" s="50"/>
      <c r="G1051" s="50"/>
      <c r="AC1051" s="50"/>
      <c r="AD1051" s="50"/>
      <c r="AE1051" s="50"/>
      <c r="AF1051" s="51"/>
      <c r="AG1051" s="51"/>
    </row>
    <row r="1052" customFormat="false" ht="15" hidden="false" customHeight="false" outlineLevel="0" collapsed="false">
      <c r="B1052" s="42"/>
      <c r="C1052" s="42"/>
      <c r="D1052" s="42"/>
      <c r="E1052" s="42"/>
      <c r="F1052" s="42"/>
      <c r="G1052" s="42"/>
      <c r="AC1052" s="42"/>
      <c r="AD1052" s="42"/>
      <c r="AE1052" s="42"/>
      <c r="AF1052" s="51"/>
      <c r="AG1052" s="51"/>
    </row>
    <row r="1053" customFormat="false" ht="15" hidden="false" customHeight="false" outlineLevel="0" collapsed="false">
      <c r="B1053" s="57"/>
      <c r="C1053" s="57"/>
      <c r="D1053" s="57"/>
      <c r="E1053" s="57"/>
      <c r="F1053" s="57"/>
      <c r="G1053" s="57"/>
      <c r="AC1053" s="57"/>
      <c r="AD1053" s="57"/>
      <c r="AE1053" s="57"/>
      <c r="AF1053" s="51"/>
      <c r="AG1053" s="51"/>
    </row>
    <row r="1054" customFormat="false" ht="15" hidden="false" customHeight="false" outlineLevel="0" collapsed="false">
      <c r="B1054" s="35"/>
      <c r="C1054" s="35"/>
      <c r="D1054" s="35"/>
      <c r="E1054" s="35"/>
      <c r="F1054" s="35"/>
      <c r="G1054" s="35"/>
      <c r="AC1054" s="35"/>
      <c r="AD1054" s="35"/>
      <c r="AE1054" s="35"/>
      <c r="AF1054" s="51"/>
      <c r="AG1054" s="51"/>
    </row>
    <row r="1055" customFormat="false" ht="15" hidden="false" customHeight="false" outlineLevel="0" collapsed="false">
      <c r="B1055" s="43"/>
      <c r="C1055" s="43"/>
      <c r="D1055" s="43"/>
      <c r="E1055" s="43"/>
      <c r="F1055" s="43"/>
      <c r="G1055" s="43"/>
      <c r="AC1055" s="43"/>
      <c r="AD1055" s="43"/>
      <c r="AE1055" s="43"/>
      <c r="AF1055" s="51"/>
      <c r="AG1055" s="51"/>
    </row>
    <row r="1056" customFormat="false" ht="15" hidden="false" customHeight="false" outlineLevel="0" collapsed="false">
      <c r="B1056" s="50"/>
      <c r="C1056" s="50"/>
      <c r="D1056" s="50"/>
      <c r="E1056" s="50"/>
      <c r="F1056" s="50"/>
      <c r="G1056" s="50"/>
      <c r="AC1056" s="50"/>
      <c r="AD1056" s="50"/>
      <c r="AE1056" s="50"/>
      <c r="AF1056" s="51"/>
      <c r="AG1056" s="51"/>
    </row>
    <row r="1057" customFormat="false" ht="15" hidden="false" customHeight="false" outlineLevel="0" collapsed="false">
      <c r="B1057" s="59"/>
      <c r="C1057" s="59"/>
      <c r="D1057" s="59"/>
      <c r="E1057" s="59"/>
      <c r="F1057" s="59"/>
      <c r="G1057" s="59"/>
      <c r="AC1057" s="59"/>
      <c r="AD1057" s="59"/>
      <c r="AE1057" s="59"/>
      <c r="AF1057" s="51"/>
      <c r="AG1057" s="51"/>
    </row>
    <row r="1058" customFormat="false" ht="15" hidden="false" customHeight="false" outlineLevel="0" collapsed="false">
      <c r="B1058" s="53"/>
      <c r="C1058" s="53"/>
      <c r="D1058" s="53"/>
      <c r="E1058" s="53"/>
      <c r="F1058" s="53"/>
      <c r="G1058" s="53"/>
      <c r="AC1058" s="53"/>
      <c r="AD1058" s="53"/>
      <c r="AE1058" s="53"/>
      <c r="AF1058" s="51"/>
      <c r="AG1058" s="51"/>
    </row>
    <row r="1059" customFormat="false" ht="15" hidden="false" customHeight="false" outlineLevel="0" collapsed="false">
      <c r="B1059" s="38"/>
      <c r="C1059" s="38"/>
      <c r="D1059" s="38"/>
      <c r="E1059" s="38"/>
      <c r="F1059" s="38"/>
      <c r="G1059" s="38"/>
      <c r="AC1059" s="38"/>
      <c r="AD1059" s="38"/>
      <c r="AE1059" s="38"/>
      <c r="AF1059" s="51"/>
      <c r="AG1059" s="51"/>
    </row>
    <row r="1060" customFormat="false" ht="15" hidden="false" customHeight="false" outlineLevel="0" collapsed="false">
      <c r="B1060" s="37"/>
      <c r="C1060" s="37"/>
      <c r="D1060" s="37"/>
      <c r="E1060" s="37"/>
      <c r="F1060" s="37"/>
      <c r="G1060" s="37"/>
      <c r="AC1060" s="37"/>
      <c r="AD1060" s="37"/>
      <c r="AE1060" s="37"/>
      <c r="AF1060" s="51"/>
      <c r="AG1060" s="51"/>
    </row>
    <row r="1061" customFormat="false" ht="15" hidden="false" customHeight="false" outlineLevel="0" collapsed="false">
      <c r="B1061" s="33"/>
      <c r="C1061" s="33"/>
      <c r="D1061" s="33"/>
      <c r="E1061" s="33"/>
      <c r="F1061" s="33"/>
      <c r="G1061" s="33"/>
      <c r="AC1061" s="33"/>
      <c r="AD1061" s="33"/>
      <c r="AE1061" s="33"/>
      <c r="AF1061" s="51"/>
      <c r="AG1061" s="51"/>
    </row>
    <row r="1062" customFormat="false" ht="15" hidden="false" customHeight="false" outlineLevel="0" collapsed="false">
      <c r="B1062" s="56"/>
      <c r="C1062" s="56"/>
      <c r="D1062" s="56"/>
      <c r="E1062" s="56"/>
      <c r="F1062" s="56"/>
      <c r="G1062" s="56"/>
      <c r="AC1062" s="56"/>
      <c r="AD1062" s="56"/>
      <c r="AE1062" s="56"/>
      <c r="AF1062" s="51"/>
      <c r="AG1062" s="51"/>
    </row>
    <row r="1063" customFormat="false" ht="15" hidden="false" customHeight="false" outlineLevel="0" collapsed="false">
      <c r="B1063" s="35"/>
      <c r="C1063" s="35"/>
      <c r="D1063" s="35"/>
      <c r="E1063" s="35"/>
      <c r="F1063" s="35"/>
      <c r="G1063" s="35"/>
      <c r="AC1063" s="35"/>
      <c r="AD1063" s="35"/>
      <c r="AE1063" s="35"/>
      <c r="AF1063" s="51"/>
      <c r="AG1063" s="51"/>
    </row>
    <row r="1064" customFormat="false" ht="15" hidden="false" customHeight="false" outlineLevel="0" collapsed="false">
      <c r="B1064" s="57"/>
      <c r="C1064" s="57"/>
      <c r="D1064" s="57"/>
      <c r="E1064" s="57"/>
      <c r="F1064" s="57"/>
      <c r="G1064" s="57"/>
      <c r="AC1064" s="57"/>
      <c r="AD1064" s="57"/>
      <c r="AE1064" s="57"/>
      <c r="AF1064" s="51"/>
      <c r="AG1064" s="51"/>
    </row>
    <row r="1065" customFormat="false" ht="15" hidden="false" customHeight="false" outlineLevel="0" collapsed="false">
      <c r="B1065" s="40"/>
      <c r="C1065" s="40"/>
      <c r="D1065" s="40"/>
      <c r="E1065" s="40"/>
      <c r="F1065" s="40"/>
      <c r="G1065" s="40"/>
      <c r="AC1065" s="40"/>
      <c r="AD1065" s="40"/>
      <c r="AE1065" s="40"/>
      <c r="AF1065" s="51"/>
      <c r="AG1065" s="51"/>
    </row>
    <row r="1066" customFormat="false" ht="15" hidden="false" customHeight="false" outlineLevel="0" collapsed="false">
      <c r="B1066" s="53"/>
      <c r="C1066" s="53"/>
      <c r="D1066" s="53"/>
      <c r="E1066" s="53"/>
      <c r="F1066" s="53"/>
      <c r="G1066" s="53"/>
      <c r="AC1066" s="53"/>
      <c r="AD1066" s="53"/>
      <c r="AE1066" s="53"/>
      <c r="AF1066" s="51"/>
      <c r="AG1066" s="51"/>
    </row>
    <row r="1067" customFormat="false" ht="15" hidden="false" customHeight="false" outlineLevel="0" collapsed="false">
      <c r="B1067" s="57"/>
      <c r="C1067" s="57"/>
      <c r="D1067" s="57"/>
      <c r="E1067" s="57"/>
      <c r="F1067" s="57"/>
      <c r="G1067" s="57"/>
      <c r="AC1067" s="57"/>
      <c r="AD1067" s="57"/>
      <c r="AE1067" s="57"/>
      <c r="AF1067" s="51"/>
      <c r="AG1067" s="51"/>
    </row>
    <row r="1068" customFormat="false" ht="15" hidden="false" customHeight="false" outlineLevel="0" collapsed="false">
      <c r="B1068" s="34"/>
      <c r="C1068" s="34"/>
      <c r="D1068" s="34"/>
      <c r="E1068" s="34"/>
      <c r="F1068" s="34"/>
      <c r="G1068" s="34"/>
      <c r="AC1068" s="34"/>
      <c r="AD1068" s="34"/>
      <c r="AE1068" s="34"/>
      <c r="AF1068" s="51"/>
      <c r="AG1068" s="51"/>
    </row>
    <row r="1069" customFormat="false" ht="15" hidden="false" customHeight="false" outlineLevel="0" collapsed="false">
      <c r="B1069" s="48"/>
      <c r="C1069" s="48"/>
      <c r="D1069" s="48"/>
      <c r="E1069" s="48"/>
      <c r="F1069" s="48"/>
      <c r="G1069" s="48"/>
      <c r="AC1069" s="48"/>
      <c r="AD1069" s="48"/>
      <c r="AE1069" s="48"/>
      <c r="AF1069" s="51"/>
      <c r="AG1069" s="51"/>
    </row>
    <row r="1070" customFormat="false" ht="15" hidden="false" customHeight="false" outlineLevel="0" collapsed="false">
      <c r="B1070" s="47"/>
      <c r="C1070" s="47"/>
      <c r="D1070" s="47"/>
      <c r="E1070" s="47"/>
      <c r="F1070" s="47"/>
      <c r="G1070" s="47"/>
      <c r="AC1070" s="47"/>
      <c r="AD1070" s="47"/>
      <c r="AE1070" s="47"/>
      <c r="AF1070" s="51"/>
      <c r="AG1070" s="51"/>
    </row>
    <row r="1071" customFormat="false" ht="15" hidden="false" customHeight="false" outlineLevel="0" collapsed="false">
      <c r="B1071" s="50"/>
      <c r="C1071" s="50"/>
      <c r="D1071" s="50"/>
      <c r="E1071" s="50"/>
      <c r="F1071" s="50"/>
      <c r="G1071" s="50"/>
      <c r="AC1071" s="50"/>
      <c r="AD1071" s="50"/>
      <c r="AE1071" s="50"/>
      <c r="AF1071" s="51"/>
      <c r="AG1071" s="51"/>
    </row>
    <row r="1072" customFormat="false" ht="15" hidden="false" customHeight="false" outlineLevel="0" collapsed="false">
      <c r="B1072" s="59"/>
      <c r="C1072" s="59"/>
      <c r="D1072" s="59"/>
      <c r="E1072" s="59"/>
      <c r="F1072" s="59"/>
      <c r="G1072" s="59"/>
      <c r="AC1072" s="59"/>
      <c r="AD1072" s="59"/>
      <c r="AE1072" s="59"/>
      <c r="AF1072" s="51"/>
      <c r="AG1072" s="51"/>
    </row>
    <row r="1073" customFormat="false" ht="15" hidden="false" customHeight="false" outlineLevel="0" collapsed="false">
      <c r="B1073" s="45"/>
      <c r="C1073" s="45"/>
      <c r="D1073" s="45"/>
      <c r="E1073" s="45"/>
      <c r="F1073" s="45"/>
      <c r="G1073" s="45"/>
      <c r="AC1073" s="45"/>
      <c r="AD1073" s="45"/>
      <c r="AE1073" s="45"/>
      <c r="AF1073" s="51"/>
      <c r="AG1073" s="51"/>
    </row>
    <row r="1074" customFormat="false" ht="15" hidden="false" customHeight="false" outlineLevel="0" collapsed="false">
      <c r="B1074" s="54"/>
      <c r="C1074" s="54"/>
      <c r="D1074" s="54"/>
      <c r="E1074" s="54"/>
      <c r="F1074" s="54"/>
      <c r="G1074" s="54"/>
      <c r="AC1074" s="54"/>
      <c r="AD1074" s="54"/>
      <c r="AE1074" s="54"/>
      <c r="AF1074" s="51"/>
      <c r="AG1074" s="51"/>
    </row>
    <row r="1075" customFormat="false" ht="15" hidden="false" customHeight="false" outlineLevel="0" collapsed="false">
      <c r="B1075" s="55"/>
      <c r="C1075" s="55"/>
      <c r="D1075" s="55"/>
      <c r="E1075" s="55"/>
      <c r="F1075" s="55"/>
      <c r="G1075" s="55"/>
      <c r="AC1075" s="55"/>
      <c r="AD1075" s="55"/>
      <c r="AE1075" s="55"/>
      <c r="AF1075" s="51"/>
      <c r="AG1075" s="51"/>
    </row>
    <row r="1076" customFormat="false" ht="15" hidden="false" customHeight="false" outlineLevel="0" collapsed="false">
      <c r="B1076" s="40"/>
      <c r="C1076" s="40"/>
      <c r="D1076" s="40"/>
      <c r="E1076" s="40"/>
      <c r="F1076" s="40"/>
      <c r="G1076" s="40"/>
      <c r="AC1076" s="40"/>
      <c r="AD1076" s="40"/>
      <c r="AE1076" s="40"/>
      <c r="AF1076" s="51"/>
      <c r="AG1076" s="51"/>
    </row>
    <row r="1077" customFormat="false" ht="15" hidden="false" customHeight="false" outlineLevel="0" collapsed="false">
      <c r="B1077" s="40"/>
      <c r="C1077" s="40"/>
      <c r="D1077" s="40"/>
      <c r="E1077" s="40"/>
      <c r="F1077" s="40"/>
      <c r="G1077" s="40"/>
      <c r="AC1077" s="40"/>
      <c r="AD1077" s="40"/>
      <c r="AE1077" s="40"/>
      <c r="AF1077" s="51"/>
      <c r="AG1077" s="51"/>
    </row>
    <row r="1078" customFormat="false" ht="15" hidden="false" customHeight="false" outlineLevel="0" collapsed="false">
      <c r="B1078" s="38"/>
      <c r="C1078" s="38"/>
      <c r="D1078" s="38"/>
      <c r="E1078" s="38"/>
      <c r="F1078" s="38"/>
      <c r="G1078" s="38"/>
      <c r="AC1078" s="38"/>
      <c r="AD1078" s="38"/>
      <c r="AE1078" s="38"/>
      <c r="AF1078" s="51"/>
      <c r="AG1078" s="51"/>
    </row>
    <row r="1079" customFormat="false" ht="15" hidden="false" customHeight="false" outlineLevel="0" collapsed="false">
      <c r="B1079" s="45"/>
      <c r="C1079" s="45"/>
      <c r="D1079" s="45"/>
      <c r="E1079" s="45"/>
      <c r="F1079" s="45"/>
      <c r="G1079" s="45"/>
      <c r="AC1079" s="45"/>
      <c r="AD1079" s="45"/>
      <c r="AE1079" s="45"/>
      <c r="AF1079" s="51"/>
      <c r="AG1079" s="51"/>
    </row>
    <row r="1080" customFormat="false" ht="15" hidden="false" customHeight="false" outlineLevel="0" collapsed="false">
      <c r="B1080" s="43"/>
      <c r="C1080" s="43"/>
      <c r="D1080" s="43"/>
      <c r="E1080" s="43"/>
      <c r="F1080" s="43"/>
      <c r="G1080" s="43"/>
      <c r="AC1080" s="43"/>
      <c r="AD1080" s="43"/>
      <c r="AE1080" s="43"/>
      <c r="AF1080" s="51"/>
      <c r="AG1080" s="51"/>
    </row>
    <row r="1081" customFormat="false" ht="15" hidden="false" customHeight="false" outlineLevel="0" collapsed="false">
      <c r="B1081" s="36"/>
      <c r="C1081" s="36"/>
      <c r="D1081" s="36"/>
      <c r="E1081" s="36"/>
      <c r="F1081" s="36"/>
      <c r="G1081" s="36"/>
      <c r="AC1081" s="36"/>
      <c r="AD1081" s="36"/>
      <c r="AE1081" s="36"/>
      <c r="AF1081" s="51"/>
      <c r="AG1081" s="51"/>
    </row>
    <row r="1082" customFormat="false" ht="15" hidden="false" customHeight="false" outlineLevel="0" collapsed="false">
      <c r="B1082" s="37"/>
      <c r="C1082" s="37"/>
      <c r="D1082" s="37"/>
      <c r="E1082" s="37"/>
      <c r="F1082" s="37"/>
      <c r="G1082" s="37"/>
      <c r="AC1082" s="37"/>
      <c r="AD1082" s="37"/>
      <c r="AE1082" s="37"/>
      <c r="AF1082" s="51"/>
      <c r="AG1082" s="51"/>
    </row>
    <row r="1083" customFormat="false" ht="15" hidden="false" customHeight="false" outlineLevel="0" collapsed="false">
      <c r="B1083" s="55"/>
      <c r="C1083" s="55"/>
      <c r="D1083" s="55"/>
      <c r="E1083" s="55"/>
      <c r="F1083" s="55"/>
      <c r="G1083" s="55"/>
      <c r="AC1083" s="55"/>
      <c r="AD1083" s="55"/>
      <c r="AE1083" s="55"/>
      <c r="AF1083" s="51"/>
      <c r="AG1083" s="51"/>
    </row>
    <row r="1084" customFormat="false" ht="15" hidden="false" customHeight="false" outlineLevel="0" collapsed="false">
      <c r="B1084" s="37"/>
      <c r="C1084" s="37"/>
      <c r="D1084" s="37"/>
      <c r="E1084" s="37"/>
      <c r="F1084" s="37"/>
      <c r="G1084" s="37"/>
      <c r="AC1084" s="37"/>
      <c r="AD1084" s="37"/>
      <c r="AE1084" s="37"/>
      <c r="AF1084" s="51"/>
      <c r="AG1084" s="51"/>
    </row>
    <row r="1085" customFormat="false" ht="15" hidden="false" customHeight="false" outlineLevel="0" collapsed="false">
      <c r="B1085" s="53"/>
      <c r="C1085" s="53"/>
      <c r="D1085" s="53"/>
      <c r="E1085" s="53"/>
      <c r="F1085" s="53"/>
      <c r="G1085" s="53"/>
      <c r="AC1085" s="53"/>
      <c r="AD1085" s="53"/>
      <c r="AE1085" s="53"/>
      <c r="AF1085" s="51"/>
      <c r="AG1085" s="51"/>
    </row>
    <row r="1086" customFormat="false" ht="15" hidden="false" customHeight="false" outlineLevel="0" collapsed="false">
      <c r="B1086" s="36"/>
      <c r="C1086" s="36"/>
      <c r="D1086" s="36"/>
      <c r="E1086" s="36"/>
      <c r="F1086" s="36"/>
      <c r="G1086" s="36"/>
      <c r="AC1086" s="36"/>
      <c r="AD1086" s="36"/>
      <c r="AE1086" s="36"/>
      <c r="AF1086" s="51"/>
      <c r="AG1086" s="51"/>
    </row>
    <row r="1087" customFormat="false" ht="15" hidden="false" customHeight="false" outlineLevel="0" collapsed="false">
      <c r="B1087" s="47"/>
      <c r="C1087" s="47"/>
      <c r="D1087" s="47"/>
      <c r="E1087" s="47"/>
      <c r="F1087" s="47"/>
      <c r="G1087" s="47"/>
      <c r="AC1087" s="47"/>
      <c r="AD1087" s="47"/>
      <c r="AE1087" s="47"/>
      <c r="AF1087" s="51"/>
      <c r="AG1087" s="51"/>
    </row>
    <row r="1088" customFormat="false" ht="15" hidden="false" customHeight="false" outlineLevel="0" collapsed="false">
      <c r="B1088" s="47"/>
      <c r="C1088" s="47"/>
      <c r="D1088" s="47"/>
      <c r="E1088" s="47"/>
      <c r="F1088" s="47"/>
      <c r="G1088" s="47"/>
      <c r="AC1088" s="47"/>
      <c r="AD1088" s="47"/>
      <c r="AE1088" s="47"/>
      <c r="AF1088" s="51"/>
      <c r="AG1088" s="51"/>
    </row>
    <row r="1089" customFormat="false" ht="15" hidden="false" customHeight="false" outlineLevel="0" collapsed="false">
      <c r="B1089" s="46"/>
      <c r="C1089" s="46"/>
      <c r="D1089" s="46"/>
      <c r="E1089" s="46"/>
      <c r="F1089" s="46"/>
      <c r="G1089" s="46"/>
      <c r="AC1089" s="46"/>
      <c r="AD1089" s="46"/>
      <c r="AE1089" s="46"/>
      <c r="AF1089" s="51"/>
      <c r="AG1089" s="51"/>
    </row>
    <row r="1090" customFormat="false" ht="15" hidden="false" customHeight="false" outlineLevel="0" collapsed="false">
      <c r="B1090" s="42"/>
      <c r="C1090" s="42"/>
      <c r="D1090" s="42"/>
      <c r="E1090" s="42"/>
      <c r="F1090" s="42"/>
      <c r="G1090" s="42"/>
      <c r="AC1090" s="42"/>
      <c r="AD1090" s="42"/>
      <c r="AE1090" s="42"/>
      <c r="AF1090" s="51"/>
      <c r="AG1090" s="51"/>
    </row>
    <row r="1091" customFormat="false" ht="15" hidden="false" customHeight="false" outlineLevel="0" collapsed="false">
      <c r="B1091" s="36"/>
      <c r="C1091" s="36"/>
      <c r="D1091" s="36"/>
      <c r="E1091" s="36"/>
      <c r="F1091" s="36"/>
      <c r="G1091" s="36"/>
      <c r="AC1091" s="36"/>
      <c r="AD1091" s="36"/>
      <c r="AE1091" s="36"/>
      <c r="AF1091" s="51"/>
      <c r="AG1091" s="51"/>
    </row>
    <row r="1092" customFormat="false" ht="15" hidden="false" customHeight="false" outlineLevel="0" collapsed="false">
      <c r="B1092" s="46"/>
      <c r="C1092" s="46"/>
      <c r="D1092" s="46"/>
      <c r="E1092" s="46"/>
      <c r="F1092" s="46"/>
      <c r="G1092" s="46"/>
      <c r="AC1092" s="46"/>
      <c r="AD1092" s="46"/>
      <c r="AE1092" s="46"/>
      <c r="AF1092" s="51"/>
      <c r="AG1092" s="51"/>
    </row>
    <row r="1093" customFormat="false" ht="15" hidden="false" customHeight="false" outlineLevel="0" collapsed="false">
      <c r="B1093" s="54"/>
      <c r="C1093" s="54"/>
      <c r="D1093" s="54"/>
      <c r="E1093" s="54"/>
      <c r="F1093" s="54"/>
      <c r="G1093" s="54"/>
      <c r="AC1093" s="54"/>
      <c r="AD1093" s="54"/>
      <c r="AE1093" s="54"/>
      <c r="AF1093" s="51"/>
      <c r="AG1093" s="51"/>
    </row>
    <row r="1094" customFormat="false" ht="15" hidden="false" customHeight="false" outlineLevel="0" collapsed="false">
      <c r="B1094" s="40"/>
      <c r="C1094" s="40"/>
      <c r="D1094" s="40"/>
      <c r="E1094" s="40"/>
      <c r="F1094" s="40"/>
      <c r="G1094" s="40"/>
      <c r="AC1094" s="40"/>
      <c r="AD1094" s="40"/>
      <c r="AE1094" s="40"/>
      <c r="AF1094" s="51"/>
      <c r="AG1094" s="51"/>
    </row>
    <row r="1095" customFormat="false" ht="15" hidden="false" customHeight="false" outlineLevel="0" collapsed="false">
      <c r="B1095" s="35"/>
      <c r="C1095" s="35"/>
      <c r="D1095" s="35"/>
      <c r="E1095" s="35"/>
      <c r="F1095" s="35"/>
      <c r="G1095" s="35"/>
      <c r="AC1095" s="35"/>
      <c r="AD1095" s="35"/>
      <c r="AE1095" s="35"/>
      <c r="AF1095" s="51"/>
      <c r="AG1095" s="51"/>
    </row>
    <row r="1096" customFormat="false" ht="15" hidden="false" customHeight="false" outlineLevel="0" collapsed="false">
      <c r="B1096" s="51"/>
      <c r="C1096" s="51"/>
      <c r="D1096" s="51"/>
      <c r="E1096" s="51"/>
      <c r="F1096" s="51"/>
      <c r="G1096" s="51"/>
      <c r="AC1096" s="51"/>
      <c r="AD1096" s="51"/>
      <c r="AE1096" s="51"/>
      <c r="AF1096" s="51"/>
      <c r="AG1096" s="51"/>
    </row>
    <row r="1097" customFormat="false" ht="15" hidden="false" customHeight="false" outlineLevel="0" collapsed="false">
      <c r="B1097" s="58"/>
      <c r="C1097" s="58"/>
      <c r="D1097" s="58"/>
      <c r="E1097" s="58"/>
      <c r="F1097" s="58"/>
      <c r="G1097" s="58"/>
      <c r="AC1097" s="58"/>
      <c r="AD1097" s="58"/>
      <c r="AE1097" s="58"/>
      <c r="AF1097" s="51"/>
      <c r="AG1097" s="51"/>
    </row>
    <row r="1098" customFormat="false" ht="15" hidden="false" customHeight="false" outlineLevel="0" collapsed="false">
      <c r="B1098" s="51"/>
      <c r="C1098" s="51"/>
      <c r="D1098" s="51"/>
      <c r="E1098" s="51"/>
      <c r="F1098" s="51"/>
      <c r="G1098" s="51"/>
      <c r="AC1098" s="51"/>
      <c r="AD1098" s="51"/>
      <c r="AE1098" s="51"/>
      <c r="AF1098" s="51"/>
      <c r="AG1098" s="51"/>
    </row>
    <row r="1099" customFormat="false" ht="15" hidden="false" customHeight="false" outlineLevel="0" collapsed="false">
      <c r="B1099" s="35"/>
      <c r="C1099" s="35"/>
      <c r="D1099" s="35"/>
      <c r="E1099" s="35"/>
      <c r="F1099" s="35"/>
      <c r="G1099" s="35"/>
      <c r="AC1099" s="35"/>
      <c r="AD1099" s="35"/>
      <c r="AE1099" s="35"/>
      <c r="AF1099" s="51"/>
      <c r="AG1099" s="51"/>
    </row>
    <row r="1100" customFormat="false" ht="15" hidden="false" customHeight="false" outlineLevel="0" collapsed="false">
      <c r="B1100" s="37"/>
      <c r="C1100" s="37"/>
      <c r="D1100" s="37"/>
      <c r="E1100" s="37"/>
      <c r="F1100" s="37"/>
      <c r="G1100" s="37"/>
      <c r="AC1100" s="37"/>
      <c r="AD1100" s="37"/>
      <c r="AE1100" s="37"/>
      <c r="AF1100" s="51"/>
      <c r="AG1100" s="51"/>
    </row>
    <row r="1101" customFormat="false" ht="15" hidden="false" customHeight="false" outlineLevel="0" collapsed="false">
      <c r="B1101" s="33"/>
      <c r="C1101" s="33"/>
      <c r="D1101" s="33"/>
      <c r="E1101" s="33"/>
      <c r="F1101" s="33"/>
      <c r="G1101" s="33"/>
      <c r="AC1101" s="33"/>
      <c r="AD1101" s="33"/>
      <c r="AE1101" s="33"/>
      <c r="AF1101" s="51"/>
      <c r="AG1101" s="51"/>
    </row>
    <row r="1102" customFormat="false" ht="15" hidden="false" customHeight="false" outlineLevel="0" collapsed="false">
      <c r="B1102" s="47"/>
      <c r="C1102" s="47"/>
      <c r="D1102" s="47"/>
      <c r="E1102" s="47"/>
      <c r="F1102" s="47"/>
      <c r="G1102" s="47"/>
      <c r="AC1102" s="47"/>
      <c r="AD1102" s="47"/>
      <c r="AE1102" s="47"/>
      <c r="AF1102" s="51"/>
      <c r="AG1102" s="51"/>
    </row>
    <row r="1103" customFormat="false" ht="15" hidden="false" customHeight="false" outlineLevel="0" collapsed="false">
      <c r="B1103" s="47"/>
      <c r="C1103" s="47"/>
      <c r="D1103" s="47"/>
      <c r="E1103" s="47"/>
      <c r="F1103" s="47"/>
      <c r="G1103" s="47"/>
      <c r="AC1103" s="47"/>
      <c r="AD1103" s="47"/>
      <c r="AE1103" s="47"/>
      <c r="AF1103" s="51"/>
      <c r="AG1103" s="51"/>
    </row>
    <row r="1104" customFormat="false" ht="15" hidden="false" customHeight="false" outlineLevel="0" collapsed="false">
      <c r="B1104" s="54"/>
      <c r="C1104" s="54"/>
      <c r="D1104" s="54"/>
      <c r="E1104" s="54"/>
      <c r="F1104" s="54"/>
      <c r="G1104" s="54"/>
      <c r="AC1104" s="54"/>
      <c r="AD1104" s="54"/>
      <c r="AE1104" s="54"/>
      <c r="AF1104" s="51"/>
      <c r="AG1104" s="51"/>
    </row>
    <row r="1105" customFormat="false" ht="15" hidden="false" customHeight="false" outlineLevel="0" collapsed="false">
      <c r="B1105" s="52"/>
      <c r="C1105" s="52"/>
      <c r="D1105" s="52"/>
      <c r="E1105" s="52"/>
      <c r="F1105" s="52"/>
      <c r="G1105" s="52"/>
      <c r="AC1105" s="52"/>
      <c r="AD1105" s="52"/>
      <c r="AE1105" s="52"/>
      <c r="AF1105" s="51"/>
      <c r="AG1105" s="51"/>
    </row>
    <row r="1106" customFormat="false" ht="15" hidden="false" customHeight="false" outlineLevel="0" collapsed="false">
      <c r="B1106" s="44"/>
      <c r="C1106" s="44"/>
      <c r="D1106" s="44"/>
      <c r="E1106" s="44"/>
      <c r="F1106" s="44"/>
      <c r="G1106" s="44"/>
      <c r="AC1106" s="44"/>
      <c r="AD1106" s="44"/>
      <c r="AE1106" s="44"/>
      <c r="AF1106" s="51"/>
      <c r="AG1106" s="51"/>
    </row>
    <row r="1107" customFormat="false" ht="15" hidden="false" customHeight="false" outlineLevel="0" collapsed="false">
      <c r="B1107" s="57"/>
      <c r="C1107" s="57"/>
      <c r="D1107" s="57"/>
      <c r="E1107" s="57"/>
      <c r="F1107" s="57"/>
      <c r="G1107" s="57"/>
      <c r="AC1107" s="57"/>
      <c r="AD1107" s="57"/>
      <c r="AE1107" s="57"/>
      <c r="AF1107" s="45"/>
      <c r="AG1107" s="45"/>
    </row>
    <row r="1108" customFormat="false" ht="15" hidden="false" customHeight="false" outlineLevel="0" collapsed="false">
      <c r="B1108" s="46"/>
      <c r="C1108" s="46"/>
      <c r="D1108" s="46"/>
      <c r="E1108" s="46"/>
      <c r="F1108" s="46"/>
      <c r="G1108" s="46"/>
      <c r="AC1108" s="46"/>
      <c r="AD1108" s="46"/>
      <c r="AE1108" s="46"/>
      <c r="AF1108" s="45"/>
      <c r="AG1108" s="45"/>
    </row>
    <row r="1109" customFormat="false" ht="15" hidden="false" customHeight="false" outlineLevel="0" collapsed="false">
      <c r="B1109" s="55"/>
      <c r="C1109" s="55"/>
      <c r="D1109" s="55"/>
      <c r="E1109" s="55"/>
      <c r="F1109" s="55"/>
      <c r="G1109" s="55"/>
      <c r="AC1109" s="55"/>
      <c r="AD1109" s="55"/>
      <c r="AE1109" s="55"/>
      <c r="AF1109" s="45"/>
      <c r="AG1109" s="45"/>
    </row>
    <row r="1110" customFormat="false" ht="15" hidden="false" customHeight="false" outlineLevel="0" collapsed="false">
      <c r="B1110" s="40"/>
      <c r="C1110" s="40"/>
      <c r="D1110" s="40"/>
      <c r="E1110" s="40"/>
      <c r="F1110" s="40"/>
      <c r="G1110" s="40"/>
      <c r="AC1110" s="40"/>
      <c r="AD1110" s="40"/>
      <c r="AE1110" s="40"/>
      <c r="AF1110" s="45"/>
      <c r="AG1110" s="45"/>
    </row>
    <row r="1111" customFormat="false" ht="15" hidden="false" customHeight="false" outlineLevel="0" collapsed="false">
      <c r="B1111" s="44"/>
      <c r="C1111" s="44"/>
      <c r="D1111" s="44"/>
      <c r="E1111" s="44"/>
      <c r="F1111" s="44"/>
      <c r="G1111" s="44"/>
      <c r="AC1111" s="44"/>
      <c r="AD1111" s="44"/>
      <c r="AE1111" s="44"/>
      <c r="AF1111" s="45"/>
      <c r="AG1111" s="45"/>
    </row>
    <row r="1112" customFormat="false" ht="15" hidden="false" customHeight="false" outlineLevel="0" collapsed="false">
      <c r="B1112" s="58"/>
      <c r="C1112" s="58"/>
      <c r="D1112" s="58"/>
      <c r="E1112" s="58"/>
      <c r="F1112" s="58"/>
      <c r="G1112" s="58"/>
      <c r="AC1112" s="58"/>
      <c r="AD1112" s="58"/>
      <c r="AE1112" s="58"/>
      <c r="AF1112" s="45"/>
      <c r="AG1112" s="45"/>
    </row>
    <row r="1113" customFormat="false" ht="15" hidden="false" customHeight="false" outlineLevel="0" collapsed="false">
      <c r="B1113" s="38"/>
      <c r="C1113" s="38"/>
      <c r="D1113" s="38"/>
      <c r="E1113" s="38"/>
      <c r="F1113" s="38"/>
      <c r="G1113" s="38"/>
      <c r="AC1113" s="38"/>
      <c r="AD1113" s="38"/>
      <c r="AE1113" s="38"/>
      <c r="AF1113" s="45"/>
      <c r="AG1113" s="45"/>
    </row>
    <row r="1114" customFormat="false" ht="15" hidden="false" customHeight="false" outlineLevel="0" collapsed="false">
      <c r="B1114" s="40"/>
      <c r="C1114" s="40"/>
      <c r="D1114" s="40"/>
      <c r="E1114" s="40"/>
      <c r="F1114" s="40"/>
      <c r="G1114" s="40"/>
      <c r="AC1114" s="40"/>
      <c r="AD1114" s="40"/>
      <c r="AE1114" s="40"/>
      <c r="AF1114" s="45"/>
      <c r="AG1114" s="45"/>
    </row>
    <row r="1115" customFormat="false" ht="15" hidden="false" customHeight="false" outlineLevel="0" collapsed="false">
      <c r="B1115" s="55"/>
      <c r="C1115" s="55"/>
      <c r="D1115" s="55"/>
      <c r="E1115" s="55"/>
      <c r="F1115" s="55"/>
      <c r="G1115" s="55"/>
      <c r="AC1115" s="55"/>
      <c r="AD1115" s="55"/>
      <c r="AE1115" s="55"/>
      <c r="AF1115" s="45"/>
      <c r="AG1115" s="45"/>
    </row>
    <row r="1116" customFormat="false" ht="15" hidden="false" customHeight="false" outlineLevel="0" collapsed="false">
      <c r="B1116" s="56"/>
      <c r="C1116" s="56"/>
      <c r="D1116" s="56"/>
      <c r="E1116" s="56"/>
      <c r="F1116" s="56"/>
      <c r="G1116" s="56"/>
      <c r="AC1116" s="56"/>
      <c r="AD1116" s="56"/>
      <c r="AE1116" s="56"/>
      <c r="AF1116" s="45"/>
      <c r="AG1116" s="45"/>
    </row>
    <row r="1117" customFormat="false" ht="15" hidden="false" customHeight="false" outlineLevel="0" collapsed="false">
      <c r="B1117" s="54"/>
      <c r="C1117" s="54"/>
      <c r="D1117" s="54"/>
      <c r="E1117" s="54"/>
      <c r="F1117" s="54"/>
      <c r="G1117" s="54"/>
      <c r="AC1117" s="54"/>
      <c r="AD1117" s="54"/>
      <c r="AE1117" s="54"/>
      <c r="AF1117" s="45"/>
      <c r="AG1117" s="45"/>
    </row>
    <row r="1118" customFormat="false" ht="15" hidden="false" customHeight="false" outlineLevel="0" collapsed="false">
      <c r="B1118" s="51"/>
      <c r="C1118" s="51"/>
      <c r="D1118" s="51"/>
      <c r="E1118" s="51"/>
      <c r="F1118" s="51"/>
      <c r="G1118" s="51"/>
      <c r="AC1118" s="51"/>
      <c r="AD1118" s="51"/>
      <c r="AE1118" s="51"/>
      <c r="AF1118" s="45"/>
      <c r="AG1118" s="45"/>
    </row>
    <row r="1119" customFormat="false" ht="15" hidden="false" customHeight="false" outlineLevel="0" collapsed="false">
      <c r="B1119" s="36"/>
      <c r="C1119" s="36"/>
      <c r="D1119" s="36"/>
      <c r="E1119" s="36"/>
      <c r="F1119" s="36"/>
      <c r="G1119" s="36"/>
      <c r="AC1119" s="36"/>
      <c r="AD1119" s="36"/>
      <c r="AE1119" s="36"/>
      <c r="AF1119" s="45"/>
      <c r="AG1119" s="45"/>
    </row>
    <row r="1120" customFormat="false" ht="15" hidden="false" customHeight="false" outlineLevel="0" collapsed="false">
      <c r="B1120" s="55"/>
      <c r="C1120" s="55"/>
      <c r="D1120" s="55"/>
      <c r="E1120" s="55"/>
      <c r="F1120" s="55"/>
      <c r="G1120" s="55"/>
      <c r="AC1120" s="55"/>
      <c r="AD1120" s="55"/>
      <c r="AE1120" s="55"/>
      <c r="AF1120" s="45"/>
      <c r="AG1120" s="45"/>
    </row>
    <row r="1121" customFormat="false" ht="15" hidden="false" customHeight="false" outlineLevel="0" collapsed="false">
      <c r="B1121" s="51"/>
      <c r="C1121" s="51"/>
      <c r="D1121" s="51"/>
      <c r="E1121" s="51"/>
      <c r="F1121" s="51"/>
      <c r="G1121" s="51"/>
      <c r="AC1121" s="51"/>
      <c r="AD1121" s="51"/>
      <c r="AE1121" s="51"/>
      <c r="AF1121" s="45"/>
      <c r="AG1121" s="45"/>
    </row>
    <row r="1122" customFormat="false" ht="15" hidden="false" customHeight="false" outlineLevel="0" collapsed="false">
      <c r="B1122" s="43"/>
      <c r="C1122" s="43"/>
      <c r="D1122" s="43"/>
      <c r="E1122" s="43"/>
      <c r="F1122" s="43"/>
      <c r="G1122" s="43"/>
      <c r="AC1122" s="43"/>
      <c r="AD1122" s="43"/>
      <c r="AE1122" s="43"/>
      <c r="AF1122" s="45"/>
      <c r="AG1122" s="45"/>
    </row>
    <row r="1123" customFormat="false" ht="15" hidden="false" customHeight="false" outlineLevel="0" collapsed="false">
      <c r="B1123" s="34"/>
      <c r="C1123" s="34"/>
      <c r="D1123" s="34"/>
      <c r="E1123" s="34"/>
      <c r="F1123" s="34"/>
      <c r="G1123" s="34"/>
      <c r="AC1123" s="34"/>
      <c r="AD1123" s="34"/>
      <c r="AE1123" s="34"/>
      <c r="AF1123" s="45"/>
      <c r="AG1123" s="45"/>
    </row>
    <row r="1124" customFormat="false" ht="15" hidden="false" customHeight="false" outlineLevel="0" collapsed="false">
      <c r="B1124" s="55"/>
      <c r="C1124" s="55"/>
      <c r="D1124" s="55"/>
      <c r="E1124" s="55"/>
      <c r="F1124" s="55"/>
      <c r="G1124" s="55"/>
      <c r="AC1124" s="55"/>
      <c r="AD1124" s="55"/>
      <c r="AE1124" s="55"/>
      <c r="AF1124" s="45"/>
      <c r="AG1124" s="45"/>
    </row>
    <row r="1125" customFormat="false" ht="15" hidden="false" customHeight="false" outlineLevel="0" collapsed="false">
      <c r="B1125" s="53"/>
      <c r="C1125" s="53"/>
      <c r="D1125" s="53"/>
      <c r="E1125" s="53"/>
      <c r="F1125" s="53"/>
      <c r="G1125" s="53"/>
      <c r="AC1125" s="53"/>
      <c r="AD1125" s="53"/>
      <c r="AE1125" s="53"/>
      <c r="AF1125" s="45"/>
      <c r="AG1125" s="45"/>
    </row>
    <row r="1126" customFormat="false" ht="15" hidden="false" customHeight="false" outlineLevel="0" collapsed="false">
      <c r="B1126" s="52"/>
      <c r="C1126" s="52"/>
      <c r="D1126" s="52"/>
      <c r="E1126" s="52"/>
      <c r="F1126" s="52"/>
      <c r="G1126" s="52"/>
      <c r="AC1126" s="52"/>
      <c r="AD1126" s="52"/>
      <c r="AE1126" s="52"/>
      <c r="AF1126" s="45"/>
      <c r="AG1126" s="45"/>
    </row>
    <row r="1127" customFormat="false" ht="15" hidden="false" customHeight="false" outlineLevel="0" collapsed="false">
      <c r="B1127" s="57"/>
      <c r="C1127" s="57"/>
      <c r="D1127" s="57"/>
      <c r="E1127" s="57"/>
      <c r="F1127" s="57"/>
      <c r="G1127" s="57"/>
      <c r="AC1127" s="57"/>
      <c r="AD1127" s="57"/>
      <c r="AE1127" s="57"/>
      <c r="AF1127" s="45"/>
      <c r="AG1127" s="45"/>
    </row>
    <row r="1128" customFormat="false" ht="15" hidden="false" customHeight="false" outlineLevel="0" collapsed="false">
      <c r="B1128" s="42"/>
      <c r="C1128" s="42"/>
      <c r="D1128" s="42"/>
      <c r="E1128" s="42"/>
      <c r="F1128" s="42"/>
      <c r="G1128" s="42"/>
      <c r="AC1128" s="42"/>
      <c r="AD1128" s="42"/>
      <c r="AE1128" s="42"/>
      <c r="AF1128" s="45"/>
      <c r="AG1128" s="45"/>
    </row>
    <row r="1129" customFormat="false" ht="15" hidden="false" customHeight="false" outlineLevel="0" collapsed="false">
      <c r="B1129" s="33"/>
      <c r="C1129" s="33"/>
      <c r="D1129" s="33"/>
      <c r="E1129" s="33"/>
      <c r="F1129" s="33"/>
      <c r="G1129" s="33"/>
      <c r="AC1129" s="33"/>
      <c r="AD1129" s="33"/>
      <c r="AE1129" s="33"/>
      <c r="AF1129" s="45"/>
      <c r="AG1129" s="45"/>
    </row>
    <row r="1130" customFormat="false" ht="15" hidden="false" customHeight="false" outlineLevel="0" collapsed="false">
      <c r="B1130" s="55"/>
      <c r="C1130" s="55"/>
      <c r="D1130" s="55"/>
      <c r="E1130" s="55"/>
      <c r="F1130" s="55"/>
      <c r="G1130" s="55"/>
      <c r="AC1130" s="55"/>
      <c r="AD1130" s="55"/>
      <c r="AE1130" s="55"/>
      <c r="AF1130" s="45"/>
      <c r="AG1130" s="45"/>
    </row>
    <row r="1131" customFormat="false" ht="15" hidden="false" customHeight="false" outlineLevel="0" collapsed="false">
      <c r="B1131" s="37"/>
      <c r="C1131" s="37"/>
      <c r="D1131" s="37"/>
      <c r="E1131" s="37"/>
      <c r="F1131" s="37"/>
      <c r="G1131" s="37"/>
      <c r="AC1131" s="37"/>
      <c r="AD1131" s="37"/>
      <c r="AE1131" s="37"/>
      <c r="AF1131" s="45"/>
      <c r="AG1131" s="45"/>
    </row>
    <row r="1132" customFormat="false" ht="15" hidden="false" customHeight="false" outlineLevel="0" collapsed="false">
      <c r="B1132" s="53"/>
      <c r="C1132" s="53"/>
      <c r="D1132" s="53"/>
      <c r="E1132" s="53"/>
      <c r="F1132" s="53"/>
      <c r="G1132" s="53"/>
      <c r="AC1132" s="53"/>
      <c r="AD1132" s="53"/>
      <c r="AE1132" s="53"/>
      <c r="AF1132" s="45"/>
      <c r="AG1132" s="45"/>
    </row>
    <row r="1133" customFormat="false" ht="15" hidden="false" customHeight="false" outlineLevel="0" collapsed="false">
      <c r="B1133" s="40"/>
      <c r="C1133" s="40"/>
      <c r="D1133" s="40"/>
      <c r="E1133" s="40"/>
      <c r="F1133" s="40"/>
      <c r="G1133" s="40"/>
      <c r="AC1133" s="40"/>
      <c r="AD1133" s="40"/>
      <c r="AE1133" s="40"/>
      <c r="AF1133" s="45"/>
      <c r="AG1133" s="45"/>
    </row>
    <row r="1134" customFormat="false" ht="15" hidden="false" customHeight="false" outlineLevel="0" collapsed="false">
      <c r="B1134" s="36"/>
      <c r="C1134" s="36"/>
      <c r="D1134" s="36"/>
      <c r="E1134" s="36"/>
      <c r="F1134" s="36"/>
      <c r="G1134" s="36"/>
      <c r="AC1134" s="36"/>
      <c r="AD1134" s="36"/>
      <c r="AE1134" s="36"/>
      <c r="AF1134" s="45"/>
      <c r="AG1134" s="45"/>
    </row>
    <row r="1135" customFormat="false" ht="15" hidden="false" customHeight="false" outlineLevel="0" collapsed="false">
      <c r="B1135" s="47"/>
      <c r="C1135" s="47"/>
      <c r="D1135" s="47"/>
      <c r="E1135" s="47"/>
      <c r="F1135" s="47"/>
      <c r="G1135" s="47"/>
      <c r="AC1135" s="47"/>
      <c r="AD1135" s="47"/>
      <c r="AE1135" s="47"/>
      <c r="AF1135" s="45"/>
      <c r="AG1135" s="45"/>
    </row>
    <row r="1136" customFormat="false" ht="15" hidden="false" customHeight="false" outlineLevel="0" collapsed="false">
      <c r="B1136" s="56"/>
      <c r="C1136" s="56"/>
      <c r="D1136" s="56"/>
      <c r="E1136" s="56"/>
      <c r="F1136" s="56"/>
      <c r="G1136" s="56"/>
      <c r="AC1136" s="56"/>
      <c r="AD1136" s="56"/>
      <c r="AE1136" s="56"/>
      <c r="AF1136" s="45"/>
      <c r="AG1136" s="45"/>
    </row>
    <row r="1137" customFormat="false" ht="15" hidden="false" customHeight="false" outlineLevel="0" collapsed="false">
      <c r="B1137" s="55"/>
      <c r="C1137" s="55"/>
      <c r="D1137" s="55"/>
      <c r="E1137" s="55"/>
      <c r="F1137" s="55"/>
      <c r="G1137" s="55"/>
      <c r="AC1137" s="55"/>
      <c r="AD1137" s="55"/>
      <c r="AE1137" s="55"/>
      <c r="AF1137" s="45"/>
      <c r="AG1137" s="45"/>
    </row>
    <row r="1138" customFormat="false" ht="15" hidden="false" customHeight="false" outlineLevel="0" collapsed="false">
      <c r="B1138" s="53"/>
      <c r="C1138" s="53"/>
      <c r="D1138" s="53"/>
      <c r="E1138" s="53"/>
      <c r="F1138" s="53"/>
      <c r="G1138" s="53"/>
      <c r="AC1138" s="53"/>
      <c r="AD1138" s="53"/>
      <c r="AE1138" s="53"/>
      <c r="AF1138" s="45"/>
      <c r="AG1138" s="45"/>
    </row>
    <row r="1139" customFormat="false" ht="15" hidden="false" customHeight="false" outlineLevel="0" collapsed="false">
      <c r="B1139" s="33"/>
      <c r="C1139" s="33"/>
      <c r="D1139" s="33"/>
      <c r="E1139" s="33"/>
      <c r="F1139" s="33"/>
      <c r="G1139" s="33"/>
      <c r="AC1139" s="33"/>
      <c r="AD1139" s="33"/>
      <c r="AE1139" s="33"/>
      <c r="AF1139" s="45"/>
      <c r="AG1139" s="45"/>
    </row>
    <row r="1140" customFormat="false" ht="15" hidden="false" customHeight="false" outlineLevel="0" collapsed="false">
      <c r="B1140" s="52"/>
      <c r="C1140" s="52"/>
      <c r="D1140" s="52"/>
      <c r="E1140" s="52"/>
      <c r="F1140" s="52"/>
      <c r="G1140" s="52"/>
      <c r="AC1140" s="52"/>
      <c r="AD1140" s="52"/>
      <c r="AE1140" s="52"/>
      <c r="AF1140" s="45"/>
      <c r="AG1140" s="45"/>
    </row>
    <row r="1141" customFormat="false" ht="15" hidden="false" customHeight="false" outlineLevel="0" collapsed="false">
      <c r="B1141" s="56"/>
      <c r="C1141" s="56"/>
      <c r="D1141" s="56"/>
      <c r="E1141" s="56"/>
      <c r="F1141" s="56"/>
      <c r="G1141" s="56"/>
      <c r="AC1141" s="56"/>
      <c r="AD1141" s="56"/>
      <c r="AE1141" s="56"/>
      <c r="AF1141" s="45"/>
      <c r="AG1141" s="45"/>
    </row>
    <row r="1142" customFormat="false" ht="15" hidden="false" customHeight="false" outlineLevel="0" collapsed="false">
      <c r="B1142" s="37"/>
      <c r="C1142" s="37"/>
      <c r="D1142" s="37"/>
      <c r="E1142" s="37"/>
      <c r="F1142" s="37"/>
      <c r="G1142" s="37"/>
      <c r="AC1142" s="37"/>
      <c r="AD1142" s="37"/>
      <c r="AE1142" s="37"/>
      <c r="AF1142" s="45"/>
      <c r="AG1142" s="45"/>
    </row>
    <row r="1143" customFormat="false" ht="15" hidden="false" customHeight="false" outlineLevel="0" collapsed="false">
      <c r="B1143" s="59"/>
      <c r="C1143" s="59"/>
      <c r="D1143" s="59"/>
      <c r="E1143" s="59"/>
      <c r="F1143" s="59"/>
      <c r="G1143" s="59"/>
      <c r="AC1143" s="59"/>
      <c r="AD1143" s="59"/>
      <c r="AE1143" s="59"/>
      <c r="AF1143" s="45"/>
      <c r="AG1143" s="45"/>
    </row>
    <row r="1144" customFormat="false" ht="15" hidden="false" customHeight="false" outlineLevel="0" collapsed="false">
      <c r="B1144" s="55"/>
      <c r="C1144" s="55"/>
      <c r="D1144" s="55"/>
      <c r="E1144" s="55"/>
      <c r="F1144" s="55"/>
      <c r="G1144" s="55"/>
      <c r="AC1144" s="55"/>
      <c r="AD1144" s="55"/>
      <c r="AE1144" s="55"/>
      <c r="AF1144" s="45"/>
      <c r="AG1144" s="45"/>
    </row>
    <row r="1145" customFormat="false" ht="15" hidden="false" customHeight="false" outlineLevel="0" collapsed="false">
      <c r="B1145" s="53"/>
      <c r="C1145" s="53"/>
      <c r="D1145" s="53"/>
      <c r="E1145" s="53"/>
      <c r="F1145" s="53"/>
      <c r="G1145" s="53"/>
      <c r="AC1145" s="53"/>
      <c r="AD1145" s="53"/>
      <c r="AE1145" s="53"/>
      <c r="AF1145" s="45"/>
      <c r="AG1145" s="45"/>
    </row>
    <row r="1146" customFormat="false" ht="15" hidden="false" customHeight="false" outlineLevel="0" collapsed="false">
      <c r="B1146" s="53"/>
      <c r="C1146" s="53"/>
      <c r="D1146" s="53"/>
      <c r="E1146" s="53"/>
      <c r="F1146" s="53"/>
      <c r="G1146" s="53"/>
      <c r="AC1146" s="53"/>
      <c r="AD1146" s="53"/>
      <c r="AE1146" s="53"/>
      <c r="AF1146" s="45"/>
      <c r="AG1146" s="45"/>
    </row>
    <row r="1147" customFormat="false" ht="15" hidden="false" customHeight="false" outlineLevel="0" collapsed="false">
      <c r="B1147" s="33"/>
      <c r="C1147" s="33"/>
      <c r="D1147" s="33"/>
      <c r="E1147" s="33"/>
      <c r="F1147" s="33"/>
      <c r="G1147" s="33"/>
      <c r="AC1147" s="33"/>
      <c r="AD1147" s="33"/>
      <c r="AE1147" s="33"/>
      <c r="AF1147" s="45"/>
      <c r="AG1147" s="45"/>
    </row>
    <row r="1148" customFormat="false" ht="15" hidden="false" customHeight="false" outlineLevel="0" collapsed="false">
      <c r="B1148" s="37"/>
      <c r="C1148" s="37"/>
      <c r="D1148" s="37"/>
      <c r="E1148" s="37"/>
      <c r="F1148" s="37"/>
      <c r="G1148" s="37"/>
      <c r="AC1148" s="37"/>
      <c r="AD1148" s="37"/>
      <c r="AE1148" s="37"/>
      <c r="AF1148" s="45"/>
      <c r="AG1148" s="45"/>
    </row>
    <row r="1149" customFormat="false" ht="15" hidden="false" customHeight="false" outlineLevel="0" collapsed="false">
      <c r="B1149" s="53"/>
      <c r="C1149" s="53"/>
      <c r="D1149" s="53"/>
      <c r="E1149" s="53"/>
      <c r="F1149" s="53"/>
      <c r="G1149" s="53"/>
      <c r="AC1149" s="53"/>
      <c r="AD1149" s="53"/>
      <c r="AE1149" s="53"/>
      <c r="AF1149" s="45"/>
      <c r="AG1149" s="45"/>
    </row>
    <row r="1150" customFormat="false" ht="15" hidden="false" customHeight="false" outlineLevel="0" collapsed="false">
      <c r="B1150" s="36"/>
      <c r="C1150" s="36"/>
      <c r="D1150" s="36"/>
      <c r="E1150" s="36"/>
      <c r="F1150" s="36"/>
      <c r="G1150" s="36"/>
      <c r="AC1150" s="36"/>
      <c r="AD1150" s="36"/>
      <c r="AE1150" s="36"/>
      <c r="AF1150" s="45"/>
      <c r="AG1150" s="45"/>
    </row>
    <row r="1151" customFormat="false" ht="15" hidden="false" customHeight="false" outlineLevel="0" collapsed="false">
      <c r="B1151" s="51"/>
      <c r="C1151" s="51"/>
      <c r="D1151" s="51"/>
      <c r="E1151" s="51"/>
      <c r="F1151" s="51"/>
      <c r="G1151" s="51"/>
      <c r="AC1151" s="51"/>
      <c r="AD1151" s="51"/>
      <c r="AE1151" s="51"/>
      <c r="AF1151" s="45"/>
      <c r="AG1151" s="45"/>
    </row>
    <row r="1152" customFormat="false" ht="15" hidden="false" customHeight="false" outlineLevel="0" collapsed="false">
      <c r="B1152" s="55"/>
      <c r="C1152" s="55"/>
      <c r="D1152" s="55"/>
      <c r="E1152" s="55"/>
      <c r="F1152" s="55"/>
      <c r="G1152" s="55"/>
      <c r="AC1152" s="55"/>
      <c r="AD1152" s="55"/>
      <c r="AE1152" s="55"/>
      <c r="AF1152" s="45"/>
      <c r="AG1152" s="45"/>
    </row>
    <row r="1153" customFormat="false" ht="15" hidden="false" customHeight="false" outlineLevel="0" collapsed="false">
      <c r="B1153" s="53"/>
      <c r="C1153" s="53"/>
      <c r="D1153" s="53"/>
      <c r="E1153" s="53"/>
      <c r="F1153" s="53"/>
      <c r="G1153" s="53"/>
      <c r="AC1153" s="53"/>
      <c r="AD1153" s="53"/>
      <c r="AE1153" s="53"/>
      <c r="AF1153" s="45"/>
      <c r="AG1153" s="45"/>
    </row>
    <row r="1154" customFormat="false" ht="15" hidden="false" customHeight="false" outlineLevel="0" collapsed="false">
      <c r="B1154" s="41"/>
      <c r="C1154" s="41"/>
      <c r="D1154" s="41"/>
      <c r="E1154" s="41"/>
      <c r="F1154" s="41"/>
      <c r="G1154" s="41"/>
      <c r="AC1154" s="41"/>
      <c r="AD1154" s="41"/>
      <c r="AE1154" s="41"/>
      <c r="AF1154" s="45"/>
      <c r="AG1154" s="45"/>
    </row>
    <row r="1155" customFormat="false" ht="15" hidden="false" customHeight="false" outlineLevel="0" collapsed="false">
      <c r="B1155" s="33"/>
      <c r="C1155" s="33"/>
      <c r="D1155" s="33"/>
      <c r="E1155" s="33"/>
      <c r="F1155" s="33"/>
      <c r="G1155" s="33"/>
      <c r="AC1155" s="33"/>
      <c r="AD1155" s="33"/>
      <c r="AE1155" s="33"/>
      <c r="AF1155" s="45"/>
      <c r="AG1155" s="45"/>
    </row>
    <row r="1156" customFormat="false" ht="15" hidden="false" customHeight="false" outlineLevel="0" collapsed="false">
      <c r="B1156" s="48"/>
      <c r="C1156" s="48"/>
      <c r="D1156" s="48"/>
      <c r="E1156" s="48"/>
      <c r="F1156" s="48"/>
      <c r="G1156" s="48"/>
      <c r="AC1156" s="48"/>
      <c r="AD1156" s="48"/>
      <c r="AE1156" s="48"/>
      <c r="AF1156" s="45"/>
      <c r="AG1156" s="45"/>
    </row>
    <row r="1157" customFormat="false" ht="15" hidden="false" customHeight="false" outlineLevel="0" collapsed="false">
      <c r="B1157" s="42"/>
      <c r="C1157" s="42"/>
      <c r="D1157" s="42"/>
      <c r="E1157" s="42"/>
      <c r="F1157" s="42"/>
      <c r="G1157" s="42"/>
      <c r="AC1157" s="42"/>
      <c r="AD1157" s="42"/>
      <c r="AE1157" s="42"/>
      <c r="AF1157" s="45"/>
      <c r="AG1157" s="45"/>
    </row>
    <row r="1158" customFormat="false" ht="15" hidden="false" customHeight="false" outlineLevel="0" collapsed="false">
      <c r="B1158" s="35"/>
      <c r="C1158" s="35"/>
      <c r="D1158" s="35"/>
      <c r="E1158" s="35"/>
      <c r="F1158" s="35"/>
      <c r="G1158" s="35"/>
      <c r="AC1158" s="35"/>
      <c r="AD1158" s="35"/>
      <c r="AE1158" s="35"/>
      <c r="AF1158" s="45"/>
      <c r="AG1158" s="45"/>
    </row>
    <row r="1159" customFormat="false" ht="15" hidden="false" customHeight="false" outlineLevel="0" collapsed="false">
      <c r="B1159" s="40"/>
      <c r="C1159" s="40"/>
      <c r="D1159" s="40"/>
      <c r="E1159" s="40"/>
      <c r="F1159" s="40"/>
      <c r="G1159" s="40"/>
      <c r="AC1159" s="40"/>
      <c r="AD1159" s="40"/>
      <c r="AE1159" s="40"/>
      <c r="AF1159" s="45"/>
      <c r="AG1159" s="45"/>
    </row>
    <row r="1160" customFormat="false" ht="15" hidden="false" customHeight="false" outlineLevel="0" collapsed="false">
      <c r="B1160" s="58"/>
      <c r="C1160" s="58"/>
      <c r="D1160" s="58"/>
      <c r="E1160" s="58"/>
      <c r="F1160" s="58"/>
      <c r="G1160" s="58"/>
      <c r="AC1160" s="58"/>
      <c r="AD1160" s="58"/>
      <c r="AE1160" s="58"/>
      <c r="AF1160" s="45"/>
      <c r="AG1160" s="45"/>
    </row>
    <row r="1161" customFormat="false" ht="15" hidden="false" customHeight="false" outlineLevel="0" collapsed="false">
      <c r="B1161" s="42"/>
      <c r="C1161" s="42"/>
      <c r="D1161" s="42"/>
      <c r="E1161" s="42"/>
      <c r="F1161" s="42"/>
      <c r="G1161" s="42"/>
      <c r="AC1161" s="42"/>
      <c r="AD1161" s="42"/>
      <c r="AE1161" s="42"/>
      <c r="AF1161" s="45"/>
      <c r="AG1161" s="45"/>
    </row>
    <row r="1162" customFormat="false" ht="15" hidden="false" customHeight="false" outlineLevel="0" collapsed="false">
      <c r="B1162" s="48"/>
      <c r="C1162" s="48"/>
      <c r="D1162" s="48"/>
      <c r="E1162" s="48"/>
      <c r="F1162" s="48"/>
      <c r="G1162" s="48"/>
      <c r="AC1162" s="48"/>
      <c r="AD1162" s="48"/>
      <c r="AE1162" s="48"/>
      <c r="AF1162" s="45"/>
      <c r="AG1162" s="45"/>
    </row>
    <row r="1163" customFormat="false" ht="15" hidden="false" customHeight="false" outlineLevel="0" collapsed="false">
      <c r="B1163" s="55"/>
      <c r="C1163" s="55"/>
      <c r="D1163" s="55"/>
      <c r="E1163" s="55"/>
      <c r="F1163" s="55"/>
      <c r="G1163" s="55"/>
      <c r="AC1163" s="55"/>
      <c r="AD1163" s="55"/>
      <c r="AE1163" s="55"/>
      <c r="AF1163" s="45"/>
      <c r="AG1163" s="45"/>
    </row>
    <row r="1164" customFormat="false" ht="15" hidden="false" customHeight="false" outlineLevel="0" collapsed="false">
      <c r="B1164" s="53"/>
      <c r="C1164" s="53"/>
      <c r="D1164" s="53"/>
      <c r="E1164" s="53"/>
      <c r="F1164" s="53"/>
      <c r="G1164" s="53"/>
      <c r="AC1164" s="53"/>
      <c r="AD1164" s="53"/>
      <c r="AE1164" s="53"/>
      <c r="AF1164" s="45"/>
      <c r="AG1164" s="45"/>
    </row>
    <row r="1165" customFormat="false" ht="15" hidden="false" customHeight="false" outlineLevel="0" collapsed="false">
      <c r="B1165" s="43"/>
      <c r="C1165" s="43"/>
      <c r="D1165" s="43"/>
      <c r="E1165" s="43"/>
      <c r="F1165" s="43"/>
      <c r="G1165" s="43"/>
      <c r="AC1165" s="43"/>
      <c r="AD1165" s="43"/>
      <c r="AE1165" s="43"/>
      <c r="AF1165" s="45"/>
      <c r="AG1165" s="45"/>
    </row>
    <row r="1166" customFormat="false" ht="15" hidden="false" customHeight="false" outlineLevel="0" collapsed="false">
      <c r="B1166" s="48"/>
      <c r="C1166" s="48"/>
      <c r="D1166" s="48"/>
      <c r="E1166" s="48"/>
      <c r="F1166" s="48"/>
      <c r="G1166" s="48"/>
      <c r="AC1166" s="48"/>
      <c r="AD1166" s="48"/>
      <c r="AE1166" s="48"/>
      <c r="AF1166" s="45"/>
      <c r="AG1166" s="45"/>
    </row>
    <row r="1167" customFormat="false" ht="15" hidden="false" customHeight="false" outlineLevel="0" collapsed="false">
      <c r="B1167" s="44"/>
      <c r="C1167" s="44"/>
      <c r="D1167" s="44"/>
      <c r="E1167" s="44"/>
      <c r="F1167" s="44"/>
      <c r="G1167" s="44"/>
      <c r="AC1167" s="44"/>
      <c r="AD1167" s="44"/>
      <c r="AE1167" s="44"/>
      <c r="AF1167" s="45"/>
      <c r="AG1167" s="45"/>
    </row>
    <row r="1168" customFormat="false" ht="15" hidden="false" customHeight="false" outlineLevel="0" collapsed="false">
      <c r="B1168" s="51"/>
      <c r="C1168" s="51"/>
      <c r="D1168" s="51"/>
      <c r="E1168" s="51"/>
      <c r="F1168" s="51"/>
      <c r="G1168" s="51"/>
      <c r="AC1168" s="51"/>
      <c r="AD1168" s="51"/>
      <c r="AE1168" s="51"/>
      <c r="AF1168" s="45"/>
      <c r="AG1168" s="45"/>
    </row>
    <row r="1169" customFormat="false" ht="15" hidden="false" customHeight="false" outlineLevel="0" collapsed="false">
      <c r="B1169" s="53"/>
      <c r="C1169" s="53"/>
      <c r="D1169" s="53"/>
      <c r="E1169" s="53"/>
      <c r="F1169" s="53"/>
      <c r="G1169" s="53"/>
      <c r="AC1169" s="53"/>
      <c r="AD1169" s="53"/>
      <c r="AE1169" s="53"/>
      <c r="AF1169" s="47"/>
      <c r="AG1169" s="47"/>
    </row>
    <row r="1170" customFormat="false" ht="15" hidden="false" customHeight="false" outlineLevel="0" collapsed="false">
      <c r="B1170" s="37"/>
      <c r="C1170" s="37"/>
      <c r="D1170" s="37"/>
      <c r="E1170" s="37"/>
      <c r="F1170" s="37"/>
      <c r="G1170" s="37"/>
      <c r="AC1170" s="37"/>
      <c r="AD1170" s="37"/>
      <c r="AE1170" s="37"/>
      <c r="AF1170" s="47"/>
      <c r="AG1170" s="47"/>
    </row>
    <row r="1171" customFormat="false" ht="15" hidden="false" customHeight="false" outlineLevel="0" collapsed="false">
      <c r="B1171" s="47"/>
      <c r="C1171" s="47"/>
      <c r="D1171" s="47"/>
      <c r="E1171" s="47"/>
      <c r="F1171" s="47"/>
      <c r="G1171" s="47"/>
      <c r="AC1171" s="47"/>
      <c r="AD1171" s="47"/>
      <c r="AE1171" s="47"/>
      <c r="AF1171" s="47"/>
      <c r="AG1171" s="47"/>
    </row>
    <row r="1172" customFormat="false" ht="15" hidden="false" customHeight="false" outlineLevel="0" collapsed="false">
      <c r="B1172" s="48"/>
      <c r="C1172" s="48"/>
      <c r="D1172" s="48"/>
      <c r="E1172" s="48"/>
      <c r="F1172" s="48"/>
      <c r="G1172" s="48"/>
      <c r="AC1172" s="48"/>
      <c r="AD1172" s="48"/>
      <c r="AE1172" s="48"/>
      <c r="AF1172" s="47"/>
      <c r="AG1172" s="47"/>
    </row>
    <row r="1173" customFormat="false" ht="15" hidden="false" customHeight="false" outlineLevel="0" collapsed="false">
      <c r="B1173" s="54"/>
      <c r="C1173" s="54"/>
      <c r="D1173" s="54"/>
      <c r="E1173" s="54"/>
      <c r="F1173" s="54"/>
      <c r="G1173" s="54"/>
      <c r="AC1173" s="54"/>
      <c r="AD1173" s="54"/>
      <c r="AE1173" s="54"/>
      <c r="AF1173" s="47"/>
      <c r="AG1173" s="47"/>
    </row>
    <row r="1174" customFormat="false" ht="15" hidden="false" customHeight="false" outlineLevel="0" collapsed="false">
      <c r="B1174" s="35"/>
      <c r="C1174" s="35"/>
      <c r="D1174" s="35"/>
      <c r="E1174" s="35"/>
      <c r="F1174" s="35"/>
      <c r="G1174" s="35"/>
      <c r="AC1174" s="35"/>
      <c r="AD1174" s="35"/>
      <c r="AE1174" s="35"/>
      <c r="AF1174" s="47"/>
      <c r="AG1174" s="47"/>
    </row>
    <row r="1175" customFormat="false" ht="15" hidden="false" customHeight="false" outlineLevel="0" collapsed="false">
      <c r="B1175" s="56"/>
      <c r="C1175" s="56"/>
      <c r="D1175" s="56"/>
      <c r="E1175" s="56"/>
      <c r="F1175" s="56"/>
      <c r="G1175" s="56"/>
      <c r="AC1175" s="56"/>
      <c r="AD1175" s="56"/>
      <c r="AE1175" s="56"/>
      <c r="AF1175" s="47"/>
      <c r="AG1175" s="47"/>
    </row>
    <row r="1176" customFormat="false" ht="15" hidden="false" customHeight="false" outlineLevel="0" collapsed="false">
      <c r="B1176" s="44"/>
      <c r="C1176" s="44"/>
      <c r="D1176" s="44"/>
      <c r="E1176" s="44"/>
      <c r="F1176" s="44"/>
      <c r="G1176" s="44"/>
      <c r="AC1176" s="44"/>
      <c r="AD1176" s="44"/>
      <c r="AE1176" s="44"/>
      <c r="AF1176" s="47"/>
      <c r="AG1176" s="47"/>
    </row>
    <row r="1177" customFormat="false" ht="15" hidden="false" customHeight="false" outlineLevel="0" collapsed="false">
      <c r="B1177" s="50"/>
      <c r="C1177" s="50"/>
      <c r="D1177" s="50"/>
      <c r="E1177" s="50"/>
      <c r="F1177" s="50"/>
      <c r="G1177" s="50"/>
      <c r="AC1177" s="50"/>
      <c r="AD1177" s="50"/>
      <c r="AE1177" s="50"/>
      <c r="AF1177" s="47"/>
      <c r="AG1177" s="47"/>
    </row>
    <row r="1178" customFormat="false" ht="15" hidden="false" customHeight="false" outlineLevel="0" collapsed="false">
      <c r="B1178" s="55"/>
      <c r="C1178" s="55"/>
      <c r="D1178" s="55"/>
      <c r="E1178" s="55"/>
      <c r="F1178" s="55"/>
      <c r="G1178" s="55"/>
      <c r="AC1178" s="55"/>
      <c r="AD1178" s="55"/>
      <c r="AE1178" s="55"/>
      <c r="AF1178" s="47"/>
      <c r="AG1178" s="47"/>
    </row>
    <row r="1179" customFormat="false" ht="15" hidden="false" customHeight="false" outlineLevel="0" collapsed="false">
      <c r="B1179" s="52"/>
      <c r="C1179" s="52"/>
      <c r="D1179" s="52"/>
      <c r="E1179" s="52"/>
      <c r="F1179" s="52"/>
      <c r="G1179" s="52"/>
      <c r="AC1179" s="52"/>
      <c r="AD1179" s="52"/>
      <c r="AE1179" s="52"/>
      <c r="AF1179" s="47"/>
      <c r="AG1179" s="47"/>
    </row>
    <row r="1180" customFormat="false" ht="15" hidden="false" customHeight="false" outlineLevel="0" collapsed="false">
      <c r="B1180" s="33"/>
      <c r="C1180" s="33"/>
      <c r="D1180" s="33"/>
      <c r="E1180" s="33"/>
      <c r="F1180" s="33"/>
      <c r="G1180" s="33"/>
      <c r="AC1180" s="33"/>
      <c r="AD1180" s="33"/>
      <c r="AE1180" s="33"/>
      <c r="AF1180" s="47"/>
      <c r="AG1180" s="47"/>
    </row>
    <row r="1181" customFormat="false" ht="15" hidden="false" customHeight="false" outlineLevel="0" collapsed="false">
      <c r="B1181" s="44"/>
      <c r="C1181" s="44"/>
      <c r="D1181" s="44"/>
      <c r="E1181" s="44"/>
      <c r="F1181" s="44"/>
      <c r="G1181" s="44"/>
      <c r="AC1181" s="44"/>
      <c r="AD1181" s="44"/>
      <c r="AE1181" s="44"/>
      <c r="AF1181" s="47"/>
      <c r="AG1181" s="47"/>
    </row>
    <row r="1182" customFormat="false" ht="15" hidden="false" customHeight="false" outlineLevel="0" collapsed="false">
      <c r="B1182" s="45"/>
      <c r="C1182" s="45"/>
      <c r="D1182" s="45"/>
      <c r="E1182" s="45"/>
      <c r="F1182" s="45"/>
      <c r="G1182" s="45"/>
      <c r="AC1182" s="45"/>
      <c r="AD1182" s="45"/>
      <c r="AE1182" s="45"/>
      <c r="AF1182" s="47"/>
      <c r="AG1182" s="47"/>
    </row>
    <row r="1183" customFormat="false" ht="15" hidden="false" customHeight="false" outlineLevel="0" collapsed="false">
      <c r="B1183" s="59"/>
      <c r="C1183" s="59"/>
      <c r="D1183" s="59"/>
      <c r="E1183" s="59"/>
      <c r="F1183" s="59"/>
      <c r="G1183" s="59"/>
      <c r="AC1183" s="59"/>
      <c r="AD1183" s="59"/>
      <c r="AE1183" s="59"/>
      <c r="AF1183" s="47"/>
      <c r="AG1183" s="47"/>
    </row>
    <row r="1184" customFormat="false" ht="15" hidden="false" customHeight="false" outlineLevel="0" collapsed="false">
      <c r="B1184" s="37"/>
      <c r="C1184" s="37"/>
      <c r="D1184" s="37"/>
      <c r="E1184" s="37"/>
      <c r="F1184" s="37"/>
      <c r="G1184" s="37"/>
      <c r="AC1184" s="37"/>
      <c r="AD1184" s="37"/>
      <c r="AE1184" s="37"/>
      <c r="AF1184" s="47"/>
      <c r="AG1184" s="47"/>
    </row>
    <row r="1185" customFormat="false" ht="15" hidden="false" customHeight="false" outlineLevel="0" collapsed="false">
      <c r="B1185" s="41"/>
      <c r="C1185" s="41"/>
      <c r="D1185" s="41"/>
      <c r="E1185" s="41"/>
      <c r="F1185" s="41"/>
      <c r="G1185" s="41"/>
      <c r="AC1185" s="41"/>
      <c r="AD1185" s="41"/>
      <c r="AE1185" s="41"/>
      <c r="AF1185" s="47"/>
      <c r="AG1185" s="47"/>
    </row>
    <row r="1186" customFormat="false" ht="15" hidden="false" customHeight="false" outlineLevel="0" collapsed="false">
      <c r="B1186" s="59"/>
      <c r="C1186" s="59"/>
      <c r="D1186" s="59"/>
      <c r="E1186" s="59"/>
      <c r="F1186" s="59"/>
      <c r="G1186" s="59"/>
      <c r="AC1186" s="59"/>
      <c r="AD1186" s="59"/>
      <c r="AE1186" s="59"/>
      <c r="AF1186" s="47"/>
      <c r="AG1186" s="47"/>
    </row>
    <row r="1187" customFormat="false" ht="15" hidden="false" customHeight="false" outlineLevel="0" collapsed="false">
      <c r="B1187" s="46"/>
      <c r="C1187" s="46"/>
      <c r="D1187" s="46"/>
      <c r="E1187" s="46"/>
      <c r="F1187" s="46"/>
      <c r="G1187" s="46"/>
      <c r="AC1187" s="46"/>
      <c r="AD1187" s="46"/>
      <c r="AE1187" s="46"/>
      <c r="AF1187" s="47"/>
      <c r="AG1187" s="47"/>
    </row>
    <row r="1188" customFormat="false" ht="15" hidden="false" customHeight="false" outlineLevel="0" collapsed="false">
      <c r="B1188" s="59"/>
      <c r="C1188" s="59"/>
      <c r="D1188" s="59"/>
      <c r="E1188" s="59"/>
      <c r="F1188" s="59"/>
      <c r="G1188" s="59"/>
      <c r="AC1188" s="59"/>
      <c r="AD1188" s="59"/>
      <c r="AE1188" s="59"/>
      <c r="AF1188" s="47"/>
      <c r="AG1188" s="47"/>
    </row>
    <row r="1189" customFormat="false" ht="15" hidden="false" customHeight="false" outlineLevel="0" collapsed="false">
      <c r="B1189" s="53"/>
      <c r="C1189" s="53"/>
      <c r="D1189" s="53"/>
      <c r="E1189" s="53"/>
      <c r="F1189" s="53"/>
      <c r="G1189" s="53"/>
      <c r="AC1189" s="53"/>
      <c r="AD1189" s="53"/>
      <c r="AE1189" s="53"/>
      <c r="AF1189" s="47"/>
      <c r="AG1189" s="47"/>
    </row>
    <row r="1190" customFormat="false" ht="15" hidden="false" customHeight="false" outlineLevel="0" collapsed="false">
      <c r="B1190" s="44"/>
      <c r="C1190" s="44"/>
      <c r="D1190" s="44"/>
      <c r="E1190" s="44"/>
      <c r="F1190" s="44"/>
      <c r="G1190" s="44"/>
      <c r="AC1190" s="44"/>
      <c r="AD1190" s="44"/>
      <c r="AE1190" s="44"/>
      <c r="AF1190" s="47"/>
      <c r="AG1190" s="47"/>
    </row>
    <row r="1191" customFormat="false" ht="15" hidden="false" customHeight="false" outlineLevel="0" collapsed="false">
      <c r="B1191" s="52"/>
      <c r="C1191" s="52"/>
      <c r="D1191" s="52"/>
      <c r="E1191" s="52"/>
      <c r="F1191" s="52"/>
      <c r="G1191" s="52"/>
      <c r="AC1191" s="52"/>
      <c r="AD1191" s="52"/>
      <c r="AE1191" s="52"/>
      <c r="AF1191" s="47"/>
      <c r="AG1191" s="47"/>
    </row>
    <row r="1192" customFormat="false" ht="15" hidden="false" customHeight="false" outlineLevel="0" collapsed="false">
      <c r="B1192" s="39"/>
      <c r="C1192" s="39"/>
      <c r="D1192" s="39"/>
      <c r="E1192" s="39"/>
      <c r="F1192" s="39"/>
      <c r="G1192" s="39"/>
      <c r="AC1192" s="39"/>
      <c r="AD1192" s="39"/>
      <c r="AE1192" s="39"/>
      <c r="AF1192" s="47"/>
      <c r="AG1192" s="47"/>
    </row>
    <row r="1193" customFormat="false" ht="15" hidden="false" customHeight="false" outlineLevel="0" collapsed="false">
      <c r="B1193" s="52"/>
      <c r="C1193" s="52"/>
      <c r="D1193" s="52"/>
      <c r="E1193" s="52"/>
      <c r="F1193" s="52"/>
      <c r="G1193" s="52"/>
      <c r="AC1193" s="52"/>
      <c r="AD1193" s="52"/>
      <c r="AE1193" s="52"/>
      <c r="AF1193" s="47"/>
      <c r="AG1193" s="47"/>
    </row>
    <row r="1194" customFormat="false" ht="15" hidden="false" customHeight="false" outlineLevel="0" collapsed="false">
      <c r="B1194" s="54"/>
      <c r="C1194" s="54"/>
      <c r="D1194" s="54"/>
      <c r="E1194" s="54"/>
      <c r="F1194" s="54"/>
      <c r="G1194" s="54"/>
      <c r="AC1194" s="54"/>
      <c r="AD1194" s="54"/>
      <c r="AE1194" s="54"/>
      <c r="AF1194" s="47"/>
      <c r="AG1194" s="47"/>
    </row>
    <row r="1195" customFormat="false" ht="15" hidden="false" customHeight="false" outlineLevel="0" collapsed="false">
      <c r="B1195" s="53"/>
      <c r="C1195" s="53"/>
      <c r="D1195" s="53"/>
      <c r="E1195" s="53"/>
      <c r="F1195" s="53"/>
      <c r="G1195" s="53"/>
      <c r="AC1195" s="53"/>
      <c r="AD1195" s="53"/>
      <c r="AE1195" s="53"/>
      <c r="AF1195" s="47"/>
      <c r="AG1195" s="47"/>
    </row>
    <row r="1196" customFormat="false" ht="15" hidden="false" customHeight="false" outlineLevel="0" collapsed="false">
      <c r="B1196" s="44"/>
      <c r="C1196" s="44"/>
      <c r="D1196" s="44"/>
      <c r="E1196" s="44"/>
      <c r="F1196" s="44"/>
      <c r="G1196" s="44"/>
      <c r="AC1196" s="44"/>
      <c r="AD1196" s="44"/>
      <c r="AE1196" s="44"/>
      <c r="AF1196" s="47"/>
      <c r="AG1196" s="47"/>
    </row>
    <row r="1197" customFormat="false" ht="15" hidden="false" customHeight="false" outlineLevel="0" collapsed="false">
      <c r="B1197" s="53"/>
      <c r="C1197" s="53"/>
      <c r="D1197" s="53"/>
      <c r="E1197" s="53"/>
      <c r="F1197" s="53"/>
      <c r="G1197" s="53"/>
      <c r="AC1197" s="53"/>
      <c r="AD1197" s="53"/>
      <c r="AE1197" s="53"/>
      <c r="AF1197" s="47"/>
      <c r="AG1197" s="47"/>
    </row>
    <row r="1198" customFormat="false" ht="15" hidden="false" customHeight="false" outlineLevel="0" collapsed="false">
      <c r="B1198" s="56"/>
      <c r="C1198" s="56"/>
      <c r="D1198" s="56"/>
      <c r="E1198" s="56"/>
      <c r="F1198" s="56"/>
      <c r="G1198" s="56"/>
      <c r="AC1198" s="56"/>
      <c r="AD1198" s="56"/>
      <c r="AE1198" s="56"/>
      <c r="AF1198" s="47"/>
      <c r="AG1198" s="47"/>
    </row>
    <row r="1199" customFormat="false" ht="15" hidden="false" customHeight="false" outlineLevel="0" collapsed="false">
      <c r="B1199" s="56"/>
      <c r="C1199" s="56"/>
      <c r="D1199" s="56"/>
      <c r="E1199" s="56"/>
      <c r="F1199" s="56"/>
      <c r="G1199" s="56"/>
      <c r="AC1199" s="56"/>
      <c r="AD1199" s="56"/>
      <c r="AE1199" s="56"/>
      <c r="AF1199" s="47"/>
      <c r="AG1199" s="47"/>
    </row>
    <row r="1200" customFormat="false" ht="15" hidden="false" customHeight="false" outlineLevel="0" collapsed="false">
      <c r="B1200" s="42"/>
      <c r="C1200" s="42"/>
      <c r="D1200" s="42"/>
      <c r="E1200" s="42"/>
      <c r="F1200" s="42"/>
      <c r="G1200" s="42"/>
      <c r="AC1200" s="42"/>
      <c r="AD1200" s="42"/>
      <c r="AE1200" s="42"/>
      <c r="AF1200" s="47"/>
      <c r="AG1200" s="47"/>
    </row>
    <row r="1201" customFormat="false" ht="15" hidden="false" customHeight="false" outlineLevel="0" collapsed="false">
      <c r="B1201" s="37"/>
      <c r="C1201" s="37"/>
      <c r="D1201" s="37"/>
      <c r="E1201" s="37"/>
      <c r="F1201" s="37"/>
      <c r="G1201" s="37"/>
      <c r="AC1201" s="37"/>
      <c r="AD1201" s="37"/>
      <c r="AE1201" s="37"/>
      <c r="AF1201" s="47"/>
      <c r="AG1201" s="47"/>
    </row>
    <row r="1202" customFormat="false" ht="15" hidden="false" customHeight="false" outlineLevel="0" collapsed="false">
      <c r="B1202" s="37"/>
      <c r="C1202" s="37"/>
      <c r="D1202" s="37"/>
      <c r="E1202" s="37"/>
      <c r="F1202" s="37"/>
      <c r="G1202" s="37"/>
      <c r="AC1202" s="37"/>
      <c r="AD1202" s="37"/>
      <c r="AE1202" s="37"/>
      <c r="AF1202" s="47"/>
      <c r="AG1202" s="47"/>
    </row>
    <row r="1203" customFormat="false" ht="15" hidden="false" customHeight="false" outlineLevel="0" collapsed="false">
      <c r="B1203" s="47"/>
      <c r="C1203" s="47"/>
      <c r="D1203" s="47"/>
      <c r="E1203" s="47"/>
      <c r="F1203" s="47"/>
      <c r="G1203" s="47"/>
      <c r="AC1203" s="47"/>
      <c r="AD1203" s="47"/>
      <c r="AE1203" s="47"/>
      <c r="AF1203" s="47"/>
      <c r="AG1203" s="47"/>
    </row>
    <row r="1204" customFormat="false" ht="15" hidden="false" customHeight="false" outlineLevel="0" collapsed="false">
      <c r="B1204" s="37"/>
      <c r="C1204" s="37"/>
      <c r="D1204" s="37"/>
      <c r="E1204" s="37"/>
      <c r="F1204" s="37"/>
      <c r="G1204" s="37"/>
      <c r="AC1204" s="37"/>
      <c r="AD1204" s="37"/>
      <c r="AE1204" s="37"/>
      <c r="AF1204" s="47"/>
      <c r="AG1204" s="47"/>
    </row>
    <row r="1205" customFormat="false" ht="15" hidden="false" customHeight="false" outlineLevel="0" collapsed="false">
      <c r="B1205" s="46"/>
      <c r="C1205" s="46"/>
      <c r="D1205" s="46"/>
      <c r="E1205" s="46"/>
      <c r="F1205" s="46"/>
      <c r="G1205" s="46"/>
      <c r="AC1205" s="46"/>
      <c r="AD1205" s="46"/>
      <c r="AE1205" s="46"/>
      <c r="AF1205" s="47"/>
      <c r="AG1205" s="47"/>
    </row>
    <row r="1206" customFormat="false" ht="15" hidden="false" customHeight="false" outlineLevel="0" collapsed="false">
      <c r="B1206" s="52"/>
      <c r="C1206" s="52"/>
      <c r="D1206" s="52"/>
      <c r="E1206" s="52"/>
      <c r="F1206" s="52"/>
      <c r="G1206" s="52"/>
      <c r="AC1206" s="52"/>
      <c r="AD1206" s="52"/>
      <c r="AE1206" s="52"/>
      <c r="AF1206" s="47"/>
      <c r="AG1206" s="47"/>
    </row>
    <row r="1207" customFormat="false" ht="15" hidden="false" customHeight="false" outlineLevel="0" collapsed="false">
      <c r="B1207" s="50"/>
      <c r="C1207" s="50"/>
      <c r="D1207" s="50"/>
      <c r="E1207" s="50"/>
      <c r="F1207" s="50"/>
      <c r="G1207" s="50"/>
      <c r="AC1207" s="50"/>
      <c r="AD1207" s="50"/>
      <c r="AE1207" s="50"/>
      <c r="AF1207" s="47"/>
      <c r="AG1207" s="47"/>
    </row>
    <row r="1208" customFormat="false" ht="15" hidden="false" customHeight="false" outlineLevel="0" collapsed="false">
      <c r="B1208" s="47"/>
      <c r="C1208" s="47"/>
      <c r="D1208" s="47"/>
      <c r="E1208" s="47"/>
      <c r="F1208" s="47"/>
      <c r="G1208" s="47"/>
      <c r="AC1208" s="47"/>
      <c r="AD1208" s="47"/>
      <c r="AE1208" s="47"/>
      <c r="AF1208" s="47"/>
      <c r="AG1208" s="47"/>
    </row>
    <row r="1209" customFormat="false" ht="15" hidden="false" customHeight="false" outlineLevel="0" collapsed="false">
      <c r="B1209" s="46"/>
      <c r="C1209" s="46"/>
      <c r="D1209" s="46"/>
      <c r="E1209" s="46"/>
      <c r="F1209" s="46"/>
      <c r="G1209" s="46"/>
      <c r="AC1209" s="46"/>
      <c r="AD1209" s="46"/>
      <c r="AE1209" s="46"/>
      <c r="AF1209" s="47"/>
      <c r="AG1209" s="47"/>
    </row>
    <row r="1210" customFormat="false" ht="15" hidden="false" customHeight="false" outlineLevel="0" collapsed="false">
      <c r="B1210" s="38"/>
      <c r="C1210" s="38"/>
      <c r="D1210" s="38"/>
      <c r="E1210" s="38"/>
      <c r="F1210" s="38"/>
      <c r="G1210" s="38"/>
      <c r="AC1210" s="38"/>
      <c r="AD1210" s="38"/>
      <c r="AE1210" s="38"/>
      <c r="AF1210" s="47"/>
      <c r="AG1210" s="47"/>
    </row>
    <row r="1211" customFormat="false" ht="15" hidden="false" customHeight="false" outlineLevel="0" collapsed="false">
      <c r="B1211" s="48"/>
      <c r="C1211" s="48"/>
      <c r="D1211" s="48"/>
      <c r="E1211" s="48"/>
      <c r="F1211" s="48"/>
      <c r="G1211" s="48"/>
      <c r="AC1211" s="48"/>
      <c r="AD1211" s="48"/>
      <c r="AE1211" s="48"/>
      <c r="AF1211" s="47"/>
      <c r="AG1211" s="47"/>
    </row>
    <row r="1212" customFormat="false" ht="15" hidden="false" customHeight="false" outlineLevel="0" collapsed="false">
      <c r="B1212" s="47"/>
      <c r="C1212" s="47"/>
      <c r="D1212" s="47"/>
      <c r="E1212" s="47"/>
      <c r="F1212" s="47"/>
      <c r="G1212" s="47"/>
      <c r="AC1212" s="47"/>
      <c r="AD1212" s="47"/>
      <c r="AE1212" s="47"/>
      <c r="AF1212" s="47"/>
      <c r="AG1212" s="47"/>
    </row>
    <row r="1213" customFormat="false" ht="15" hidden="false" customHeight="false" outlineLevel="0" collapsed="false">
      <c r="B1213" s="53"/>
      <c r="C1213" s="53"/>
      <c r="D1213" s="53"/>
      <c r="E1213" s="53"/>
      <c r="F1213" s="53"/>
      <c r="G1213" s="53"/>
      <c r="AC1213" s="53"/>
      <c r="AD1213" s="53"/>
      <c r="AE1213" s="53"/>
      <c r="AF1213" s="47"/>
      <c r="AG1213" s="47"/>
    </row>
    <row r="1214" customFormat="false" ht="15" hidden="false" customHeight="false" outlineLevel="0" collapsed="false">
      <c r="B1214" s="38"/>
      <c r="C1214" s="38"/>
      <c r="D1214" s="38"/>
      <c r="E1214" s="38"/>
      <c r="F1214" s="38"/>
      <c r="G1214" s="38"/>
      <c r="AC1214" s="38"/>
      <c r="AD1214" s="38"/>
      <c r="AE1214" s="38"/>
      <c r="AF1214" s="47"/>
      <c r="AG1214" s="47"/>
    </row>
    <row r="1215" customFormat="false" ht="15" hidden="false" customHeight="false" outlineLevel="0" collapsed="false">
      <c r="B1215" s="42"/>
      <c r="C1215" s="42"/>
      <c r="D1215" s="42"/>
      <c r="E1215" s="42"/>
      <c r="F1215" s="42"/>
      <c r="G1215" s="42"/>
      <c r="AC1215" s="42"/>
      <c r="AD1215" s="42"/>
      <c r="AE1215" s="42"/>
      <c r="AF1215" s="47"/>
      <c r="AG1215" s="47"/>
    </row>
    <row r="1216" customFormat="false" ht="15" hidden="false" customHeight="false" outlineLevel="0" collapsed="false">
      <c r="B1216" s="40"/>
      <c r="C1216" s="40"/>
      <c r="D1216" s="40"/>
      <c r="E1216" s="40"/>
      <c r="F1216" s="40"/>
      <c r="G1216" s="40"/>
      <c r="AC1216" s="40"/>
      <c r="AD1216" s="40"/>
      <c r="AE1216" s="40"/>
      <c r="AF1216" s="47"/>
      <c r="AG1216" s="47"/>
    </row>
    <row r="1217" customFormat="false" ht="15" hidden="false" customHeight="false" outlineLevel="0" collapsed="false">
      <c r="B1217" s="46"/>
      <c r="C1217" s="46"/>
      <c r="D1217" s="46"/>
      <c r="E1217" s="46"/>
      <c r="F1217" s="46"/>
      <c r="G1217" s="46"/>
      <c r="AC1217" s="46"/>
      <c r="AD1217" s="46"/>
      <c r="AE1217" s="46"/>
      <c r="AF1217" s="47"/>
      <c r="AG1217" s="47"/>
    </row>
    <row r="1218" customFormat="false" ht="15" hidden="false" customHeight="false" outlineLevel="0" collapsed="false">
      <c r="B1218" s="52"/>
      <c r="C1218" s="52"/>
      <c r="D1218" s="52"/>
      <c r="E1218" s="52"/>
      <c r="F1218" s="52"/>
      <c r="G1218" s="52"/>
      <c r="AC1218" s="52"/>
      <c r="AD1218" s="52"/>
      <c r="AE1218" s="52"/>
      <c r="AF1218" s="47"/>
      <c r="AG1218" s="47"/>
    </row>
    <row r="1219" customFormat="false" ht="15" hidden="false" customHeight="false" outlineLevel="0" collapsed="false">
      <c r="B1219" s="54"/>
      <c r="C1219" s="54"/>
      <c r="D1219" s="54"/>
      <c r="E1219" s="54"/>
      <c r="F1219" s="54"/>
      <c r="G1219" s="54"/>
      <c r="AC1219" s="54"/>
      <c r="AD1219" s="54"/>
      <c r="AE1219" s="54"/>
      <c r="AF1219" s="47"/>
      <c r="AG1219" s="47"/>
    </row>
    <row r="1220" customFormat="false" ht="15" hidden="false" customHeight="false" outlineLevel="0" collapsed="false">
      <c r="B1220" s="41"/>
      <c r="C1220" s="41"/>
      <c r="D1220" s="41"/>
      <c r="E1220" s="41"/>
      <c r="F1220" s="41"/>
      <c r="G1220" s="41"/>
      <c r="AC1220" s="41"/>
      <c r="AD1220" s="41"/>
      <c r="AE1220" s="41"/>
      <c r="AF1220" s="47"/>
      <c r="AG1220" s="47"/>
    </row>
    <row r="1221" customFormat="false" ht="15" hidden="false" customHeight="false" outlineLevel="0" collapsed="false">
      <c r="B1221" s="50"/>
      <c r="C1221" s="50"/>
      <c r="D1221" s="50"/>
      <c r="E1221" s="50"/>
      <c r="F1221" s="50"/>
      <c r="G1221" s="50"/>
      <c r="AC1221" s="50"/>
      <c r="AD1221" s="50"/>
      <c r="AE1221" s="50"/>
      <c r="AF1221" s="47"/>
      <c r="AG1221" s="47"/>
    </row>
    <row r="1222" customFormat="false" ht="15" hidden="false" customHeight="false" outlineLevel="0" collapsed="false">
      <c r="B1222" s="42"/>
      <c r="C1222" s="42"/>
      <c r="D1222" s="42"/>
      <c r="E1222" s="42"/>
      <c r="F1222" s="42"/>
      <c r="G1222" s="42"/>
      <c r="AC1222" s="42"/>
      <c r="AD1222" s="42"/>
      <c r="AE1222" s="42"/>
      <c r="AF1222" s="47"/>
      <c r="AG1222" s="47"/>
    </row>
    <row r="1223" customFormat="false" ht="15" hidden="false" customHeight="false" outlineLevel="0" collapsed="false">
      <c r="B1223" s="45"/>
      <c r="C1223" s="45"/>
      <c r="D1223" s="45"/>
      <c r="E1223" s="45"/>
      <c r="F1223" s="45"/>
      <c r="G1223" s="45"/>
      <c r="AC1223" s="45"/>
      <c r="AD1223" s="45"/>
      <c r="AE1223" s="45"/>
      <c r="AF1223" s="47"/>
      <c r="AG1223" s="47"/>
    </row>
    <row r="1224" customFormat="false" ht="15" hidden="false" customHeight="false" outlineLevel="0" collapsed="false">
      <c r="B1224" s="39"/>
      <c r="C1224" s="39"/>
      <c r="D1224" s="39"/>
      <c r="E1224" s="39"/>
      <c r="F1224" s="39"/>
      <c r="G1224" s="39"/>
      <c r="AC1224" s="39"/>
      <c r="AD1224" s="39"/>
      <c r="AE1224" s="39"/>
      <c r="AF1224" s="47"/>
      <c r="AG1224" s="47"/>
    </row>
    <row r="1225" customFormat="false" ht="15" hidden="false" customHeight="false" outlineLevel="0" collapsed="false">
      <c r="B1225" s="40"/>
      <c r="C1225" s="40"/>
      <c r="D1225" s="40"/>
      <c r="E1225" s="40"/>
      <c r="F1225" s="40"/>
      <c r="G1225" s="40"/>
      <c r="AC1225" s="40"/>
      <c r="AD1225" s="40"/>
      <c r="AE1225" s="40"/>
      <c r="AF1225" s="47"/>
      <c r="AG1225" s="47"/>
    </row>
    <row r="1226" customFormat="false" ht="15" hidden="false" customHeight="false" outlineLevel="0" collapsed="false">
      <c r="B1226" s="35"/>
      <c r="C1226" s="35"/>
      <c r="D1226" s="35"/>
      <c r="E1226" s="35"/>
      <c r="F1226" s="35"/>
      <c r="G1226" s="35"/>
      <c r="AC1226" s="35"/>
      <c r="AD1226" s="35"/>
      <c r="AE1226" s="35"/>
      <c r="AF1226" s="47"/>
      <c r="AG1226" s="47"/>
    </row>
    <row r="1227" customFormat="false" ht="15" hidden="false" customHeight="false" outlineLevel="0" collapsed="false">
      <c r="B1227" s="42"/>
      <c r="C1227" s="42"/>
      <c r="D1227" s="42"/>
      <c r="E1227" s="42"/>
      <c r="F1227" s="42"/>
      <c r="G1227" s="42"/>
      <c r="AC1227" s="42"/>
      <c r="AD1227" s="42"/>
      <c r="AE1227" s="42"/>
      <c r="AF1227" s="47"/>
      <c r="AG1227" s="47"/>
    </row>
    <row r="1228" customFormat="false" ht="15" hidden="false" customHeight="false" outlineLevel="0" collapsed="false">
      <c r="B1228" s="51"/>
      <c r="C1228" s="51"/>
      <c r="D1228" s="51"/>
      <c r="E1228" s="51"/>
      <c r="F1228" s="51"/>
      <c r="G1228" s="51"/>
      <c r="AC1228" s="51"/>
      <c r="AD1228" s="51"/>
      <c r="AE1228" s="51"/>
      <c r="AF1228" s="47"/>
      <c r="AG1228" s="47"/>
    </row>
    <row r="1229" customFormat="false" ht="15" hidden="false" customHeight="false" outlineLevel="0" collapsed="false">
      <c r="B1229" s="50"/>
      <c r="C1229" s="50"/>
      <c r="D1229" s="50"/>
      <c r="E1229" s="50"/>
      <c r="F1229" s="50"/>
      <c r="G1229" s="50"/>
      <c r="AC1229" s="50"/>
      <c r="AD1229" s="50"/>
      <c r="AE1229" s="50"/>
      <c r="AF1229" s="47"/>
      <c r="AG1229" s="47"/>
    </row>
    <row r="1230" customFormat="false" ht="15" hidden="false" customHeight="false" outlineLevel="0" collapsed="false">
      <c r="B1230" s="37"/>
      <c r="C1230" s="37"/>
      <c r="D1230" s="37"/>
      <c r="E1230" s="37"/>
      <c r="F1230" s="37"/>
      <c r="G1230" s="37"/>
      <c r="AC1230" s="37"/>
      <c r="AD1230" s="37"/>
      <c r="AE1230" s="37"/>
      <c r="AF1230" s="47"/>
      <c r="AG1230" s="47"/>
    </row>
    <row r="1231" customFormat="false" ht="15" hidden="false" customHeight="false" outlineLevel="0" collapsed="false">
      <c r="B1231" s="48"/>
      <c r="C1231" s="48"/>
      <c r="D1231" s="48"/>
      <c r="E1231" s="48"/>
      <c r="F1231" s="48"/>
      <c r="G1231" s="48"/>
      <c r="AC1231" s="48"/>
      <c r="AD1231" s="48"/>
      <c r="AE1231" s="48"/>
      <c r="AF1231" s="47"/>
      <c r="AG1231" s="47"/>
    </row>
    <row r="1232" customFormat="false" ht="15" hidden="false" customHeight="false" outlineLevel="0" collapsed="false">
      <c r="B1232" s="42"/>
      <c r="C1232" s="42"/>
      <c r="D1232" s="42"/>
      <c r="E1232" s="42"/>
      <c r="F1232" s="42"/>
      <c r="G1232" s="42"/>
      <c r="AC1232" s="42"/>
      <c r="AD1232" s="42"/>
      <c r="AE1232" s="42"/>
      <c r="AF1232" s="47"/>
      <c r="AG1232" s="47"/>
    </row>
    <row r="1233" customFormat="false" ht="15" hidden="false" customHeight="false" outlineLevel="0" collapsed="false">
      <c r="B1233" s="50"/>
      <c r="C1233" s="50"/>
      <c r="D1233" s="50"/>
      <c r="E1233" s="50"/>
      <c r="F1233" s="50"/>
      <c r="G1233" s="50"/>
      <c r="AC1233" s="50"/>
      <c r="AD1233" s="50"/>
      <c r="AE1233" s="50"/>
      <c r="AF1233" s="47"/>
      <c r="AG1233" s="47"/>
    </row>
    <row r="1234" customFormat="false" ht="15" hidden="false" customHeight="false" outlineLevel="0" collapsed="false">
      <c r="B1234" s="35"/>
      <c r="C1234" s="35"/>
      <c r="D1234" s="35"/>
      <c r="E1234" s="35"/>
      <c r="F1234" s="35"/>
      <c r="G1234" s="35"/>
      <c r="AC1234" s="35"/>
      <c r="AD1234" s="35"/>
      <c r="AE1234" s="35"/>
      <c r="AF1234" s="47"/>
      <c r="AG1234" s="47"/>
    </row>
    <row r="1235" customFormat="false" ht="15" hidden="false" customHeight="false" outlineLevel="0" collapsed="false">
      <c r="B1235" s="34"/>
      <c r="C1235" s="34"/>
      <c r="D1235" s="34"/>
      <c r="E1235" s="34"/>
      <c r="F1235" s="34"/>
      <c r="G1235" s="34"/>
      <c r="AC1235" s="34"/>
      <c r="AD1235" s="34"/>
      <c r="AE1235" s="34"/>
      <c r="AF1235" s="47"/>
      <c r="AG1235" s="47"/>
    </row>
    <row r="1236" customFormat="false" ht="15" hidden="false" customHeight="false" outlineLevel="0" collapsed="false">
      <c r="B1236" s="52"/>
      <c r="C1236" s="52"/>
      <c r="D1236" s="52"/>
      <c r="E1236" s="52"/>
      <c r="F1236" s="52"/>
      <c r="G1236" s="52"/>
      <c r="AC1236" s="52"/>
      <c r="AD1236" s="52"/>
      <c r="AE1236" s="52"/>
      <c r="AF1236" s="47"/>
      <c r="AG1236" s="47"/>
    </row>
    <row r="1237" customFormat="false" ht="15" hidden="false" customHeight="false" outlineLevel="0" collapsed="false">
      <c r="B1237" s="52"/>
      <c r="C1237" s="52"/>
      <c r="D1237" s="52"/>
      <c r="E1237" s="52"/>
      <c r="F1237" s="52"/>
      <c r="G1237" s="52"/>
      <c r="AC1237" s="52"/>
      <c r="AD1237" s="52"/>
      <c r="AE1237" s="52"/>
      <c r="AF1237" s="55"/>
      <c r="AG1237" s="55"/>
    </row>
    <row r="1238" customFormat="false" ht="15" hidden="false" customHeight="false" outlineLevel="0" collapsed="false">
      <c r="B1238" s="44"/>
      <c r="C1238" s="44"/>
      <c r="D1238" s="44"/>
      <c r="E1238" s="44"/>
      <c r="F1238" s="44"/>
      <c r="G1238" s="44"/>
      <c r="AC1238" s="44"/>
      <c r="AD1238" s="44"/>
      <c r="AE1238" s="44"/>
      <c r="AF1238" s="55"/>
      <c r="AG1238" s="55"/>
    </row>
    <row r="1239" customFormat="false" ht="15" hidden="false" customHeight="false" outlineLevel="0" collapsed="false">
      <c r="B1239" s="36"/>
      <c r="C1239" s="36"/>
      <c r="D1239" s="36"/>
      <c r="E1239" s="36"/>
      <c r="F1239" s="36"/>
      <c r="G1239" s="36"/>
      <c r="AC1239" s="36"/>
      <c r="AD1239" s="36"/>
      <c r="AE1239" s="36"/>
      <c r="AF1239" s="55"/>
      <c r="AG1239" s="55"/>
    </row>
    <row r="1240" customFormat="false" ht="15" hidden="false" customHeight="false" outlineLevel="0" collapsed="false">
      <c r="B1240" s="55"/>
      <c r="C1240" s="55"/>
      <c r="D1240" s="55"/>
      <c r="E1240" s="55"/>
      <c r="F1240" s="55"/>
      <c r="G1240" s="55"/>
      <c r="AC1240" s="55"/>
      <c r="AD1240" s="55"/>
      <c r="AE1240" s="55"/>
      <c r="AF1240" s="55"/>
      <c r="AG1240" s="55"/>
    </row>
    <row r="1241" customFormat="false" ht="15" hidden="false" customHeight="false" outlineLevel="0" collapsed="false">
      <c r="B1241" s="39"/>
      <c r="C1241" s="39"/>
      <c r="D1241" s="39"/>
      <c r="E1241" s="39"/>
      <c r="F1241" s="39"/>
      <c r="G1241" s="39"/>
      <c r="AC1241" s="39"/>
      <c r="AD1241" s="39"/>
      <c r="AE1241" s="39"/>
      <c r="AF1241" s="55"/>
      <c r="AG1241" s="55"/>
    </row>
    <row r="1242" customFormat="false" ht="15" hidden="false" customHeight="false" outlineLevel="0" collapsed="false">
      <c r="B1242" s="51"/>
      <c r="C1242" s="51"/>
      <c r="D1242" s="51"/>
      <c r="E1242" s="51"/>
      <c r="F1242" s="51"/>
      <c r="G1242" s="51"/>
      <c r="AC1242" s="51"/>
      <c r="AD1242" s="51"/>
      <c r="AE1242" s="51"/>
      <c r="AF1242" s="55"/>
      <c r="AG1242" s="55"/>
    </row>
    <row r="1243" customFormat="false" ht="15" hidden="false" customHeight="false" outlineLevel="0" collapsed="false">
      <c r="B1243" s="35"/>
      <c r="C1243" s="35"/>
      <c r="D1243" s="35"/>
      <c r="E1243" s="35"/>
      <c r="F1243" s="35"/>
      <c r="G1243" s="35"/>
      <c r="AC1243" s="35"/>
      <c r="AD1243" s="35"/>
      <c r="AE1243" s="35"/>
      <c r="AF1243" s="55"/>
      <c r="AG1243" s="55"/>
    </row>
    <row r="1244" customFormat="false" ht="15" hidden="false" customHeight="false" outlineLevel="0" collapsed="false">
      <c r="B1244" s="53"/>
      <c r="C1244" s="53"/>
      <c r="D1244" s="53"/>
      <c r="E1244" s="53"/>
      <c r="F1244" s="53"/>
      <c r="G1244" s="53"/>
      <c r="AC1244" s="53"/>
      <c r="AD1244" s="53"/>
      <c r="AE1244" s="53"/>
      <c r="AF1244" s="55"/>
      <c r="AG1244" s="55"/>
    </row>
    <row r="1245" customFormat="false" ht="15" hidden="false" customHeight="false" outlineLevel="0" collapsed="false">
      <c r="B1245" s="50"/>
      <c r="C1245" s="50"/>
      <c r="D1245" s="50"/>
      <c r="E1245" s="50"/>
      <c r="F1245" s="50"/>
      <c r="G1245" s="50"/>
      <c r="AC1245" s="50"/>
      <c r="AD1245" s="50"/>
      <c r="AE1245" s="50"/>
      <c r="AF1245" s="55"/>
      <c r="AG1245" s="55"/>
    </row>
    <row r="1246" customFormat="false" ht="15" hidden="false" customHeight="false" outlineLevel="0" collapsed="false">
      <c r="B1246" s="50"/>
      <c r="C1246" s="50"/>
      <c r="D1246" s="50"/>
      <c r="E1246" s="50"/>
      <c r="F1246" s="50"/>
      <c r="G1246" s="50"/>
      <c r="AC1246" s="50"/>
      <c r="AD1246" s="50"/>
      <c r="AE1246" s="50"/>
      <c r="AF1246" s="55"/>
      <c r="AG1246" s="55"/>
    </row>
    <row r="1247" customFormat="false" ht="15" hidden="false" customHeight="false" outlineLevel="0" collapsed="false">
      <c r="B1247" s="39"/>
      <c r="C1247" s="39"/>
      <c r="D1247" s="39"/>
      <c r="E1247" s="39"/>
      <c r="F1247" s="39"/>
      <c r="G1247" s="39"/>
      <c r="AC1247" s="39"/>
      <c r="AD1247" s="39"/>
      <c r="AE1247" s="39"/>
      <c r="AF1247" s="55"/>
      <c r="AG1247" s="55"/>
    </row>
    <row r="1248" customFormat="false" ht="15" hidden="false" customHeight="false" outlineLevel="0" collapsed="false">
      <c r="B1248" s="40"/>
      <c r="C1248" s="40"/>
      <c r="D1248" s="40"/>
      <c r="E1248" s="40"/>
      <c r="F1248" s="40"/>
      <c r="G1248" s="40"/>
      <c r="AC1248" s="40"/>
      <c r="AD1248" s="40"/>
      <c r="AE1248" s="40"/>
      <c r="AF1248" s="55"/>
      <c r="AG1248" s="55"/>
    </row>
    <row r="1249" customFormat="false" ht="15" hidden="false" customHeight="false" outlineLevel="0" collapsed="false">
      <c r="B1249" s="36"/>
      <c r="C1249" s="36"/>
      <c r="D1249" s="36"/>
      <c r="E1249" s="36"/>
      <c r="F1249" s="36"/>
      <c r="G1249" s="36"/>
      <c r="AC1249" s="36"/>
      <c r="AD1249" s="36"/>
      <c r="AE1249" s="36"/>
      <c r="AF1249" s="55"/>
      <c r="AG1249" s="55"/>
    </row>
    <row r="1250" customFormat="false" ht="15" hidden="false" customHeight="false" outlineLevel="0" collapsed="false">
      <c r="B1250" s="47"/>
      <c r="C1250" s="47"/>
      <c r="D1250" s="47"/>
      <c r="E1250" s="47"/>
      <c r="F1250" s="47"/>
      <c r="G1250" s="47"/>
      <c r="AC1250" s="47"/>
      <c r="AD1250" s="47"/>
      <c r="AE1250" s="47"/>
      <c r="AF1250" s="55"/>
      <c r="AG1250" s="55"/>
    </row>
    <row r="1251" customFormat="false" ht="15" hidden="false" customHeight="false" outlineLevel="0" collapsed="false">
      <c r="B1251" s="42"/>
      <c r="C1251" s="42"/>
      <c r="D1251" s="42"/>
      <c r="E1251" s="42"/>
      <c r="F1251" s="42"/>
      <c r="G1251" s="42"/>
      <c r="AC1251" s="42"/>
      <c r="AD1251" s="42"/>
      <c r="AE1251" s="42"/>
      <c r="AF1251" s="55"/>
      <c r="AG1251" s="55"/>
    </row>
    <row r="1252" customFormat="false" ht="15" hidden="false" customHeight="false" outlineLevel="0" collapsed="false">
      <c r="B1252" s="37"/>
      <c r="C1252" s="37"/>
      <c r="D1252" s="37"/>
      <c r="E1252" s="37"/>
      <c r="F1252" s="37"/>
      <c r="G1252" s="37"/>
      <c r="AC1252" s="37"/>
      <c r="AD1252" s="37"/>
      <c r="AE1252" s="37"/>
      <c r="AF1252" s="55"/>
      <c r="AG1252" s="55"/>
    </row>
    <row r="1253" customFormat="false" ht="15" hidden="false" customHeight="false" outlineLevel="0" collapsed="false">
      <c r="B1253" s="53"/>
      <c r="C1253" s="53"/>
      <c r="D1253" s="53"/>
      <c r="E1253" s="53"/>
      <c r="F1253" s="53"/>
      <c r="G1253" s="53"/>
      <c r="AC1253" s="53"/>
      <c r="AD1253" s="53"/>
      <c r="AE1253" s="53"/>
      <c r="AF1253" s="55"/>
      <c r="AG1253" s="55"/>
    </row>
    <row r="1254" customFormat="false" ht="15" hidden="false" customHeight="false" outlineLevel="0" collapsed="false">
      <c r="B1254" s="53"/>
      <c r="C1254" s="53"/>
      <c r="D1254" s="53"/>
      <c r="E1254" s="53"/>
      <c r="F1254" s="53"/>
      <c r="G1254" s="53"/>
      <c r="AC1254" s="53"/>
      <c r="AD1254" s="53"/>
      <c r="AE1254" s="53"/>
      <c r="AF1254" s="55"/>
      <c r="AG1254" s="55"/>
    </row>
    <row r="1255" customFormat="false" ht="15" hidden="false" customHeight="false" outlineLevel="0" collapsed="false">
      <c r="B1255" s="35"/>
      <c r="C1255" s="35"/>
      <c r="D1255" s="35"/>
      <c r="E1255" s="35"/>
      <c r="F1255" s="35"/>
      <c r="G1255" s="35"/>
      <c r="AC1255" s="35"/>
      <c r="AD1255" s="35"/>
      <c r="AE1255" s="35"/>
      <c r="AF1255" s="55"/>
      <c r="AG1255" s="55"/>
    </row>
    <row r="1256" customFormat="false" ht="15" hidden="false" customHeight="false" outlineLevel="0" collapsed="false">
      <c r="B1256" s="58"/>
      <c r="C1256" s="58"/>
      <c r="D1256" s="58"/>
      <c r="E1256" s="58"/>
      <c r="F1256" s="58"/>
      <c r="G1256" s="58"/>
      <c r="AC1256" s="58"/>
      <c r="AD1256" s="58"/>
      <c r="AE1256" s="58"/>
      <c r="AF1256" s="55"/>
      <c r="AG1256" s="55"/>
    </row>
    <row r="1257" customFormat="false" ht="15" hidden="false" customHeight="false" outlineLevel="0" collapsed="false">
      <c r="B1257" s="59"/>
      <c r="C1257" s="59"/>
      <c r="D1257" s="59"/>
      <c r="E1257" s="59"/>
      <c r="F1257" s="59"/>
      <c r="G1257" s="59"/>
      <c r="AC1257" s="59"/>
      <c r="AD1257" s="59"/>
      <c r="AE1257" s="59"/>
      <c r="AF1257" s="55"/>
      <c r="AG1257" s="55"/>
    </row>
    <row r="1258" customFormat="false" ht="15" hidden="false" customHeight="false" outlineLevel="0" collapsed="false">
      <c r="B1258" s="37"/>
      <c r="C1258" s="37"/>
      <c r="D1258" s="37"/>
      <c r="E1258" s="37"/>
      <c r="F1258" s="37"/>
      <c r="G1258" s="37"/>
      <c r="AC1258" s="37"/>
      <c r="AD1258" s="37"/>
      <c r="AE1258" s="37"/>
      <c r="AF1258" s="55"/>
      <c r="AG1258" s="55"/>
    </row>
    <row r="1259" customFormat="false" ht="15" hidden="false" customHeight="false" outlineLevel="0" collapsed="false">
      <c r="B1259" s="39"/>
      <c r="C1259" s="39"/>
      <c r="D1259" s="39"/>
      <c r="E1259" s="39"/>
      <c r="F1259" s="39"/>
      <c r="G1259" s="39"/>
      <c r="AC1259" s="39"/>
      <c r="AD1259" s="39"/>
      <c r="AE1259" s="39"/>
      <c r="AF1259" s="55"/>
      <c r="AG1259" s="55"/>
    </row>
    <row r="1260" customFormat="false" ht="15" hidden="false" customHeight="false" outlineLevel="0" collapsed="false">
      <c r="B1260" s="57"/>
      <c r="C1260" s="57"/>
      <c r="D1260" s="57"/>
      <c r="E1260" s="57"/>
      <c r="F1260" s="57"/>
      <c r="G1260" s="57"/>
      <c r="AC1260" s="57"/>
      <c r="AD1260" s="57"/>
      <c r="AE1260" s="57"/>
      <c r="AF1260" s="55"/>
      <c r="AG1260" s="55"/>
    </row>
    <row r="1261" customFormat="false" ht="15" hidden="false" customHeight="false" outlineLevel="0" collapsed="false">
      <c r="B1261" s="57"/>
      <c r="C1261" s="57"/>
      <c r="D1261" s="57"/>
      <c r="E1261" s="57"/>
      <c r="F1261" s="57"/>
      <c r="G1261" s="57"/>
      <c r="AC1261" s="57"/>
      <c r="AD1261" s="57"/>
      <c r="AE1261" s="57"/>
      <c r="AF1261" s="55"/>
      <c r="AG1261" s="55"/>
    </row>
    <row r="1262" customFormat="false" ht="15" hidden="false" customHeight="false" outlineLevel="0" collapsed="false">
      <c r="B1262" s="40"/>
      <c r="C1262" s="40"/>
      <c r="D1262" s="40"/>
      <c r="E1262" s="40"/>
      <c r="F1262" s="40"/>
      <c r="G1262" s="40"/>
      <c r="AC1262" s="40"/>
      <c r="AD1262" s="40"/>
      <c r="AE1262" s="40"/>
      <c r="AF1262" s="55"/>
      <c r="AG1262" s="55"/>
    </row>
    <row r="1263" customFormat="false" ht="15" hidden="false" customHeight="false" outlineLevel="0" collapsed="false">
      <c r="B1263" s="38"/>
      <c r="C1263" s="38"/>
      <c r="D1263" s="38"/>
      <c r="E1263" s="38"/>
      <c r="F1263" s="38"/>
      <c r="G1263" s="38"/>
      <c r="AC1263" s="38"/>
      <c r="AD1263" s="38"/>
      <c r="AE1263" s="38"/>
      <c r="AF1263" s="55"/>
      <c r="AG1263" s="55"/>
    </row>
    <row r="1264" customFormat="false" ht="15" hidden="false" customHeight="false" outlineLevel="0" collapsed="false">
      <c r="B1264" s="42"/>
      <c r="C1264" s="42"/>
      <c r="D1264" s="42"/>
      <c r="E1264" s="42"/>
      <c r="F1264" s="42"/>
      <c r="G1264" s="42"/>
      <c r="AC1264" s="42"/>
      <c r="AD1264" s="42"/>
      <c r="AE1264" s="42"/>
      <c r="AF1264" s="55"/>
      <c r="AG1264" s="55"/>
    </row>
    <row r="1265" customFormat="false" ht="15" hidden="false" customHeight="false" outlineLevel="0" collapsed="false">
      <c r="B1265" s="55"/>
      <c r="C1265" s="55"/>
      <c r="D1265" s="55"/>
      <c r="E1265" s="55"/>
      <c r="F1265" s="55"/>
      <c r="G1265" s="55"/>
      <c r="AC1265" s="55"/>
      <c r="AD1265" s="55"/>
      <c r="AE1265" s="55"/>
      <c r="AF1265" s="55"/>
      <c r="AG1265" s="55"/>
    </row>
    <row r="1266" customFormat="false" ht="15" hidden="false" customHeight="false" outlineLevel="0" collapsed="false">
      <c r="B1266" s="33"/>
      <c r="C1266" s="33"/>
      <c r="D1266" s="33"/>
      <c r="E1266" s="33"/>
      <c r="F1266" s="33"/>
      <c r="G1266" s="33"/>
      <c r="AC1266" s="33"/>
      <c r="AD1266" s="33"/>
      <c r="AE1266" s="33"/>
      <c r="AF1266" s="55"/>
      <c r="AG1266" s="55"/>
    </row>
    <row r="1267" customFormat="false" ht="15" hidden="false" customHeight="false" outlineLevel="0" collapsed="false">
      <c r="B1267" s="50"/>
      <c r="C1267" s="50"/>
      <c r="D1267" s="50"/>
      <c r="E1267" s="50"/>
      <c r="F1267" s="50"/>
      <c r="G1267" s="50"/>
      <c r="AC1267" s="50"/>
      <c r="AD1267" s="50"/>
      <c r="AE1267" s="50"/>
      <c r="AF1267" s="55"/>
      <c r="AG1267" s="55"/>
    </row>
    <row r="1268" customFormat="false" ht="15" hidden="false" customHeight="false" outlineLevel="0" collapsed="false">
      <c r="B1268" s="38"/>
      <c r="C1268" s="38"/>
      <c r="D1268" s="38"/>
      <c r="E1268" s="38"/>
      <c r="F1268" s="38"/>
      <c r="G1268" s="38"/>
      <c r="AC1268" s="38"/>
      <c r="AD1268" s="38"/>
      <c r="AE1268" s="38"/>
      <c r="AF1268" s="55"/>
      <c r="AG1268" s="55"/>
    </row>
    <row r="1269" customFormat="false" ht="15" hidden="false" customHeight="false" outlineLevel="0" collapsed="false">
      <c r="B1269" s="44"/>
      <c r="C1269" s="44"/>
      <c r="D1269" s="44"/>
      <c r="E1269" s="44"/>
      <c r="F1269" s="44"/>
      <c r="G1269" s="44"/>
      <c r="AC1269" s="44"/>
      <c r="AD1269" s="44"/>
      <c r="AE1269" s="44"/>
      <c r="AF1269" s="55"/>
      <c r="AG1269" s="55"/>
    </row>
    <row r="1270" customFormat="false" ht="15" hidden="false" customHeight="false" outlineLevel="0" collapsed="false">
      <c r="B1270" s="53"/>
      <c r="C1270" s="53"/>
      <c r="D1270" s="53"/>
      <c r="E1270" s="53"/>
      <c r="F1270" s="53"/>
      <c r="G1270" s="53"/>
      <c r="AC1270" s="53"/>
      <c r="AD1270" s="53"/>
      <c r="AE1270" s="53"/>
      <c r="AF1270" s="55"/>
      <c r="AG1270" s="55"/>
    </row>
    <row r="1271" customFormat="false" ht="15" hidden="false" customHeight="false" outlineLevel="0" collapsed="false">
      <c r="B1271" s="52"/>
      <c r="C1271" s="52"/>
      <c r="D1271" s="52"/>
      <c r="E1271" s="52"/>
      <c r="F1271" s="52"/>
      <c r="G1271" s="52"/>
      <c r="AC1271" s="52"/>
      <c r="AD1271" s="52"/>
      <c r="AE1271" s="52"/>
      <c r="AF1271" s="55"/>
      <c r="AG1271" s="55"/>
    </row>
    <row r="1272" customFormat="false" ht="15" hidden="false" customHeight="false" outlineLevel="0" collapsed="false">
      <c r="B1272" s="55"/>
      <c r="C1272" s="55"/>
      <c r="D1272" s="55"/>
      <c r="E1272" s="55"/>
      <c r="F1272" s="55"/>
      <c r="G1272" s="55"/>
      <c r="AC1272" s="55"/>
      <c r="AD1272" s="55"/>
      <c r="AE1272" s="55"/>
      <c r="AF1272" s="55"/>
      <c r="AG1272" s="55"/>
    </row>
    <row r="1273" customFormat="false" ht="15" hidden="false" customHeight="false" outlineLevel="0" collapsed="false">
      <c r="B1273" s="42"/>
      <c r="C1273" s="42"/>
      <c r="D1273" s="42"/>
      <c r="E1273" s="42"/>
      <c r="F1273" s="42"/>
      <c r="G1273" s="42"/>
      <c r="AC1273" s="42"/>
      <c r="AD1273" s="42"/>
      <c r="AE1273" s="42"/>
      <c r="AF1273" s="55"/>
      <c r="AG1273" s="55"/>
    </row>
    <row r="1274" customFormat="false" ht="15" hidden="false" customHeight="false" outlineLevel="0" collapsed="false">
      <c r="B1274" s="38"/>
      <c r="C1274" s="38"/>
      <c r="D1274" s="38"/>
      <c r="E1274" s="38"/>
      <c r="F1274" s="38"/>
      <c r="G1274" s="38"/>
      <c r="AC1274" s="38"/>
      <c r="AD1274" s="38"/>
      <c r="AE1274" s="38"/>
      <c r="AF1274" s="55"/>
      <c r="AG1274" s="55"/>
    </row>
    <row r="1275" customFormat="false" ht="15" hidden="false" customHeight="false" outlineLevel="0" collapsed="false">
      <c r="B1275" s="53"/>
      <c r="C1275" s="53"/>
      <c r="D1275" s="53"/>
      <c r="E1275" s="53"/>
      <c r="F1275" s="53"/>
      <c r="G1275" s="53"/>
      <c r="AC1275" s="53"/>
      <c r="AD1275" s="53"/>
      <c r="AE1275" s="53"/>
      <c r="AF1275" s="55"/>
      <c r="AG1275" s="55"/>
    </row>
    <row r="1276" customFormat="false" ht="15" hidden="false" customHeight="false" outlineLevel="0" collapsed="false">
      <c r="B1276" s="33"/>
      <c r="C1276" s="33"/>
      <c r="D1276" s="33"/>
      <c r="E1276" s="33"/>
      <c r="F1276" s="33"/>
      <c r="G1276" s="33"/>
      <c r="AC1276" s="33"/>
      <c r="AD1276" s="33"/>
      <c r="AE1276" s="33"/>
      <c r="AF1276" s="55"/>
      <c r="AG1276" s="55"/>
    </row>
    <row r="1277" customFormat="false" ht="15" hidden="false" customHeight="false" outlineLevel="0" collapsed="false">
      <c r="B1277" s="33"/>
      <c r="C1277" s="33"/>
      <c r="D1277" s="33"/>
      <c r="E1277" s="33"/>
      <c r="F1277" s="33"/>
      <c r="G1277" s="33"/>
      <c r="AC1277" s="33"/>
      <c r="AD1277" s="33"/>
      <c r="AE1277" s="33"/>
      <c r="AF1277" s="55"/>
      <c r="AG1277" s="55"/>
    </row>
    <row r="1278" customFormat="false" ht="15" hidden="false" customHeight="false" outlineLevel="0" collapsed="false">
      <c r="B1278" s="37"/>
      <c r="C1278" s="37"/>
      <c r="D1278" s="37"/>
      <c r="E1278" s="37"/>
      <c r="F1278" s="37"/>
      <c r="G1278" s="37"/>
      <c r="AC1278" s="37"/>
      <c r="AD1278" s="37"/>
      <c r="AE1278" s="37"/>
      <c r="AF1278" s="55"/>
      <c r="AG1278" s="55"/>
    </row>
    <row r="1279" customFormat="false" ht="15" hidden="false" customHeight="false" outlineLevel="0" collapsed="false">
      <c r="B1279" s="46"/>
      <c r="C1279" s="46"/>
      <c r="D1279" s="46"/>
      <c r="E1279" s="46"/>
      <c r="F1279" s="46"/>
      <c r="G1279" s="46"/>
      <c r="AC1279" s="46"/>
      <c r="AD1279" s="46"/>
      <c r="AE1279" s="46"/>
      <c r="AF1279" s="55"/>
      <c r="AG1279" s="55"/>
    </row>
    <row r="1280" customFormat="false" ht="15" hidden="false" customHeight="false" outlineLevel="0" collapsed="false">
      <c r="B1280" s="38"/>
      <c r="C1280" s="38"/>
      <c r="D1280" s="38"/>
      <c r="E1280" s="38"/>
      <c r="F1280" s="38"/>
      <c r="G1280" s="38"/>
      <c r="AC1280" s="38"/>
      <c r="AD1280" s="38"/>
      <c r="AE1280" s="38"/>
      <c r="AF1280" s="55"/>
      <c r="AG1280" s="55"/>
    </row>
    <row r="1281" customFormat="false" ht="15" hidden="false" customHeight="false" outlineLevel="0" collapsed="false">
      <c r="B1281" s="44"/>
      <c r="C1281" s="44"/>
      <c r="D1281" s="44"/>
      <c r="E1281" s="44"/>
      <c r="F1281" s="44"/>
      <c r="G1281" s="44"/>
      <c r="AC1281" s="44"/>
      <c r="AD1281" s="44"/>
      <c r="AE1281" s="44"/>
      <c r="AF1281" s="55"/>
      <c r="AG1281" s="55"/>
    </row>
    <row r="1282" customFormat="false" ht="15" hidden="false" customHeight="false" outlineLevel="0" collapsed="false">
      <c r="B1282" s="37"/>
      <c r="C1282" s="37"/>
      <c r="D1282" s="37"/>
      <c r="E1282" s="37"/>
      <c r="F1282" s="37"/>
      <c r="G1282" s="37"/>
      <c r="AC1282" s="37"/>
      <c r="AD1282" s="37"/>
      <c r="AE1282" s="37"/>
      <c r="AF1282" s="55"/>
      <c r="AG1282" s="55"/>
    </row>
    <row r="1283" customFormat="false" ht="15" hidden="false" customHeight="false" outlineLevel="0" collapsed="false">
      <c r="B1283" s="59"/>
      <c r="C1283" s="59"/>
      <c r="D1283" s="59"/>
      <c r="E1283" s="59"/>
      <c r="F1283" s="59"/>
      <c r="G1283" s="59"/>
      <c r="AC1283" s="59"/>
      <c r="AD1283" s="59"/>
      <c r="AE1283" s="59"/>
      <c r="AF1283" s="55"/>
      <c r="AG1283" s="55"/>
    </row>
    <row r="1284" customFormat="false" ht="15" hidden="false" customHeight="false" outlineLevel="0" collapsed="false">
      <c r="B1284" s="42"/>
      <c r="C1284" s="42"/>
      <c r="D1284" s="42"/>
      <c r="E1284" s="42"/>
      <c r="F1284" s="42"/>
      <c r="G1284" s="42"/>
      <c r="AC1284" s="42"/>
      <c r="AD1284" s="42"/>
      <c r="AE1284" s="42"/>
      <c r="AF1284" s="55"/>
      <c r="AG1284" s="55"/>
    </row>
    <row r="1285" customFormat="false" ht="15" hidden="false" customHeight="false" outlineLevel="0" collapsed="false">
      <c r="B1285" s="34"/>
      <c r="C1285" s="34"/>
      <c r="D1285" s="34"/>
      <c r="E1285" s="34"/>
      <c r="F1285" s="34"/>
      <c r="G1285" s="34"/>
      <c r="AC1285" s="34"/>
      <c r="AD1285" s="34"/>
      <c r="AE1285" s="34"/>
      <c r="AF1285" s="55"/>
      <c r="AG1285" s="55"/>
    </row>
    <row r="1286" customFormat="false" ht="15" hidden="false" customHeight="false" outlineLevel="0" collapsed="false">
      <c r="B1286" s="53"/>
      <c r="C1286" s="53"/>
      <c r="D1286" s="53"/>
      <c r="E1286" s="53"/>
      <c r="F1286" s="53"/>
      <c r="G1286" s="53"/>
      <c r="AC1286" s="53"/>
      <c r="AD1286" s="53"/>
      <c r="AE1286" s="53"/>
      <c r="AF1286" s="55"/>
      <c r="AG1286" s="55"/>
    </row>
    <row r="1287" customFormat="false" ht="15" hidden="false" customHeight="false" outlineLevel="0" collapsed="false">
      <c r="B1287" s="35"/>
      <c r="C1287" s="35"/>
      <c r="D1287" s="35"/>
      <c r="E1287" s="35"/>
      <c r="F1287" s="35"/>
      <c r="G1287" s="35"/>
      <c r="AC1287" s="35"/>
      <c r="AD1287" s="35"/>
      <c r="AE1287" s="35"/>
      <c r="AF1287" s="55"/>
      <c r="AG1287" s="55"/>
    </row>
    <row r="1288" customFormat="false" ht="15" hidden="false" customHeight="false" outlineLevel="0" collapsed="false">
      <c r="B1288" s="58"/>
      <c r="C1288" s="58"/>
      <c r="D1288" s="58"/>
      <c r="E1288" s="58"/>
      <c r="F1288" s="58"/>
      <c r="G1288" s="58"/>
      <c r="AC1288" s="58"/>
      <c r="AD1288" s="58"/>
      <c r="AE1288" s="58"/>
      <c r="AF1288" s="55"/>
      <c r="AG1288" s="55"/>
    </row>
    <row r="1289" customFormat="false" ht="15" hidden="false" customHeight="false" outlineLevel="0" collapsed="false">
      <c r="B1289" s="43"/>
      <c r="C1289" s="43"/>
      <c r="D1289" s="43"/>
      <c r="E1289" s="43"/>
      <c r="F1289" s="43"/>
      <c r="G1289" s="43"/>
      <c r="AC1289" s="43"/>
      <c r="AD1289" s="43"/>
      <c r="AE1289" s="43"/>
      <c r="AF1289" s="55"/>
      <c r="AG1289" s="55"/>
    </row>
    <row r="1290" customFormat="false" ht="15" hidden="false" customHeight="false" outlineLevel="0" collapsed="false">
      <c r="B1290" s="39"/>
      <c r="C1290" s="39"/>
      <c r="D1290" s="39"/>
      <c r="E1290" s="39"/>
      <c r="F1290" s="39"/>
      <c r="G1290" s="39"/>
      <c r="AC1290" s="39"/>
      <c r="AD1290" s="39"/>
      <c r="AE1290" s="39"/>
      <c r="AF1290" s="55"/>
      <c r="AG1290" s="55"/>
    </row>
    <row r="1291" customFormat="false" ht="15" hidden="false" customHeight="false" outlineLevel="0" collapsed="false">
      <c r="B1291" s="50"/>
      <c r="C1291" s="50"/>
      <c r="D1291" s="50"/>
      <c r="E1291" s="50"/>
      <c r="F1291" s="50"/>
      <c r="G1291" s="50"/>
      <c r="AC1291" s="50"/>
      <c r="AD1291" s="50"/>
      <c r="AE1291" s="50"/>
      <c r="AF1291" s="55"/>
      <c r="AG1291" s="55"/>
    </row>
    <row r="1292" customFormat="false" ht="15" hidden="false" customHeight="false" outlineLevel="0" collapsed="false">
      <c r="B1292" s="51"/>
      <c r="C1292" s="51"/>
      <c r="D1292" s="51"/>
      <c r="E1292" s="51"/>
      <c r="F1292" s="51"/>
      <c r="G1292" s="51"/>
      <c r="AC1292" s="51"/>
      <c r="AD1292" s="51"/>
      <c r="AE1292" s="51"/>
      <c r="AF1292" s="55"/>
      <c r="AG1292" s="55"/>
    </row>
    <row r="1293" customFormat="false" ht="15" hidden="false" customHeight="false" outlineLevel="0" collapsed="false">
      <c r="B1293" s="54"/>
      <c r="C1293" s="54"/>
      <c r="D1293" s="54"/>
      <c r="E1293" s="54"/>
      <c r="F1293" s="54"/>
      <c r="G1293" s="54"/>
      <c r="AC1293" s="54"/>
      <c r="AD1293" s="54"/>
      <c r="AE1293" s="54"/>
      <c r="AF1293" s="55"/>
      <c r="AG1293" s="55"/>
    </row>
    <row r="1294" customFormat="false" ht="15" hidden="false" customHeight="false" outlineLevel="0" collapsed="false">
      <c r="B1294" s="59"/>
      <c r="C1294" s="59"/>
      <c r="D1294" s="59"/>
      <c r="E1294" s="59"/>
      <c r="F1294" s="59"/>
      <c r="G1294" s="59"/>
      <c r="AC1294" s="59"/>
      <c r="AD1294" s="59"/>
      <c r="AE1294" s="59"/>
      <c r="AF1294" s="55"/>
      <c r="AG1294" s="55"/>
    </row>
    <row r="1295" customFormat="false" ht="15" hidden="false" customHeight="false" outlineLevel="0" collapsed="false">
      <c r="B1295" s="44"/>
      <c r="C1295" s="44"/>
      <c r="D1295" s="44"/>
      <c r="E1295" s="44"/>
      <c r="F1295" s="44"/>
      <c r="G1295" s="44"/>
      <c r="AC1295" s="44"/>
      <c r="AD1295" s="44"/>
      <c r="AE1295" s="44"/>
      <c r="AF1295" s="55"/>
      <c r="AG1295" s="55"/>
    </row>
    <row r="1296" customFormat="false" ht="15" hidden="false" customHeight="false" outlineLevel="0" collapsed="false">
      <c r="B1296" s="55"/>
      <c r="C1296" s="55"/>
      <c r="D1296" s="55"/>
      <c r="E1296" s="55"/>
      <c r="F1296" s="55"/>
      <c r="G1296" s="55"/>
      <c r="AC1296" s="55"/>
      <c r="AD1296" s="55"/>
      <c r="AE1296" s="55"/>
      <c r="AF1296" s="55"/>
      <c r="AG1296" s="55"/>
    </row>
    <row r="1297" customFormat="false" ht="15" hidden="false" customHeight="false" outlineLevel="0" collapsed="false">
      <c r="B1297" s="58"/>
      <c r="C1297" s="58"/>
      <c r="D1297" s="58"/>
      <c r="E1297" s="58"/>
      <c r="F1297" s="58"/>
      <c r="G1297" s="58"/>
      <c r="AC1297" s="58"/>
      <c r="AD1297" s="58"/>
      <c r="AE1297" s="58"/>
      <c r="AF1297" s="55"/>
      <c r="AG1297" s="55"/>
    </row>
    <row r="1298" customFormat="false" ht="15" hidden="false" customHeight="false" outlineLevel="0" collapsed="false">
      <c r="B1298" s="35"/>
      <c r="C1298" s="35"/>
      <c r="D1298" s="35"/>
      <c r="E1298" s="35"/>
      <c r="F1298" s="35"/>
      <c r="G1298" s="35"/>
      <c r="AC1298" s="35"/>
      <c r="AD1298" s="35"/>
      <c r="AE1298" s="35"/>
      <c r="AF1298" s="53"/>
      <c r="AG1298" s="53"/>
    </row>
    <row r="1299" customFormat="false" ht="15" hidden="false" customHeight="false" outlineLevel="0" collapsed="false">
      <c r="B1299" s="34"/>
      <c r="C1299" s="34"/>
      <c r="D1299" s="34"/>
      <c r="E1299" s="34"/>
      <c r="F1299" s="34"/>
      <c r="G1299" s="34"/>
      <c r="AC1299" s="34"/>
      <c r="AD1299" s="34"/>
      <c r="AE1299" s="34"/>
      <c r="AF1299" s="53"/>
      <c r="AG1299" s="53"/>
    </row>
    <row r="1300" customFormat="false" ht="15" hidden="false" customHeight="false" outlineLevel="0" collapsed="false">
      <c r="B1300" s="53"/>
      <c r="C1300" s="53"/>
      <c r="D1300" s="53"/>
      <c r="E1300" s="53"/>
      <c r="F1300" s="53"/>
      <c r="G1300" s="53"/>
      <c r="AC1300" s="53"/>
      <c r="AD1300" s="53"/>
      <c r="AE1300" s="53"/>
      <c r="AF1300" s="53"/>
      <c r="AG1300" s="53"/>
    </row>
    <row r="1301" customFormat="false" ht="15" hidden="false" customHeight="false" outlineLevel="0" collapsed="false">
      <c r="B1301" s="59"/>
      <c r="C1301" s="59"/>
      <c r="D1301" s="59"/>
      <c r="E1301" s="59"/>
      <c r="F1301" s="59"/>
      <c r="G1301" s="59"/>
      <c r="AC1301" s="59"/>
      <c r="AD1301" s="59"/>
      <c r="AE1301" s="59"/>
      <c r="AF1301" s="53"/>
      <c r="AG1301" s="53"/>
    </row>
    <row r="1302" customFormat="false" ht="15" hidden="false" customHeight="false" outlineLevel="0" collapsed="false">
      <c r="B1302" s="51"/>
      <c r="C1302" s="51"/>
      <c r="D1302" s="51"/>
      <c r="E1302" s="51"/>
      <c r="F1302" s="51"/>
      <c r="G1302" s="51"/>
      <c r="AC1302" s="51"/>
      <c r="AD1302" s="51"/>
      <c r="AE1302" s="51"/>
      <c r="AF1302" s="53"/>
      <c r="AG1302" s="53"/>
    </row>
    <row r="1303" customFormat="false" ht="15" hidden="false" customHeight="false" outlineLevel="0" collapsed="false">
      <c r="B1303" s="50"/>
      <c r="C1303" s="50"/>
      <c r="D1303" s="50"/>
      <c r="E1303" s="50"/>
      <c r="F1303" s="50"/>
      <c r="G1303" s="50"/>
      <c r="AC1303" s="50"/>
      <c r="AD1303" s="50"/>
      <c r="AE1303" s="50"/>
      <c r="AF1303" s="53"/>
      <c r="AG1303" s="53"/>
    </row>
    <row r="1304" customFormat="false" ht="15" hidden="false" customHeight="false" outlineLevel="0" collapsed="false">
      <c r="B1304" s="36"/>
      <c r="C1304" s="36"/>
      <c r="D1304" s="36"/>
      <c r="E1304" s="36"/>
      <c r="F1304" s="36"/>
      <c r="G1304" s="36"/>
      <c r="AC1304" s="36"/>
      <c r="AD1304" s="36"/>
      <c r="AE1304" s="36"/>
      <c r="AF1304" s="53"/>
      <c r="AG1304" s="53"/>
    </row>
    <row r="1305" customFormat="false" ht="15" hidden="false" customHeight="false" outlineLevel="0" collapsed="false">
      <c r="B1305" s="43"/>
      <c r="C1305" s="43"/>
      <c r="D1305" s="43"/>
      <c r="E1305" s="43"/>
      <c r="F1305" s="43"/>
      <c r="G1305" s="43"/>
      <c r="AC1305" s="43"/>
      <c r="AD1305" s="43"/>
      <c r="AE1305" s="43"/>
      <c r="AF1305" s="53"/>
      <c r="AG1305" s="53"/>
    </row>
    <row r="1306" customFormat="false" ht="15" hidden="false" customHeight="false" outlineLevel="0" collapsed="false">
      <c r="B1306" s="54"/>
      <c r="C1306" s="54"/>
      <c r="D1306" s="54"/>
      <c r="E1306" s="54"/>
      <c r="F1306" s="54"/>
      <c r="G1306" s="54"/>
      <c r="AC1306" s="54"/>
      <c r="AD1306" s="54"/>
      <c r="AE1306" s="54"/>
      <c r="AF1306" s="53"/>
      <c r="AG1306" s="53"/>
    </row>
    <row r="1307" customFormat="false" ht="15" hidden="false" customHeight="false" outlineLevel="0" collapsed="false">
      <c r="B1307" s="39"/>
      <c r="C1307" s="39"/>
      <c r="D1307" s="39"/>
      <c r="E1307" s="39"/>
      <c r="F1307" s="39"/>
      <c r="G1307" s="39"/>
      <c r="AC1307" s="39"/>
      <c r="AD1307" s="39"/>
      <c r="AE1307" s="39"/>
      <c r="AF1307" s="53"/>
      <c r="AG1307" s="53"/>
    </row>
    <row r="1308" customFormat="false" ht="15" hidden="false" customHeight="false" outlineLevel="0" collapsed="false">
      <c r="B1308" s="35"/>
      <c r="C1308" s="35"/>
      <c r="D1308" s="35"/>
      <c r="E1308" s="35"/>
      <c r="F1308" s="35"/>
      <c r="G1308" s="35"/>
      <c r="AC1308" s="35"/>
      <c r="AD1308" s="35"/>
      <c r="AE1308" s="35"/>
      <c r="AF1308" s="53"/>
      <c r="AG1308" s="53"/>
    </row>
    <row r="1309" customFormat="false" ht="15" hidden="false" customHeight="false" outlineLevel="0" collapsed="false">
      <c r="B1309" s="50"/>
      <c r="C1309" s="50"/>
      <c r="D1309" s="50"/>
      <c r="E1309" s="50"/>
      <c r="F1309" s="50"/>
      <c r="G1309" s="50"/>
      <c r="AC1309" s="50"/>
      <c r="AD1309" s="50"/>
      <c r="AE1309" s="50"/>
      <c r="AF1309" s="53"/>
      <c r="AG1309" s="53"/>
    </row>
    <row r="1310" customFormat="false" ht="15" hidden="false" customHeight="false" outlineLevel="0" collapsed="false">
      <c r="B1310" s="44"/>
      <c r="C1310" s="44"/>
      <c r="D1310" s="44"/>
      <c r="E1310" s="44"/>
      <c r="F1310" s="44"/>
      <c r="G1310" s="44"/>
      <c r="AC1310" s="44"/>
      <c r="AD1310" s="44"/>
      <c r="AE1310" s="44"/>
      <c r="AF1310" s="53"/>
      <c r="AG1310" s="53"/>
    </row>
    <row r="1311" customFormat="false" ht="15" hidden="false" customHeight="false" outlineLevel="0" collapsed="false">
      <c r="B1311" s="42"/>
      <c r="C1311" s="42"/>
      <c r="D1311" s="42"/>
      <c r="E1311" s="42"/>
      <c r="F1311" s="42"/>
      <c r="G1311" s="42"/>
      <c r="AC1311" s="42"/>
      <c r="AD1311" s="42"/>
      <c r="AE1311" s="42"/>
      <c r="AF1311" s="53"/>
      <c r="AG1311" s="53"/>
    </row>
    <row r="1312" customFormat="false" ht="15" hidden="false" customHeight="false" outlineLevel="0" collapsed="false">
      <c r="B1312" s="42"/>
      <c r="C1312" s="42"/>
      <c r="D1312" s="42"/>
      <c r="E1312" s="42"/>
      <c r="F1312" s="42"/>
      <c r="G1312" s="42"/>
      <c r="AC1312" s="42"/>
      <c r="AD1312" s="42"/>
      <c r="AE1312" s="42"/>
      <c r="AF1312" s="53"/>
      <c r="AG1312" s="53"/>
    </row>
    <row r="1313" customFormat="false" ht="15" hidden="false" customHeight="false" outlineLevel="0" collapsed="false">
      <c r="B1313" s="33"/>
      <c r="C1313" s="33"/>
      <c r="D1313" s="33"/>
      <c r="E1313" s="33"/>
      <c r="F1313" s="33"/>
      <c r="G1313" s="33"/>
      <c r="AC1313" s="33"/>
      <c r="AD1313" s="33"/>
      <c r="AE1313" s="33"/>
      <c r="AF1313" s="53"/>
      <c r="AG1313" s="53"/>
    </row>
    <row r="1314" customFormat="false" ht="15" hidden="false" customHeight="false" outlineLevel="0" collapsed="false">
      <c r="B1314" s="57"/>
      <c r="C1314" s="57"/>
      <c r="D1314" s="57"/>
      <c r="E1314" s="57"/>
      <c r="F1314" s="57"/>
      <c r="G1314" s="57"/>
      <c r="AC1314" s="57"/>
      <c r="AD1314" s="57"/>
      <c r="AE1314" s="57"/>
      <c r="AF1314" s="53"/>
      <c r="AG1314" s="53"/>
    </row>
    <row r="1315" customFormat="false" ht="15" hidden="false" customHeight="false" outlineLevel="0" collapsed="false">
      <c r="B1315" s="33"/>
      <c r="C1315" s="33"/>
      <c r="D1315" s="33"/>
      <c r="E1315" s="33"/>
      <c r="F1315" s="33"/>
      <c r="G1315" s="33"/>
      <c r="AC1315" s="33"/>
      <c r="AD1315" s="33"/>
      <c r="AE1315" s="33"/>
      <c r="AF1315" s="53"/>
      <c r="AG1315" s="53"/>
    </row>
    <row r="1316" customFormat="false" ht="15" hidden="false" customHeight="false" outlineLevel="0" collapsed="false">
      <c r="B1316" s="51"/>
      <c r="C1316" s="51"/>
      <c r="D1316" s="51"/>
      <c r="E1316" s="51"/>
      <c r="F1316" s="51"/>
      <c r="G1316" s="51"/>
      <c r="AC1316" s="51"/>
      <c r="AD1316" s="51"/>
      <c r="AE1316" s="51"/>
      <c r="AF1316" s="53"/>
      <c r="AG1316" s="53"/>
    </row>
    <row r="1317" customFormat="false" ht="15" hidden="false" customHeight="false" outlineLevel="0" collapsed="false">
      <c r="B1317" s="45"/>
      <c r="C1317" s="45"/>
      <c r="D1317" s="45"/>
      <c r="E1317" s="45"/>
      <c r="F1317" s="45"/>
      <c r="G1317" s="45"/>
      <c r="AC1317" s="45"/>
      <c r="AD1317" s="45"/>
      <c r="AE1317" s="45"/>
      <c r="AF1317" s="53"/>
      <c r="AG1317" s="53"/>
    </row>
    <row r="1318" customFormat="false" ht="15" hidden="false" customHeight="false" outlineLevel="0" collapsed="false">
      <c r="B1318" s="40"/>
      <c r="C1318" s="40"/>
      <c r="D1318" s="40"/>
      <c r="E1318" s="40"/>
      <c r="F1318" s="40"/>
      <c r="G1318" s="40"/>
      <c r="AC1318" s="40"/>
      <c r="AD1318" s="40"/>
      <c r="AE1318" s="40"/>
      <c r="AF1318" s="53"/>
      <c r="AG1318" s="53"/>
    </row>
    <row r="1319" customFormat="false" ht="15" hidden="false" customHeight="false" outlineLevel="0" collapsed="false">
      <c r="B1319" s="51"/>
      <c r="C1319" s="51"/>
      <c r="D1319" s="51"/>
      <c r="E1319" s="51"/>
      <c r="F1319" s="51"/>
      <c r="G1319" s="51"/>
      <c r="AC1319" s="51"/>
      <c r="AD1319" s="51"/>
      <c r="AE1319" s="51"/>
      <c r="AF1319" s="53"/>
      <c r="AG1319" s="53"/>
    </row>
    <row r="1320" customFormat="false" ht="15" hidden="false" customHeight="false" outlineLevel="0" collapsed="false">
      <c r="B1320" s="40"/>
      <c r="C1320" s="40"/>
      <c r="D1320" s="40"/>
      <c r="E1320" s="40"/>
      <c r="F1320" s="40"/>
      <c r="G1320" s="40"/>
      <c r="AC1320" s="40"/>
      <c r="AD1320" s="40"/>
      <c r="AE1320" s="40"/>
      <c r="AF1320" s="53"/>
      <c r="AG1320" s="53"/>
    </row>
    <row r="1321" customFormat="false" ht="15" hidden="false" customHeight="false" outlineLevel="0" collapsed="false">
      <c r="B1321" s="55"/>
      <c r="C1321" s="55"/>
      <c r="D1321" s="55"/>
      <c r="E1321" s="55"/>
      <c r="F1321" s="55"/>
      <c r="G1321" s="55"/>
      <c r="AC1321" s="55"/>
      <c r="AD1321" s="55"/>
      <c r="AE1321" s="55"/>
      <c r="AF1321" s="53"/>
      <c r="AG1321" s="53"/>
    </row>
    <row r="1322" customFormat="false" ht="15" hidden="false" customHeight="false" outlineLevel="0" collapsed="false">
      <c r="B1322" s="47"/>
      <c r="C1322" s="47"/>
      <c r="D1322" s="47"/>
      <c r="E1322" s="47"/>
      <c r="F1322" s="47"/>
      <c r="G1322" s="47"/>
      <c r="AC1322" s="47"/>
      <c r="AD1322" s="47"/>
      <c r="AE1322" s="47"/>
      <c r="AF1322" s="53"/>
      <c r="AG1322" s="53"/>
    </row>
    <row r="1323" customFormat="false" ht="15" hidden="false" customHeight="false" outlineLevel="0" collapsed="false">
      <c r="B1323" s="41"/>
      <c r="C1323" s="41"/>
      <c r="D1323" s="41"/>
      <c r="E1323" s="41"/>
      <c r="F1323" s="41"/>
      <c r="G1323" s="41"/>
      <c r="AC1323" s="41"/>
      <c r="AD1323" s="41"/>
      <c r="AE1323" s="41"/>
      <c r="AF1323" s="53"/>
      <c r="AG1323" s="53"/>
    </row>
    <row r="1324" customFormat="false" ht="15" hidden="false" customHeight="false" outlineLevel="0" collapsed="false">
      <c r="B1324" s="54"/>
      <c r="C1324" s="54"/>
      <c r="D1324" s="54"/>
      <c r="E1324" s="54"/>
      <c r="F1324" s="54"/>
      <c r="G1324" s="54"/>
      <c r="AC1324" s="54"/>
      <c r="AD1324" s="54"/>
      <c r="AE1324" s="54"/>
      <c r="AF1324" s="53"/>
      <c r="AG1324" s="53"/>
    </row>
    <row r="1325" customFormat="false" ht="15" hidden="false" customHeight="false" outlineLevel="0" collapsed="false">
      <c r="B1325" s="55"/>
      <c r="C1325" s="55"/>
      <c r="D1325" s="55"/>
      <c r="E1325" s="55"/>
      <c r="F1325" s="55"/>
      <c r="G1325" s="55"/>
      <c r="AC1325" s="55"/>
      <c r="AD1325" s="55"/>
      <c r="AE1325" s="55"/>
      <c r="AF1325" s="53"/>
      <c r="AG1325" s="53"/>
    </row>
    <row r="1326" customFormat="false" ht="15" hidden="false" customHeight="false" outlineLevel="0" collapsed="false">
      <c r="B1326" s="42"/>
      <c r="C1326" s="42"/>
      <c r="D1326" s="42"/>
      <c r="E1326" s="42"/>
      <c r="F1326" s="42"/>
      <c r="G1326" s="42"/>
      <c r="AC1326" s="42"/>
      <c r="AD1326" s="42"/>
      <c r="AE1326" s="42"/>
      <c r="AF1326" s="53"/>
      <c r="AG1326" s="53"/>
    </row>
    <row r="1327" customFormat="false" ht="15" hidden="false" customHeight="false" outlineLevel="0" collapsed="false">
      <c r="B1327" s="42"/>
      <c r="C1327" s="42"/>
      <c r="D1327" s="42"/>
      <c r="E1327" s="42"/>
      <c r="F1327" s="42"/>
      <c r="G1327" s="42"/>
      <c r="AC1327" s="42"/>
      <c r="AD1327" s="42"/>
      <c r="AE1327" s="42"/>
      <c r="AF1327" s="53"/>
      <c r="AG1327" s="53"/>
    </row>
    <row r="1328" customFormat="false" ht="15" hidden="false" customHeight="false" outlineLevel="0" collapsed="false">
      <c r="B1328" s="48"/>
      <c r="C1328" s="48"/>
      <c r="D1328" s="48"/>
      <c r="E1328" s="48"/>
      <c r="F1328" s="48"/>
      <c r="G1328" s="48"/>
      <c r="AC1328" s="48"/>
      <c r="AD1328" s="48"/>
      <c r="AE1328" s="48"/>
      <c r="AF1328" s="53"/>
      <c r="AG1328" s="53"/>
    </row>
    <row r="1329" customFormat="false" ht="15" hidden="false" customHeight="false" outlineLevel="0" collapsed="false">
      <c r="B1329" s="34"/>
      <c r="C1329" s="34"/>
      <c r="D1329" s="34"/>
      <c r="E1329" s="34"/>
      <c r="F1329" s="34"/>
      <c r="G1329" s="34"/>
      <c r="AC1329" s="34"/>
      <c r="AD1329" s="34"/>
      <c r="AE1329" s="34"/>
      <c r="AF1329" s="53"/>
      <c r="AG1329" s="53"/>
    </row>
    <row r="1330" customFormat="false" ht="15" hidden="false" customHeight="false" outlineLevel="0" collapsed="false">
      <c r="B1330" s="44"/>
      <c r="C1330" s="44"/>
      <c r="D1330" s="44"/>
      <c r="E1330" s="44"/>
      <c r="F1330" s="44"/>
      <c r="G1330" s="44"/>
      <c r="AC1330" s="44"/>
      <c r="AD1330" s="44"/>
      <c r="AE1330" s="44"/>
      <c r="AF1330" s="53"/>
      <c r="AG1330" s="53"/>
    </row>
    <row r="1331" customFormat="false" ht="15" hidden="false" customHeight="false" outlineLevel="0" collapsed="false">
      <c r="B1331" s="55"/>
      <c r="C1331" s="55"/>
      <c r="D1331" s="55"/>
      <c r="E1331" s="55"/>
      <c r="F1331" s="55"/>
      <c r="G1331" s="55"/>
      <c r="AC1331" s="55"/>
      <c r="AD1331" s="55"/>
      <c r="AE1331" s="55"/>
      <c r="AF1331" s="53"/>
      <c r="AG1331" s="53"/>
    </row>
    <row r="1332" customFormat="false" ht="15" hidden="false" customHeight="false" outlineLevel="0" collapsed="false">
      <c r="B1332" s="35"/>
      <c r="C1332" s="35"/>
      <c r="D1332" s="35"/>
      <c r="E1332" s="35"/>
      <c r="F1332" s="35"/>
      <c r="G1332" s="35"/>
      <c r="AC1332" s="35"/>
      <c r="AD1332" s="35"/>
      <c r="AE1332" s="35"/>
      <c r="AF1332" s="53"/>
      <c r="AG1332" s="53"/>
    </row>
    <row r="1333" customFormat="false" ht="15" hidden="false" customHeight="false" outlineLevel="0" collapsed="false">
      <c r="B1333" s="53"/>
      <c r="C1333" s="53"/>
      <c r="D1333" s="53"/>
      <c r="E1333" s="53"/>
      <c r="F1333" s="53"/>
      <c r="G1333" s="53"/>
      <c r="AC1333" s="53"/>
      <c r="AD1333" s="53"/>
      <c r="AE1333" s="53"/>
      <c r="AF1333" s="53"/>
      <c r="AG1333" s="53"/>
    </row>
    <row r="1334" customFormat="false" ht="15" hidden="false" customHeight="false" outlineLevel="0" collapsed="false">
      <c r="B1334" s="52"/>
      <c r="C1334" s="52"/>
      <c r="D1334" s="52"/>
      <c r="E1334" s="52"/>
      <c r="F1334" s="52"/>
      <c r="G1334" s="52"/>
      <c r="AC1334" s="52"/>
      <c r="AD1334" s="52"/>
      <c r="AE1334" s="52"/>
      <c r="AF1334" s="53"/>
      <c r="AG1334" s="53"/>
    </row>
    <row r="1335" customFormat="false" ht="15" hidden="false" customHeight="false" outlineLevel="0" collapsed="false">
      <c r="B1335" s="34"/>
      <c r="C1335" s="34"/>
      <c r="D1335" s="34"/>
      <c r="E1335" s="34"/>
      <c r="F1335" s="34"/>
      <c r="G1335" s="34"/>
      <c r="AC1335" s="34"/>
      <c r="AD1335" s="34"/>
      <c r="AE1335" s="34"/>
      <c r="AF1335" s="53"/>
      <c r="AG1335" s="53"/>
    </row>
    <row r="1336" customFormat="false" ht="15" hidden="false" customHeight="false" outlineLevel="0" collapsed="false">
      <c r="B1336" s="56"/>
      <c r="C1336" s="56"/>
      <c r="D1336" s="56"/>
      <c r="E1336" s="56"/>
      <c r="F1336" s="56"/>
      <c r="G1336" s="56"/>
      <c r="AC1336" s="56"/>
      <c r="AD1336" s="56"/>
      <c r="AE1336" s="56"/>
      <c r="AF1336" s="53"/>
      <c r="AG1336" s="53"/>
    </row>
    <row r="1337" customFormat="false" ht="15" hidden="false" customHeight="false" outlineLevel="0" collapsed="false">
      <c r="B1337" s="59"/>
      <c r="C1337" s="59"/>
      <c r="D1337" s="59"/>
      <c r="E1337" s="59"/>
      <c r="F1337" s="59"/>
      <c r="G1337" s="59"/>
      <c r="AC1337" s="59"/>
      <c r="AD1337" s="59"/>
      <c r="AE1337" s="59"/>
      <c r="AF1337" s="53"/>
      <c r="AG1337" s="53"/>
    </row>
    <row r="1338" customFormat="false" ht="15" hidden="false" customHeight="false" outlineLevel="0" collapsed="false">
      <c r="B1338" s="41"/>
      <c r="C1338" s="41"/>
      <c r="D1338" s="41"/>
      <c r="E1338" s="41"/>
      <c r="F1338" s="41"/>
      <c r="G1338" s="41"/>
      <c r="AC1338" s="41"/>
      <c r="AD1338" s="41"/>
      <c r="AE1338" s="41"/>
      <c r="AF1338" s="53"/>
      <c r="AG1338" s="53"/>
    </row>
    <row r="1339" customFormat="false" ht="15" hidden="false" customHeight="false" outlineLevel="0" collapsed="false">
      <c r="B1339" s="50"/>
      <c r="C1339" s="50"/>
      <c r="D1339" s="50"/>
      <c r="E1339" s="50"/>
      <c r="F1339" s="50"/>
      <c r="G1339" s="50"/>
      <c r="AC1339" s="50"/>
      <c r="AD1339" s="50"/>
      <c r="AE1339" s="50"/>
      <c r="AF1339" s="53"/>
      <c r="AG1339" s="53"/>
    </row>
    <row r="1340" customFormat="false" ht="15" hidden="false" customHeight="false" outlineLevel="0" collapsed="false">
      <c r="B1340" s="41"/>
      <c r="C1340" s="41"/>
      <c r="D1340" s="41"/>
      <c r="E1340" s="41"/>
      <c r="F1340" s="41"/>
      <c r="G1340" s="41"/>
      <c r="AC1340" s="41"/>
      <c r="AD1340" s="41"/>
      <c r="AE1340" s="41"/>
      <c r="AF1340" s="53"/>
      <c r="AG1340" s="53"/>
    </row>
    <row r="1341" customFormat="false" ht="15" hidden="false" customHeight="false" outlineLevel="0" collapsed="false">
      <c r="B1341" s="47"/>
      <c r="C1341" s="47"/>
      <c r="D1341" s="47"/>
      <c r="E1341" s="47"/>
      <c r="F1341" s="47"/>
      <c r="G1341" s="47"/>
      <c r="AC1341" s="47"/>
      <c r="AD1341" s="47"/>
      <c r="AE1341" s="47"/>
      <c r="AF1341" s="53"/>
      <c r="AG1341" s="53"/>
    </row>
    <row r="1342" customFormat="false" ht="15" hidden="false" customHeight="false" outlineLevel="0" collapsed="false">
      <c r="B1342" s="51"/>
      <c r="C1342" s="51"/>
      <c r="D1342" s="51"/>
      <c r="E1342" s="51"/>
      <c r="F1342" s="51"/>
      <c r="G1342" s="51"/>
      <c r="AC1342" s="51"/>
      <c r="AD1342" s="51"/>
      <c r="AE1342" s="51"/>
      <c r="AF1342" s="53"/>
      <c r="AG1342" s="53"/>
    </row>
    <row r="1343" customFormat="false" ht="15" hidden="false" customHeight="false" outlineLevel="0" collapsed="false">
      <c r="B1343" s="50"/>
      <c r="C1343" s="50"/>
      <c r="D1343" s="50"/>
      <c r="E1343" s="50"/>
      <c r="F1343" s="50"/>
      <c r="G1343" s="50"/>
      <c r="AC1343" s="50"/>
      <c r="AD1343" s="50"/>
      <c r="AE1343" s="50"/>
      <c r="AF1343" s="53"/>
      <c r="AG1343" s="53"/>
    </row>
    <row r="1344" customFormat="false" ht="15" hidden="false" customHeight="false" outlineLevel="0" collapsed="false">
      <c r="B1344" s="47"/>
      <c r="C1344" s="47"/>
      <c r="D1344" s="47"/>
      <c r="E1344" s="47"/>
      <c r="F1344" s="47"/>
      <c r="G1344" s="47"/>
      <c r="AC1344" s="47"/>
      <c r="AD1344" s="47"/>
      <c r="AE1344" s="47"/>
      <c r="AF1344" s="53"/>
      <c r="AG1344" s="53"/>
    </row>
    <row r="1345" customFormat="false" ht="15" hidden="false" customHeight="false" outlineLevel="0" collapsed="false">
      <c r="B1345" s="43"/>
      <c r="C1345" s="43"/>
      <c r="D1345" s="43"/>
      <c r="E1345" s="43"/>
      <c r="F1345" s="43"/>
      <c r="G1345" s="43"/>
      <c r="AC1345" s="43"/>
      <c r="AD1345" s="43"/>
      <c r="AE1345" s="43"/>
      <c r="AF1345" s="53"/>
      <c r="AG1345" s="53"/>
    </row>
    <row r="1346" customFormat="false" ht="15" hidden="false" customHeight="false" outlineLevel="0" collapsed="false">
      <c r="B1346" s="51"/>
      <c r="C1346" s="51"/>
      <c r="D1346" s="51"/>
      <c r="E1346" s="51"/>
      <c r="F1346" s="51"/>
      <c r="G1346" s="51"/>
      <c r="AC1346" s="51"/>
      <c r="AD1346" s="51"/>
      <c r="AE1346" s="51"/>
      <c r="AF1346" s="53"/>
      <c r="AG1346" s="53"/>
    </row>
    <row r="1347" customFormat="false" ht="15" hidden="false" customHeight="false" outlineLevel="0" collapsed="false">
      <c r="B1347" s="50"/>
      <c r="C1347" s="50"/>
      <c r="D1347" s="50"/>
      <c r="E1347" s="50"/>
      <c r="F1347" s="50"/>
      <c r="G1347" s="50"/>
      <c r="AC1347" s="50"/>
      <c r="AD1347" s="50"/>
      <c r="AE1347" s="50"/>
      <c r="AF1347" s="53"/>
      <c r="AG1347" s="53"/>
    </row>
    <row r="1348" customFormat="false" ht="15" hidden="false" customHeight="false" outlineLevel="0" collapsed="false">
      <c r="B1348" s="47"/>
      <c r="C1348" s="47"/>
      <c r="D1348" s="47"/>
      <c r="E1348" s="47"/>
      <c r="F1348" s="47"/>
      <c r="G1348" s="47"/>
      <c r="AC1348" s="47"/>
      <c r="AD1348" s="47"/>
      <c r="AE1348" s="47"/>
      <c r="AF1348" s="53"/>
      <c r="AG1348" s="53"/>
    </row>
    <row r="1349" customFormat="false" ht="15" hidden="false" customHeight="false" outlineLevel="0" collapsed="false">
      <c r="B1349" s="43"/>
      <c r="C1349" s="43"/>
      <c r="D1349" s="43"/>
      <c r="E1349" s="43"/>
      <c r="F1349" s="43"/>
      <c r="G1349" s="43"/>
      <c r="AC1349" s="43"/>
      <c r="AD1349" s="43"/>
      <c r="AE1349" s="43"/>
      <c r="AF1349" s="53"/>
      <c r="AG1349" s="53"/>
    </row>
    <row r="1350" customFormat="false" ht="15" hidden="false" customHeight="false" outlineLevel="0" collapsed="false">
      <c r="B1350" s="35"/>
      <c r="C1350" s="35"/>
      <c r="D1350" s="35"/>
      <c r="E1350" s="35"/>
      <c r="F1350" s="35"/>
      <c r="G1350" s="35"/>
      <c r="AC1350" s="35"/>
      <c r="AD1350" s="35"/>
      <c r="AE1350" s="35"/>
      <c r="AF1350" s="53"/>
      <c r="AG1350" s="53"/>
    </row>
    <row r="1351" customFormat="false" ht="15" hidden="false" customHeight="false" outlineLevel="0" collapsed="false">
      <c r="B1351" s="51"/>
      <c r="C1351" s="51"/>
      <c r="D1351" s="51"/>
      <c r="E1351" s="51"/>
      <c r="F1351" s="51"/>
      <c r="G1351" s="51"/>
      <c r="AC1351" s="51"/>
      <c r="AD1351" s="51"/>
      <c r="AE1351" s="51"/>
      <c r="AF1351" s="53"/>
      <c r="AG1351" s="53"/>
    </row>
    <row r="1352" customFormat="false" ht="15" hidden="false" customHeight="false" outlineLevel="0" collapsed="false">
      <c r="B1352" s="33"/>
      <c r="C1352" s="33"/>
      <c r="D1352" s="33"/>
      <c r="E1352" s="33"/>
      <c r="F1352" s="33"/>
      <c r="G1352" s="33"/>
      <c r="AC1352" s="33"/>
      <c r="AD1352" s="33"/>
      <c r="AE1352" s="33"/>
      <c r="AF1352" s="53"/>
      <c r="AG1352" s="53"/>
    </row>
    <row r="1353" customFormat="false" ht="15" hidden="false" customHeight="false" outlineLevel="0" collapsed="false">
      <c r="B1353" s="43"/>
      <c r="C1353" s="43"/>
      <c r="D1353" s="43"/>
      <c r="E1353" s="43"/>
      <c r="F1353" s="43"/>
      <c r="G1353" s="43"/>
      <c r="AC1353" s="43"/>
      <c r="AD1353" s="43"/>
      <c r="AE1353" s="43"/>
      <c r="AF1353" s="53"/>
      <c r="AG1353" s="53"/>
    </row>
    <row r="1354" customFormat="false" ht="15" hidden="false" customHeight="false" outlineLevel="0" collapsed="false">
      <c r="B1354" s="40"/>
      <c r="C1354" s="40"/>
      <c r="D1354" s="40"/>
      <c r="E1354" s="40"/>
      <c r="F1354" s="40"/>
      <c r="G1354" s="40"/>
      <c r="AC1354" s="40"/>
      <c r="AD1354" s="40"/>
      <c r="AE1354" s="40"/>
      <c r="AF1354" s="53"/>
      <c r="AG1354" s="53"/>
    </row>
    <row r="1355" customFormat="false" ht="15" hidden="false" customHeight="false" outlineLevel="0" collapsed="false">
      <c r="B1355" s="55"/>
      <c r="C1355" s="55"/>
      <c r="D1355" s="55"/>
      <c r="E1355" s="55"/>
      <c r="F1355" s="55"/>
      <c r="G1355" s="55"/>
      <c r="AC1355" s="55"/>
      <c r="AD1355" s="55"/>
      <c r="AE1355" s="55"/>
      <c r="AF1355" s="53"/>
      <c r="AG1355" s="53"/>
    </row>
    <row r="1356" customFormat="false" ht="15" hidden="false" customHeight="false" outlineLevel="0" collapsed="false">
      <c r="B1356" s="38"/>
      <c r="C1356" s="38"/>
      <c r="D1356" s="38"/>
      <c r="E1356" s="38"/>
      <c r="F1356" s="38"/>
      <c r="G1356" s="38"/>
      <c r="AC1356" s="38"/>
      <c r="AD1356" s="38"/>
      <c r="AE1356" s="38"/>
      <c r="AF1356" s="53"/>
      <c r="AG1356" s="53"/>
    </row>
    <row r="1357" customFormat="false" ht="15" hidden="false" customHeight="false" outlineLevel="0" collapsed="false">
      <c r="B1357" s="55"/>
      <c r="C1357" s="55"/>
      <c r="D1357" s="55"/>
      <c r="E1357" s="55"/>
      <c r="F1357" s="55"/>
      <c r="G1357" s="55"/>
      <c r="AC1357" s="55"/>
      <c r="AD1357" s="55"/>
      <c r="AE1357" s="55"/>
      <c r="AF1357" s="53"/>
      <c r="AG1357" s="53"/>
    </row>
    <row r="1358" customFormat="false" ht="15" hidden="false" customHeight="false" outlineLevel="0" collapsed="false">
      <c r="B1358" s="58"/>
      <c r="C1358" s="58"/>
      <c r="D1358" s="58"/>
      <c r="E1358" s="58"/>
      <c r="F1358" s="58"/>
      <c r="G1358" s="58"/>
      <c r="AC1358" s="58"/>
      <c r="AD1358" s="58"/>
      <c r="AE1358" s="58"/>
      <c r="AF1358" s="35"/>
      <c r="AG1358" s="35"/>
    </row>
    <row r="1359" customFormat="false" ht="15" hidden="false" customHeight="false" outlineLevel="0" collapsed="false">
      <c r="B1359" s="56"/>
      <c r="C1359" s="56"/>
      <c r="D1359" s="56"/>
      <c r="E1359" s="56"/>
      <c r="F1359" s="56"/>
      <c r="G1359" s="56"/>
      <c r="AC1359" s="56"/>
      <c r="AD1359" s="56"/>
      <c r="AE1359" s="56"/>
      <c r="AF1359" s="35"/>
      <c r="AG1359" s="35"/>
    </row>
    <row r="1360" customFormat="false" ht="15" hidden="false" customHeight="false" outlineLevel="0" collapsed="false">
      <c r="B1360" s="40"/>
      <c r="C1360" s="40"/>
      <c r="D1360" s="40"/>
      <c r="E1360" s="40"/>
      <c r="F1360" s="40"/>
      <c r="G1360" s="40"/>
      <c r="AC1360" s="40"/>
      <c r="AD1360" s="40"/>
      <c r="AE1360" s="40"/>
      <c r="AF1360" s="35"/>
      <c r="AG1360" s="35"/>
    </row>
    <row r="1361" customFormat="false" ht="15" hidden="false" customHeight="false" outlineLevel="0" collapsed="false">
      <c r="B1361" s="37"/>
      <c r="C1361" s="37"/>
      <c r="D1361" s="37"/>
      <c r="E1361" s="37"/>
      <c r="F1361" s="37"/>
      <c r="G1361" s="37"/>
      <c r="AC1361" s="37"/>
      <c r="AD1361" s="37"/>
      <c r="AE1361" s="37"/>
      <c r="AF1361" s="35"/>
      <c r="AG1361" s="35"/>
    </row>
    <row r="1362" customFormat="false" ht="15" hidden="false" customHeight="false" outlineLevel="0" collapsed="false">
      <c r="B1362" s="58"/>
      <c r="C1362" s="58"/>
      <c r="D1362" s="58"/>
      <c r="E1362" s="58"/>
      <c r="F1362" s="58"/>
      <c r="G1362" s="58"/>
      <c r="AC1362" s="58"/>
      <c r="AD1362" s="58"/>
      <c r="AE1362" s="58"/>
      <c r="AF1362" s="4"/>
      <c r="AG1362" s="4"/>
    </row>
    <row r="1363" customFormat="false" ht="15" hidden="false" customHeight="false" outlineLevel="0" collapsed="false">
      <c r="B1363" s="53"/>
      <c r="C1363" s="53"/>
      <c r="D1363" s="53"/>
      <c r="E1363" s="53"/>
      <c r="F1363" s="53"/>
      <c r="G1363" s="53"/>
      <c r="AC1363" s="53"/>
      <c r="AD1363" s="53"/>
      <c r="AE1363" s="53"/>
      <c r="AF1363" s="4"/>
      <c r="AG1363" s="4"/>
    </row>
    <row r="1364" customFormat="false" ht="15" hidden="false" customHeight="false" outlineLevel="0" collapsed="false">
      <c r="B1364" s="50"/>
      <c r="C1364" s="50"/>
      <c r="D1364" s="50"/>
      <c r="E1364" s="50"/>
      <c r="F1364" s="50"/>
      <c r="G1364" s="50"/>
      <c r="AC1364" s="50"/>
      <c r="AD1364" s="50"/>
      <c r="AE1364" s="50"/>
      <c r="AF1364" s="35"/>
      <c r="AG1364" s="35"/>
    </row>
    <row r="1365" customFormat="false" ht="15" hidden="false" customHeight="false" outlineLevel="0" collapsed="false">
      <c r="B1365" s="37"/>
      <c r="C1365" s="37"/>
      <c r="D1365" s="37"/>
      <c r="E1365" s="37"/>
      <c r="F1365" s="37"/>
      <c r="G1365" s="37"/>
      <c r="AC1365" s="37"/>
      <c r="AD1365" s="37"/>
      <c r="AE1365" s="37"/>
      <c r="AF1365" s="35"/>
      <c r="AG1365" s="35"/>
    </row>
    <row r="1366" customFormat="false" ht="15" hidden="false" customHeight="false" outlineLevel="0" collapsed="false">
      <c r="B1366" s="40"/>
      <c r="C1366" s="40"/>
      <c r="D1366" s="40"/>
      <c r="E1366" s="40"/>
      <c r="F1366" s="40"/>
      <c r="G1366" s="40"/>
      <c r="AC1366" s="40"/>
      <c r="AD1366" s="40"/>
      <c r="AE1366" s="40"/>
      <c r="AF1366" s="35"/>
      <c r="AG1366" s="35"/>
    </row>
    <row r="1367" customFormat="false" ht="15" hidden="false" customHeight="false" outlineLevel="0" collapsed="false">
      <c r="B1367" s="58"/>
      <c r="C1367" s="58"/>
      <c r="D1367" s="58"/>
      <c r="E1367" s="58"/>
      <c r="F1367" s="58"/>
      <c r="G1367" s="58"/>
      <c r="AC1367" s="58"/>
      <c r="AD1367" s="58"/>
      <c r="AE1367" s="58"/>
      <c r="AF1367" s="35"/>
      <c r="AG1367" s="35"/>
    </row>
    <row r="1368" customFormat="false" ht="15" hidden="false" customHeight="false" outlineLevel="0" collapsed="false">
      <c r="B1368" s="47"/>
      <c r="C1368" s="47"/>
      <c r="D1368" s="47"/>
      <c r="E1368" s="47"/>
      <c r="F1368" s="47"/>
      <c r="G1368" s="47"/>
      <c r="AC1368" s="47"/>
      <c r="AD1368" s="47"/>
      <c r="AE1368" s="47"/>
      <c r="AF1368" s="35"/>
      <c r="AG1368" s="35"/>
    </row>
    <row r="1369" customFormat="false" ht="15" hidden="false" customHeight="false" outlineLevel="0" collapsed="false">
      <c r="B1369" s="41"/>
      <c r="C1369" s="41"/>
      <c r="D1369" s="41"/>
      <c r="E1369" s="41"/>
      <c r="F1369" s="41"/>
      <c r="G1369" s="41"/>
      <c r="AC1369" s="41"/>
      <c r="AD1369" s="41"/>
      <c r="AE1369" s="41"/>
      <c r="AF1369" s="35"/>
      <c r="AG1369" s="35"/>
    </row>
    <row r="1370" customFormat="false" ht="15" hidden="false" customHeight="false" outlineLevel="0" collapsed="false">
      <c r="B1370" s="37"/>
      <c r="C1370" s="37"/>
      <c r="D1370" s="37"/>
      <c r="E1370" s="37"/>
      <c r="F1370" s="37"/>
      <c r="G1370" s="37"/>
      <c r="AC1370" s="37"/>
      <c r="AD1370" s="37"/>
      <c r="AE1370" s="37"/>
      <c r="AF1370" s="35"/>
      <c r="AG1370" s="35"/>
    </row>
    <row r="1371" customFormat="false" ht="15" hidden="false" customHeight="false" outlineLevel="0" collapsed="false">
      <c r="B1371" s="44"/>
      <c r="C1371" s="44"/>
      <c r="D1371" s="44"/>
      <c r="E1371" s="44"/>
      <c r="F1371" s="44"/>
      <c r="G1371" s="44"/>
      <c r="AC1371" s="44"/>
      <c r="AD1371" s="44"/>
      <c r="AE1371" s="44"/>
      <c r="AF1371" s="35"/>
      <c r="AG1371" s="35"/>
    </row>
    <row r="1372" customFormat="false" ht="15" hidden="false" customHeight="false" outlineLevel="0" collapsed="false">
      <c r="B1372" s="45"/>
      <c r="C1372" s="45"/>
      <c r="D1372" s="45"/>
      <c r="E1372" s="45"/>
      <c r="F1372" s="45"/>
      <c r="G1372" s="45"/>
      <c r="AC1372" s="45"/>
      <c r="AD1372" s="45"/>
      <c r="AE1372" s="45"/>
      <c r="AF1372" s="35"/>
      <c r="AG1372" s="35"/>
    </row>
    <row r="1373" customFormat="false" ht="15" hidden="false" customHeight="false" outlineLevel="0" collapsed="false">
      <c r="B1373" s="52"/>
      <c r="C1373" s="52"/>
      <c r="D1373" s="52"/>
      <c r="E1373" s="52"/>
      <c r="F1373" s="52"/>
      <c r="G1373" s="52"/>
      <c r="AC1373" s="52"/>
      <c r="AD1373" s="52"/>
      <c r="AE1373" s="52"/>
      <c r="AF1373" s="35"/>
      <c r="AG1373" s="35"/>
    </row>
    <row r="1374" customFormat="false" ht="15" hidden="false" customHeight="false" outlineLevel="0" collapsed="false">
      <c r="B1374" s="58"/>
      <c r="C1374" s="58"/>
      <c r="D1374" s="58"/>
      <c r="E1374" s="58"/>
      <c r="F1374" s="58"/>
      <c r="G1374" s="58"/>
      <c r="AC1374" s="58"/>
      <c r="AD1374" s="58"/>
      <c r="AE1374" s="58"/>
      <c r="AF1374" s="35"/>
      <c r="AG1374" s="35"/>
    </row>
    <row r="1375" customFormat="false" ht="15" hidden="false" customHeight="false" outlineLevel="0" collapsed="false">
      <c r="B1375" s="45"/>
      <c r="C1375" s="45"/>
      <c r="D1375" s="45"/>
      <c r="E1375" s="45"/>
      <c r="F1375" s="45"/>
      <c r="G1375" s="45"/>
      <c r="AC1375" s="45"/>
      <c r="AD1375" s="45"/>
      <c r="AE1375" s="45"/>
      <c r="AF1375" s="35"/>
      <c r="AG1375" s="35"/>
    </row>
    <row r="1376" customFormat="false" ht="15" hidden="false" customHeight="false" outlineLevel="0" collapsed="false">
      <c r="B1376" s="54"/>
      <c r="C1376" s="54"/>
      <c r="D1376" s="54"/>
      <c r="E1376" s="54"/>
      <c r="F1376" s="54"/>
      <c r="G1376" s="54"/>
      <c r="AC1376" s="54"/>
      <c r="AD1376" s="54"/>
      <c r="AE1376" s="54"/>
      <c r="AF1376" s="35"/>
      <c r="AG1376" s="35"/>
    </row>
    <row r="1377" customFormat="false" ht="15" hidden="false" customHeight="false" outlineLevel="0" collapsed="false">
      <c r="B1377" s="35"/>
      <c r="C1377" s="35"/>
      <c r="D1377" s="35"/>
      <c r="E1377" s="35"/>
      <c r="F1377" s="35"/>
      <c r="G1377" s="35"/>
      <c r="AC1377" s="35"/>
      <c r="AD1377" s="35"/>
      <c r="AE1377" s="35"/>
      <c r="AF1377" s="35"/>
      <c r="AG1377" s="35"/>
    </row>
    <row r="1378" customFormat="false" ht="15" hidden="false" customHeight="false" outlineLevel="0" collapsed="false">
      <c r="B1378" s="40"/>
      <c r="C1378" s="40"/>
      <c r="D1378" s="40"/>
      <c r="E1378" s="40"/>
      <c r="F1378" s="40"/>
      <c r="G1378" s="40"/>
      <c r="AC1378" s="40"/>
      <c r="AD1378" s="40"/>
      <c r="AE1378" s="40"/>
      <c r="AF1378" s="35"/>
      <c r="AG1378" s="35"/>
    </row>
    <row r="1379" customFormat="false" ht="15" hidden="false" customHeight="false" outlineLevel="0" collapsed="false">
      <c r="B1379" s="55"/>
      <c r="C1379" s="55"/>
      <c r="D1379" s="55"/>
      <c r="E1379" s="55"/>
      <c r="F1379" s="55"/>
      <c r="G1379" s="55"/>
      <c r="AC1379" s="55"/>
      <c r="AD1379" s="55"/>
      <c r="AE1379" s="55"/>
      <c r="AF1379" s="35"/>
      <c r="AG1379" s="35"/>
    </row>
    <row r="1380" customFormat="false" ht="15" hidden="false" customHeight="false" outlineLevel="0" collapsed="false">
      <c r="B1380" s="33"/>
      <c r="C1380" s="33"/>
      <c r="D1380" s="33"/>
      <c r="E1380" s="33"/>
      <c r="F1380" s="33"/>
      <c r="G1380" s="33"/>
      <c r="AC1380" s="33"/>
      <c r="AD1380" s="33"/>
      <c r="AE1380" s="33"/>
      <c r="AF1380" s="35"/>
      <c r="AG1380" s="35"/>
    </row>
    <row r="1381" customFormat="false" ht="15" hidden="false" customHeight="false" outlineLevel="0" collapsed="false">
      <c r="B1381" s="47"/>
      <c r="C1381" s="47"/>
      <c r="D1381" s="47"/>
      <c r="E1381" s="47"/>
      <c r="F1381" s="47"/>
      <c r="G1381" s="47"/>
      <c r="AC1381" s="47"/>
      <c r="AD1381" s="47"/>
      <c r="AE1381" s="47"/>
      <c r="AF1381" s="35"/>
      <c r="AG1381" s="35"/>
    </row>
    <row r="1382" customFormat="false" ht="15" hidden="false" customHeight="false" outlineLevel="0" collapsed="false">
      <c r="B1382" s="39"/>
      <c r="C1382" s="39"/>
      <c r="D1382" s="39"/>
      <c r="E1382" s="39"/>
      <c r="F1382" s="39"/>
      <c r="G1382" s="39"/>
      <c r="AC1382" s="39"/>
      <c r="AD1382" s="39"/>
      <c r="AE1382" s="39"/>
      <c r="AF1382" s="35"/>
      <c r="AG1382" s="35"/>
    </row>
    <row r="1383" customFormat="false" ht="15" hidden="false" customHeight="false" outlineLevel="0" collapsed="false">
      <c r="B1383" s="54"/>
      <c r="C1383" s="54"/>
      <c r="D1383" s="54"/>
      <c r="E1383" s="54"/>
      <c r="F1383" s="54"/>
      <c r="G1383" s="54"/>
      <c r="AC1383" s="54"/>
      <c r="AD1383" s="54"/>
      <c r="AE1383" s="54"/>
      <c r="AF1383" s="35"/>
      <c r="AG1383" s="35"/>
    </row>
    <row r="1384" customFormat="false" ht="15" hidden="false" customHeight="false" outlineLevel="0" collapsed="false">
      <c r="B1384" s="37"/>
      <c r="C1384" s="37"/>
      <c r="D1384" s="37"/>
      <c r="E1384" s="37"/>
      <c r="F1384" s="37"/>
      <c r="G1384" s="37"/>
      <c r="AC1384" s="37"/>
      <c r="AD1384" s="37"/>
      <c r="AE1384" s="37"/>
      <c r="AF1384" s="35"/>
      <c r="AG1384" s="35"/>
    </row>
    <row r="1385" customFormat="false" ht="15" hidden="false" customHeight="false" outlineLevel="0" collapsed="false">
      <c r="B1385" s="43"/>
      <c r="C1385" s="43"/>
      <c r="D1385" s="43"/>
      <c r="E1385" s="43"/>
      <c r="F1385" s="43"/>
      <c r="G1385" s="43"/>
      <c r="AC1385" s="43"/>
      <c r="AD1385" s="43"/>
      <c r="AE1385" s="43"/>
      <c r="AF1385" s="35"/>
      <c r="AG1385" s="35"/>
    </row>
    <row r="1386" customFormat="false" ht="15" hidden="false" customHeight="false" outlineLevel="0" collapsed="false">
      <c r="B1386" s="59"/>
      <c r="C1386" s="59"/>
      <c r="D1386" s="59"/>
      <c r="E1386" s="59"/>
      <c r="F1386" s="59"/>
      <c r="G1386" s="59"/>
      <c r="AC1386" s="59"/>
      <c r="AD1386" s="59"/>
      <c r="AE1386" s="59"/>
      <c r="AF1386" s="35"/>
      <c r="AG1386" s="35"/>
    </row>
    <row r="1387" customFormat="false" ht="15" hidden="false" customHeight="false" outlineLevel="0" collapsed="false">
      <c r="B1387" s="57"/>
      <c r="C1387" s="57"/>
      <c r="D1387" s="57"/>
      <c r="E1387" s="57"/>
      <c r="F1387" s="57"/>
      <c r="G1387" s="57"/>
      <c r="AC1387" s="57"/>
      <c r="AD1387" s="57"/>
      <c r="AE1387" s="57"/>
      <c r="AF1387" s="35"/>
      <c r="AG1387" s="35"/>
    </row>
    <row r="1388" customFormat="false" ht="15" hidden="false" customHeight="false" outlineLevel="0" collapsed="false">
      <c r="B1388" s="35"/>
      <c r="C1388" s="35"/>
      <c r="D1388" s="35"/>
      <c r="E1388" s="35"/>
      <c r="F1388" s="35"/>
      <c r="G1388" s="35"/>
      <c r="AC1388" s="35"/>
      <c r="AD1388" s="35"/>
      <c r="AE1388" s="35"/>
      <c r="AF1388" s="35"/>
      <c r="AG1388" s="35"/>
    </row>
    <row r="1389" customFormat="false" ht="15" hidden="false" customHeight="false" outlineLevel="0" collapsed="false">
      <c r="B1389" s="33"/>
      <c r="C1389" s="33"/>
      <c r="D1389" s="33"/>
      <c r="E1389" s="33"/>
      <c r="F1389" s="33"/>
      <c r="G1389" s="33"/>
      <c r="AC1389" s="33"/>
      <c r="AD1389" s="33"/>
      <c r="AE1389" s="33"/>
      <c r="AF1389" s="35"/>
      <c r="AG1389" s="35"/>
    </row>
    <row r="1390" customFormat="false" ht="15" hidden="false" customHeight="false" outlineLevel="0" collapsed="false">
      <c r="B1390" s="50"/>
      <c r="C1390" s="50"/>
      <c r="D1390" s="50"/>
      <c r="E1390" s="50"/>
      <c r="F1390" s="50"/>
      <c r="G1390" s="50"/>
      <c r="AC1390" s="50"/>
      <c r="AD1390" s="50"/>
      <c r="AE1390" s="50"/>
      <c r="AF1390" s="35"/>
      <c r="AG1390" s="35"/>
    </row>
    <row r="1391" customFormat="false" ht="15" hidden="false" customHeight="false" outlineLevel="0" collapsed="false">
      <c r="B1391" s="37"/>
      <c r="C1391" s="37"/>
      <c r="D1391" s="37"/>
      <c r="E1391" s="37"/>
      <c r="F1391" s="37"/>
      <c r="G1391" s="37"/>
      <c r="AC1391" s="37"/>
      <c r="AD1391" s="37"/>
      <c r="AE1391" s="37"/>
      <c r="AF1391" s="35"/>
      <c r="AG1391" s="35"/>
    </row>
    <row r="1392" customFormat="false" ht="15" hidden="false" customHeight="false" outlineLevel="0" collapsed="false">
      <c r="B1392" s="59"/>
      <c r="C1392" s="59"/>
      <c r="D1392" s="59"/>
      <c r="E1392" s="59"/>
      <c r="F1392" s="59"/>
      <c r="G1392" s="59"/>
      <c r="AC1392" s="59"/>
      <c r="AD1392" s="59"/>
      <c r="AE1392" s="59"/>
      <c r="AF1392" s="35"/>
      <c r="AG1392" s="35"/>
    </row>
    <row r="1393" customFormat="false" ht="15" hidden="false" customHeight="false" outlineLevel="0" collapsed="false">
      <c r="B1393" s="53"/>
      <c r="C1393" s="53"/>
      <c r="D1393" s="53"/>
      <c r="E1393" s="53"/>
      <c r="F1393" s="53"/>
      <c r="G1393" s="53"/>
      <c r="AC1393" s="53"/>
      <c r="AD1393" s="53"/>
      <c r="AE1393" s="53"/>
      <c r="AF1393" s="35"/>
      <c r="AG1393" s="35"/>
    </row>
    <row r="1394" customFormat="false" ht="15" hidden="false" customHeight="false" outlineLevel="0" collapsed="false">
      <c r="B1394" s="56"/>
      <c r="C1394" s="56"/>
      <c r="D1394" s="56"/>
      <c r="E1394" s="56"/>
      <c r="F1394" s="56"/>
      <c r="G1394" s="56"/>
      <c r="AC1394" s="56"/>
      <c r="AD1394" s="56"/>
      <c r="AE1394" s="56"/>
      <c r="AF1394" s="35"/>
      <c r="AG1394" s="35"/>
    </row>
    <row r="1395" customFormat="false" ht="15" hidden="false" customHeight="false" outlineLevel="0" collapsed="false">
      <c r="B1395" s="46"/>
      <c r="C1395" s="46"/>
      <c r="D1395" s="46"/>
      <c r="E1395" s="46"/>
      <c r="F1395" s="46"/>
      <c r="G1395" s="46"/>
      <c r="AC1395" s="46"/>
      <c r="AD1395" s="46"/>
      <c r="AE1395" s="46"/>
      <c r="AF1395" s="35"/>
      <c r="AG1395" s="35"/>
    </row>
    <row r="1396" customFormat="false" ht="15" hidden="false" customHeight="false" outlineLevel="0" collapsed="false">
      <c r="B1396" s="54"/>
      <c r="C1396" s="54"/>
      <c r="D1396" s="54"/>
      <c r="E1396" s="54"/>
      <c r="F1396" s="54"/>
      <c r="G1396" s="54"/>
      <c r="AC1396" s="54"/>
      <c r="AD1396" s="54"/>
      <c r="AE1396" s="54"/>
      <c r="AF1396" s="35"/>
      <c r="AG1396" s="35"/>
    </row>
    <row r="1397" customFormat="false" ht="15" hidden="false" customHeight="false" outlineLevel="0" collapsed="false">
      <c r="B1397" s="47"/>
      <c r="C1397" s="47"/>
      <c r="D1397" s="47"/>
      <c r="E1397" s="47"/>
      <c r="F1397" s="47"/>
      <c r="G1397" s="47"/>
      <c r="AC1397" s="47"/>
      <c r="AD1397" s="47"/>
      <c r="AE1397" s="47"/>
      <c r="AF1397" s="35"/>
      <c r="AG1397" s="35"/>
    </row>
    <row r="1398" customFormat="false" ht="15" hidden="false" customHeight="false" outlineLevel="0" collapsed="false">
      <c r="B1398" s="52"/>
      <c r="C1398" s="52"/>
      <c r="D1398" s="52"/>
      <c r="E1398" s="52"/>
      <c r="F1398" s="52"/>
      <c r="G1398" s="52"/>
      <c r="AC1398" s="52"/>
      <c r="AD1398" s="52"/>
      <c r="AE1398" s="52"/>
      <c r="AF1398" s="35"/>
      <c r="AG1398" s="35"/>
    </row>
    <row r="1399" customFormat="false" ht="15" hidden="false" customHeight="false" outlineLevel="0" collapsed="false">
      <c r="B1399" s="43"/>
      <c r="C1399" s="43"/>
      <c r="D1399" s="43"/>
      <c r="E1399" s="43"/>
      <c r="F1399" s="43"/>
      <c r="G1399" s="43"/>
      <c r="AC1399" s="43"/>
      <c r="AD1399" s="43"/>
      <c r="AE1399" s="43"/>
      <c r="AF1399" s="35"/>
      <c r="AG1399" s="35"/>
    </row>
    <row r="1400" customFormat="false" ht="15" hidden="false" customHeight="false" outlineLevel="0" collapsed="false">
      <c r="B1400" s="35"/>
      <c r="C1400" s="35"/>
      <c r="D1400" s="35"/>
      <c r="E1400" s="35"/>
      <c r="F1400" s="35"/>
      <c r="G1400" s="35"/>
      <c r="AC1400" s="35"/>
      <c r="AD1400" s="35"/>
      <c r="AE1400" s="35"/>
      <c r="AF1400" s="35"/>
      <c r="AG1400" s="35"/>
    </row>
    <row r="1401" customFormat="false" ht="15" hidden="false" customHeight="false" outlineLevel="0" collapsed="false">
      <c r="B1401" s="50"/>
      <c r="C1401" s="50"/>
      <c r="D1401" s="50"/>
      <c r="E1401" s="50"/>
      <c r="F1401" s="50"/>
      <c r="G1401" s="50"/>
      <c r="AC1401" s="50"/>
      <c r="AD1401" s="50"/>
      <c r="AE1401" s="50"/>
      <c r="AF1401" s="35"/>
      <c r="AG1401" s="35"/>
    </row>
    <row r="1402" customFormat="false" ht="15" hidden="false" customHeight="false" outlineLevel="0" collapsed="false">
      <c r="B1402" s="47"/>
      <c r="C1402" s="47"/>
      <c r="D1402" s="47"/>
      <c r="E1402" s="47"/>
      <c r="F1402" s="47"/>
      <c r="G1402" s="47"/>
      <c r="AC1402" s="47"/>
      <c r="AD1402" s="47"/>
      <c r="AE1402" s="47"/>
      <c r="AF1402" s="35"/>
      <c r="AG1402" s="35"/>
    </row>
    <row r="1403" customFormat="false" ht="15" hidden="false" customHeight="false" outlineLevel="0" collapsed="false">
      <c r="B1403" s="42"/>
      <c r="C1403" s="42"/>
      <c r="D1403" s="42"/>
      <c r="E1403" s="42"/>
      <c r="F1403" s="42"/>
      <c r="G1403" s="42"/>
      <c r="AC1403" s="42"/>
      <c r="AD1403" s="42"/>
      <c r="AE1403" s="42"/>
      <c r="AF1403" s="35"/>
      <c r="AG1403" s="35"/>
    </row>
    <row r="1404" customFormat="false" ht="15" hidden="false" customHeight="false" outlineLevel="0" collapsed="false">
      <c r="B1404" s="56"/>
      <c r="C1404" s="56"/>
      <c r="D1404" s="56"/>
      <c r="E1404" s="56"/>
      <c r="F1404" s="56"/>
      <c r="G1404" s="56"/>
      <c r="AC1404" s="56"/>
      <c r="AD1404" s="56"/>
      <c r="AE1404" s="56"/>
      <c r="AF1404" s="35"/>
      <c r="AG1404" s="35"/>
    </row>
    <row r="1405" customFormat="false" ht="15" hidden="false" customHeight="false" outlineLevel="0" collapsed="false">
      <c r="B1405" s="56"/>
      <c r="C1405" s="56"/>
      <c r="D1405" s="56"/>
      <c r="E1405" s="56"/>
      <c r="F1405" s="56"/>
      <c r="G1405" s="56"/>
      <c r="AC1405" s="56"/>
      <c r="AD1405" s="56"/>
      <c r="AE1405" s="56"/>
      <c r="AF1405" s="35"/>
      <c r="AG1405" s="35"/>
    </row>
    <row r="1406" customFormat="false" ht="15" hidden="false" customHeight="false" outlineLevel="0" collapsed="false">
      <c r="B1406" s="42"/>
      <c r="C1406" s="42"/>
      <c r="D1406" s="42"/>
      <c r="E1406" s="42"/>
      <c r="F1406" s="42"/>
      <c r="G1406" s="42"/>
      <c r="AC1406" s="42"/>
      <c r="AD1406" s="42"/>
      <c r="AE1406" s="42"/>
      <c r="AF1406" s="35"/>
      <c r="AG1406" s="35"/>
    </row>
    <row r="1407" customFormat="false" ht="15" hidden="false" customHeight="false" outlineLevel="0" collapsed="false">
      <c r="B1407" s="37"/>
      <c r="C1407" s="37"/>
      <c r="D1407" s="37"/>
      <c r="E1407" s="37"/>
      <c r="F1407" s="37"/>
      <c r="G1407" s="37"/>
      <c r="AC1407" s="37"/>
      <c r="AD1407" s="37"/>
      <c r="AE1407" s="37"/>
      <c r="AF1407" s="35"/>
      <c r="AG1407" s="35"/>
    </row>
    <row r="1408" customFormat="false" ht="15" hidden="false" customHeight="false" outlineLevel="0" collapsed="false">
      <c r="B1408" s="40"/>
      <c r="C1408" s="40"/>
      <c r="D1408" s="40"/>
      <c r="E1408" s="40"/>
      <c r="F1408" s="40"/>
      <c r="G1408" s="40"/>
      <c r="AC1408" s="40"/>
      <c r="AD1408" s="40"/>
      <c r="AE1408" s="40"/>
      <c r="AF1408" s="35"/>
      <c r="AG1408" s="35"/>
    </row>
    <row r="1409" customFormat="false" ht="15" hidden="false" customHeight="false" outlineLevel="0" collapsed="false">
      <c r="B1409" s="55"/>
      <c r="C1409" s="55"/>
      <c r="D1409" s="55"/>
      <c r="E1409" s="55"/>
      <c r="F1409" s="55"/>
      <c r="G1409" s="55"/>
      <c r="AC1409" s="55"/>
      <c r="AD1409" s="55"/>
      <c r="AE1409" s="55"/>
      <c r="AF1409" s="35"/>
      <c r="AG1409" s="35"/>
    </row>
    <row r="1410" customFormat="false" ht="15" hidden="false" customHeight="false" outlineLevel="0" collapsed="false">
      <c r="B1410" s="52"/>
      <c r="C1410" s="52"/>
      <c r="D1410" s="52"/>
      <c r="E1410" s="52"/>
      <c r="F1410" s="52"/>
      <c r="G1410" s="52"/>
      <c r="AC1410" s="52"/>
      <c r="AD1410" s="52"/>
      <c r="AE1410" s="52"/>
      <c r="AF1410" s="35"/>
      <c r="AG1410" s="35"/>
    </row>
    <row r="1411" customFormat="false" ht="15" hidden="false" customHeight="false" outlineLevel="0" collapsed="false">
      <c r="B1411" s="44"/>
      <c r="C1411" s="44"/>
      <c r="D1411" s="44"/>
      <c r="E1411" s="44"/>
      <c r="F1411" s="44"/>
      <c r="G1411" s="44"/>
      <c r="AC1411" s="44"/>
      <c r="AD1411" s="44"/>
      <c r="AE1411" s="44"/>
      <c r="AF1411" s="35"/>
      <c r="AG1411" s="35"/>
    </row>
    <row r="1412" customFormat="false" ht="15" hidden="false" customHeight="false" outlineLevel="0" collapsed="false">
      <c r="B1412" s="56"/>
      <c r="C1412" s="56"/>
      <c r="D1412" s="56"/>
      <c r="E1412" s="56"/>
      <c r="F1412" s="56"/>
      <c r="G1412" s="56"/>
      <c r="AC1412" s="56"/>
      <c r="AD1412" s="56"/>
      <c r="AE1412" s="56"/>
      <c r="AF1412" s="35"/>
      <c r="AG1412" s="35"/>
    </row>
    <row r="1413" customFormat="false" ht="15" hidden="false" customHeight="false" outlineLevel="0" collapsed="false">
      <c r="B1413" s="38"/>
      <c r="C1413" s="38"/>
      <c r="D1413" s="38"/>
      <c r="E1413" s="38"/>
      <c r="F1413" s="38"/>
      <c r="G1413" s="38"/>
      <c r="AC1413" s="38"/>
      <c r="AD1413" s="38"/>
      <c r="AE1413" s="38"/>
      <c r="AF1413" s="35"/>
      <c r="AG1413" s="35"/>
    </row>
    <row r="1414" customFormat="false" ht="15" hidden="false" customHeight="false" outlineLevel="0" collapsed="false">
      <c r="B1414" s="50"/>
      <c r="C1414" s="50"/>
      <c r="D1414" s="50"/>
      <c r="E1414" s="50"/>
      <c r="F1414" s="50"/>
      <c r="G1414" s="50"/>
      <c r="AC1414" s="50"/>
      <c r="AD1414" s="50"/>
      <c r="AE1414" s="50"/>
      <c r="AF1414" s="35"/>
      <c r="AG1414" s="35"/>
    </row>
    <row r="1415" customFormat="false" ht="15" hidden="false" customHeight="false" outlineLevel="0" collapsed="false">
      <c r="B1415" s="33"/>
      <c r="C1415" s="33"/>
      <c r="D1415" s="33"/>
      <c r="E1415" s="33"/>
      <c r="F1415" s="33"/>
      <c r="G1415" s="33"/>
      <c r="AC1415" s="33"/>
      <c r="AD1415" s="33"/>
      <c r="AE1415" s="33"/>
      <c r="AF1415" s="35"/>
      <c r="AG1415" s="35"/>
    </row>
    <row r="1416" customFormat="false" ht="15" hidden="false" customHeight="false" outlineLevel="0" collapsed="false">
      <c r="B1416" s="43"/>
      <c r="C1416" s="43"/>
      <c r="D1416" s="43"/>
      <c r="E1416" s="43"/>
      <c r="F1416" s="43"/>
      <c r="G1416" s="43"/>
      <c r="AC1416" s="43"/>
      <c r="AD1416" s="43"/>
      <c r="AE1416" s="43"/>
      <c r="AF1416" s="35"/>
      <c r="AG1416" s="35"/>
    </row>
    <row r="1417" customFormat="false" ht="15" hidden="false" customHeight="false" outlineLevel="0" collapsed="false">
      <c r="B1417" s="58"/>
      <c r="C1417" s="58"/>
      <c r="D1417" s="58"/>
      <c r="E1417" s="58"/>
      <c r="F1417" s="58"/>
      <c r="G1417" s="58"/>
      <c r="AC1417" s="58"/>
      <c r="AD1417" s="58"/>
      <c r="AE1417" s="58"/>
      <c r="AF1417" s="35"/>
      <c r="AG1417" s="35"/>
    </row>
    <row r="1418" customFormat="false" ht="15" hidden="false" customHeight="false" outlineLevel="0" collapsed="false">
      <c r="B1418" s="36"/>
      <c r="C1418" s="36"/>
      <c r="D1418" s="36"/>
      <c r="E1418" s="36"/>
      <c r="F1418" s="36"/>
      <c r="G1418" s="36"/>
      <c r="AC1418" s="36"/>
      <c r="AD1418" s="36"/>
      <c r="AE1418" s="36"/>
      <c r="AF1418" s="35"/>
      <c r="AG1418" s="35"/>
    </row>
    <row r="1419" customFormat="false" ht="15" hidden="false" customHeight="false" outlineLevel="0" collapsed="false">
      <c r="B1419" s="43"/>
      <c r="C1419" s="43"/>
      <c r="D1419" s="43"/>
      <c r="E1419" s="43"/>
      <c r="F1419" s="43"/>
      <c r="G1419" s="43"/>
      <c r="AC1419" s="43"/>
      <c r="AD1419" s="43"/>
      <c r="AE1419" s="43"/>
      <c r="AF1419" s="35"/>
      <c r="AG1419" s="35"/>
    </row>
    <row r="1420" customFormat="false" ht="15" hidden="false" customHeight="false" outlineLevel="0" collapsed="false">
      <c r="B1420" s="42"/>
      <c r="C1420" s="42"/>
      <c r="D1420" s="42"/>
      <c r="E1420" s="42"/>
      <c r="F1420" s="42"/>
      <c r="G1420" s="42"/>
      <c r="AC1420" s="42"/>
      <c r="AD1420" s="42"/>
      <c r="AE1420" s="42"/>
      <c r="AF1420" s="35"/>
      <c r="AG1420" s="35"/>
    </row>
    <row r="1421" customFormat="false" ht="15" hidden="false" customHeight="false" outlineLevel="0" collapsed="false">
      <c r="B1421" s="35"/>
      <c r="C1421" s="35"/>
      <c r="D1421" s="35"/>
      <c r="E1421" s="35"/>
      <c r="F1421" s="35"/>
      <c r="G1421" s="35"/>
      <c r="AC1421" s="35"/>
      <c r="AD1421" s="35"/>
      <c r="AE1421" s="35"/>
      <c r="AF1421" s="35"/>
      <c r="AG1421" s="35"/>
    </row>
    <row r="1422" customFormat="false" ht="15" hidden="false" customHeight="false" outlineLevel="0" collapsed="false">
      <c r="B1422" s="53"/>
      <c r="C1422" s="53"/>
      <c r="D1422" s="53"/>
      <c r="E1422" s="53"/>
      <c r="F1422" s="53"/>
      <c r="G1422" s="53"/>
      <c r="AC1422" s="53"/>
      <c r="AD1422" s="53"/>
      <c r="AE1422" s="53"/>
      <c r="AF1422" s="54"/>
      <c r="AG1422" s="54"/>
    </row>
    <row r="1423" customFormat="false" ht="15" hidden="false" customHeight="false" outlineLevel="0" collapsed="false">
      <c r="B1423" s="50"/>
      <c r="C1423" s="50"/>
      <c r="D1423" s="50"/>
      <c r="E1423" s="50"/>
      <c r="F1423" s="50"/>
      <c r="G1423" s="50"/>
      <c r="AC1423" s="50"/>
      <c r="AD1423" s="50"/>
      <c r="AE1423" s="50"/>
      <c r="AF1423" s="54"/>
      <c r="AG1423" s="54"/>
    </row>
    <row r="1424" customFormat="false" ht="15" hidden="false" customHeight="false" outlineLevel="0" collapsed="false">
      <c r="B1424" s="50"/>
      <c r="C1424" s="50"/>
      <c r="D1424" s="50"/>
      <c r="E1424" s="50"/>
      <c r="F1424" s="50"/>
      <c r="G1424" s="50"/>
      <c r="AC1424" s="50"/>
      <c r="AD1424" s="50"/>
      <c r="AE1424" s="50"/>
      <c r="AF1424" s="54"/>
      <c r="AG1424" s="54"/>
    </row>
    <row r="1425" customFormat="false" ht="15" hidden="false" customHeight="false" outlineLevel="0" collapsed="false">
      <c r="B1425" s="55"/>
      <c r="C1425" s="55"/>
      <c r="D1425" s="55"/>
      <c r="E1425" s="55"/>
      <c r="F1425" s="55"/>
      <c r="G1425" s="55"/>
      <c r="AC1425" s="55"/>
      <c r="AD1425" s="55"/>
      <c r="AE1425" s="55"/>
      <c r="AF1425" s="54"/>
      <c r="AG1425" s="54"/>
    </row>
    <row r="1426" customFormat="false" ht="15" hidden="false" customHeight="false" outlineLevel="0" collapsed="false">
      <c r="B1426" s="35"/>
      <c r="C1426" s="35"/>
      <c r="D1426" s="35"/>
      <c r="E1426" s="35"/>
      <c r="F1426" s="35"/>
      <c r="G1426" s="35"/>
      <c r="AC1426" s="35"/>
      <c r="AD1426" s="35"/>
      <c r="AE1426" s="35"/>
      <c r="AF1426" s="54"/>
      <c r="AG1426" s="54"/>
    </row>
    <row r="1427" customFormat="false" ht="15" hidden="false" customHeight="false" outlineLevel="0" collapsed="false">
      <c r="B1427" s="40"/>
      <c r="C1427" s="40"/>
      <c r="D1427" s="40"/>
      <c r="E1427" s="40"/>
      <c r="F1427" s="40"/>
      <c r="G1427" s="40"/>
      <c r="AC1427" s="40"/>
      <c r="AD1427" s="40"/>
      <c r="AE1427" s="40"/>
      <c r="AF1427" s="54"/>
      <c r="AG1427" s="54"/>
    </row>
    <row r="1428" customFormat="false" ht="15" hidden="false" customHeight="false" outlineLevel="0" collapsed="false">
      <c r="B1428" s="45"/>
      <c r="C1428" s="45"/>
      <c r="D1428" s="45"/>
      <c r="E1428" s="45"/>
      <c r="F1428" s="45"/>
      <c r="G1428" s="45"/>
      <c r="AC1428" s="45"/>
      <c r="AD1428" s="45"/>
      <c r="AE1428" s="45"/>
      <c r="AF1428" s="54"/>
      <c r="AG1428" s="54"/>
    </row>
    <row r="1429" customFormat="false" ht="15" hidden="false" customHeight="false" outlineLevel="0" collapsed="false">
      <c r="B1429" s="53"/>
      <c r="C1429" s="53"/>
      <c r="D1429" s="53"/>
      <c r="E1429" s="53"/>
      <c r="F1429" s="53"/>
      <c r="G1429" s="53"/>
      <c r="AC1429" s="53"/>
      <c r="AD1429" s="53"/>
      <c r="AE1429" s="53"/>
      <c r="AF1429" s="54"/>
      <c r="AG1429" s="54"/>
    </row>
    <row r="1430" customFormat="false" ht="15" hidden="false" customHeight="false" outlineLevel="0" collapsed="false">
      <c r="B1430" s="46"/>
      <c r="C1430" s="46"/>
      <c r="D1430" s="46"/>
      <c r="E1430" s="46"/>
      <c r="F1430" s="46"/>
      <c r="G1430" s="46"/>
      <c r="AC1430" s="46"/>
      <c r="AD1430" s="46"/>
      <c r="AE1430" s="46"/>
      <c r="AF1430" s="54"/>
      <c r="AG1430" s="54"/>
    </row>
    <row r="1431" customFormat="false" ht="15" hidden="false" customHeight="false" outlineLevel="0" collapsed="false">
      <c r="B1431" s="48"/>
      <c r="C1431" s="48"/>
      <c r="D1431" s="48"/>
      <c r="E1431" s="48"/>
      <c r="F1431" s="48"/>
      <c r="G1431" s="48"/>
      <c r="AC1431" s="48"/>
      <c r="AD1431" s="48"/>
      <c r="AE1431" s="48"/>
      <c r="AF1431" s="54"/>
      <c r="AG1431" s="54"/>
    </row>
    <row r="1432" customFormat="false" ht="15" hidden="false" customHeight="false" outlineLevel="0" collapsed="false">
      <c r="B1432" s="53"/>
      <c r="C1432" s="53"/>
      <c r="D1432" s="53"/>
      <c r="E1432" s="53"/>
      <c r="F1432" s="53"/>
      <c r="G1432" s="53"/>
      <c r="AC1432" s="53"/>
      <c r="AD1432" s="53"/>
      <c r="AE1432" s="53"/>
      <c r="AF1432" s="54"/>
      <c r="AG1432" s="54"/>
    </row>
    <row r="1433" customFormat="false" ht="15" hidden="false" customHeight="false" outlineLevel="0" collapsed="false">
      <c r="B1433" s="59"/>
      <c r="C1433" s="59"/>
      <c r="D1433" s="59"/>
      <c r="E1433" s="59"/>
      <c r="F1433" s="59"/>
      <c r="G1433" s="59"/>
      <c r="AC1433" s="59"/>
      <c r="AD1433" s="59"/>
      <c r="AE1433" s="59"/>
      <c r="AF1433" s="54"/>
      <c r="AG1433" s="54"/>
    </row>
    <row r="1434" customFormat="false" ht="15" hidden="false" customHeight="false" outlineLevel="0" collapsed="false">
      <c r="B1434" s="53"/>
      <c r="C1434" s="53"/>
      <c r="D1434" s="53"/>
      <c r="E1434" s="53"/>
      <c r="F1434" s="53"/>
      <c r="G1434" s="53"/>
      <c r="AC1434" s="53"/>
      <c r="AD1434" s="53"/>
      <c r="AE1434" s="53"/>
      <c r="AF1434" s="54"/>
      <c r="AG1434" s="54"/>
    </row>
    <row r="1435" customFormat="false" ht="15" hidden="false" customHeight="false" outlineLevel="0" collapsed="false">
      <c r="B1435" s="58"/>
      <c r="C1435" s="58"/>
      <c r="D1435" s="58"/>
      <c r="E1435" s="58"/>
      <c r="F1435" s="58"/>
      <c r="G1435" s="58"/>
      <c r="AC1435" s="58"/>
      <c r="AD1435" s="58"/>
      <c r="AE1435" s="58"/>
      <c r="AF1435" s="54"/>
      <c r="AG1435" s="54"/>
    </row>
    <row r="1436" customFormat="false" ht="15" hidden="false" customHeight="false" outlineLevel="0" collapsed="false">
      <c r="B1436" s="36"/>
      <c r="C1436" s="36"/>
      <c r="D1436" s="36"/>
      <c r="E1436" s="36"/>
      <c r="F1436" s="36"/>
      <c r="G1436" s="36"/>
      <c r="AC1436" s="36"/>
      <c r="AD1436" s="36"/>
      <c r="AE1436" s="36"/>
      <c r="AF1436" s="54"/>
      <c r="AG1436" s="54"/>
    </row>
    <row r="1437" customFormat="false" ht="15" hidden="false" customHeight="false" outlineLevel="0" collapsed="false">
      <c r="B1437" s="42"/>
      <c r="C1437" s="42"/>
      <c r="D1437" s="42"/>
      <c r="E1437" s="42"/>
      <c r="F1437" s="42"/>
      <c r="G1437" s="42"/>
      <c r="AC1437" s="42"/>
      <c r="AD1437" s="42"/>
      <c r="AE1437" s="42"/>
      <c r="AF1437" s="54"/>
      <c r="AG1437" s="54"/>
    </row>
    <row r="1438" customFormat="false" ht="15" hidden="false" customHeight="false" outlineLevel="0" collapsed="false">
      <c r="B1438" s="36"/>
      <c r="C1438" s="36"/>
      <c r="D1438" s="36"/>
      <c r="E1438" s="36"/>
      <c r="F1438" s="36"/>
      <c r="G1438" s="36"/>
      <c r="AC1438" s="36"/>
      <c r="AD1438" s="36"/>
      <c r="AE1438" s="36"/>
      <c r="AF1438" s="54"/>
      <c r="AG1438" s="54"/>
    </row>
    <row r="1439" customFormat="false" ht="15" hidden="false" customHeight="false" outlineLevel="0" collapsed="false">
      <c r="B1439" s="53"/>
      <c r="C1439" s="53"/>
      <c r="D1439" s="53"/>
      <c r="E1439" s="53"/>
      <c r="F1439" s="53"/>
      <c r="G1439" s="53"/>
      <c r="AC1439" s="53"/>
      <c r="AD1439" s="53"/>
      <c r="AE1439" s="53"/>
      <c r="AF1439" s="54"/>
      <c r="AG1439" s="54"/>
    </row>
    <row r="1440" customFormat="false" ht="15" hidden="false" customHeight="false" outlineLevel="0" collapsed="false">
      <c r="B1440" s="56"/>
      <c r="C1440" s="56"/>
      <c r="D1440" s="56"/>
      <c r="E1440" s="56"/>
      <c r="F1440" s="56"/>
      <c r="G1440" s="56"/>
      <c r="AC1440" s="56"/>
      <c r="AD1440" s="56"/>
      <c r="AE1440" s="56"/>
      <c r="AF1440" s="54"/>
      <c r="AG1440" s="54"/>
    </row>
    <row r="1441" customFormat="false" ht="15" hidden="false" customHeight="false" outlineLevel="0" collapsed="false">
      <c r="B1441" s="48"/>
      <c r="C1441" s="48"/>
      <c r="D1441" s="48"/>
      <c r="E1441" s="48"/>
      <c r="F1441" s="48"/>
      <c r="G1441" s="48"/>
      <c r="AC1441" s="48"/>
      <c r="AD1441" s="48"/>
      <c r="AE1441" s="48"/>
      <c r="AF1441" s="54"/>
      <c r="AG1441" s="54"/>
    </row>
    <row r="1442" customFormat="false" ht="15" hidden="false" customHeight="false" outlineLevel="0" collapsed="false">
      <c r="B1442" s="53"/>
      <c r="C1442" s="53"/>
      <c r="D1442" s="53"/>
      <c r="E1442" s="53"/>
      <c r="F1442" s="53"/>
      <c r="G1442" s="53"/>
      <c r="AC1442" s="53"/>
      <c r="AD1442" s="53"/>
      <c r="AE1442" s="53"/>
      <c r="AF1442" s="54"/>
      <c r="AG1442" s="54"/>
    </row>
    <row r="1443" customFormat="false" ht="15" hidden="false" customHeight="false" outlineLevel="0" collapsed="false">
      <c r="B1443" s="37"/>
      <c r="C1443" s="37"/>
      <c r="D1443" s="37"/>
      <c r="E1443" s="37"/>
      <c r="F1443" s="37"/>
      <c r="G1443" s="37"/>
      <c r="AC1443" s="37"/>
      <c r="AD1443" s="37"/>
      <c r="AE1443" s="37"/>
      <c r="AF1443" s="54"/>
      <c r="AG1443" s="54"/>
    </row>
    <row r="1444" customFormat="false" ht="15" hidden="false" customHeight="false" outlineLevel="0" collapsed="false">
      <c r="B1444" s="55"/>
      <c r="C1444" s="55"/>
      <c r="D1444" s="55"/>
      <c r="E1444" s="55"/>
      <c r="F1444" s="55"/>
      <c r="G1444" s="55"/>
      <c r="AC1444" s="55"/>
      <c r="AD1444" s="55"/>
      <c r="AE1444" s="55"/>
      <c r="AF1444" s="54"/>
      <c r="AG1444" s="54"/>
    </row>
    <row r="1445" customFormat="false" ht="15" hidden="false" customHeight="false" outlineLevel="0" collapsed="false">
      <c r="B1445" s="37"/>
      <c r="C1445" s="37"/>
      <c r="D1445" s="37"/>
      <c r="E1445" s="37"/>
      <c r="F1445" s="37"/>
      <c r="G1445" s="37"/>
      <c r="AC1445" s="37"/>
      <c r="AD1445" s="37"/>
      <c r="AE1445" s="37"/>
      <c r="AF1445" s="54"/>
      <c r="AG1445" s="54"/>
    </row>
    <row r="1446" customFormat="false" ht="15" hidden="false" customHeight="false" outlineLevel="0" collapsed="false">
      <c r="B1446" s="50"/>
      <c r="C1446" s="50"/>
      <c r="D1446" s="50"/>
      <c r="E1446" s="50"/>
      <c r="F1446" s="50"/>
      <c r="G1446" s="50"/>
      <c r="AC1446" s="50"/>
      <c r="AD1446" s="50"/>
      <c r="AE1446" s="50"/>
      <c r="AF1446" s="54"/>
      <c r="AG1446" s="54"/>
    </row>
    <row r="1447" customFormat="false" ht="15" hidden="false" customHeight="false" outlineLevel="0" collapsed="false">
      <c r="B1447" s="42"/>
      <c r="C1447" s="42"/>
      <c r="D1447" s="42"/>
      <c r="E1447" s="42"/>
      <c r="F1447" s="42"/>
      <c r="G1447" s="42"/>
      <c r="AC1447" s="42"/>
      <c r="AD1447" s="42"/>
      <c r="AE1447" s="42"/>
      <c r="AF1447" s="54"/>
      <c r="AG1447" s="54"/>
    </row>
    <row r="1448" customFormat="false" ht="15" hidden="false" customHeight="false" outlineLevel="0" collapsed="false">
      <c r="B1448" s="55"/>
      <c r="C1448" s="55"/>
      <c r="D1448" s="55"/>
      <c r="E1448" s="55"/>
      <c r="F1448" s="55"/>
      <c r="G1448" s="55"/>
      <c r="AC1448" s="55"/>
      <c r="AD1448" s="55"/>
      <c r="AE1448" s="55"/>
      <c r="AF1448" s="54"/>
      <c r="AG1448" s="54"/>
    </row>
    <row r="1449" customFormat="false" ht="15" hidden="false" customHeight="false" outlineLevel="0" collapsed="false">
      <c r="B1449" s="35"/>
      <c r="C1449" s="35"/>
      <c r="D1449" s="35"/>
      <c r="E1449" s="35"/>
      <c r="F1449" s="35"/>
      <c r="G1449" s="35"/>
      <c r="AC1449" s="35"/>
      <c r="AD1449" s="35"/>
      <c r="AE1449" s="35"/>
      <c r="AF1449" s="54"/>
      <c r="AG1449" s="54"/>
    </row>
    <row r="1450" customFormat="false" ht="15" hidden="false" customHeight="false" outlineLevel="0" collapsed="false">
      <c r="B1450" s="57"/>
      <c r="C1450" s="57"/>
      <c r="D1450" s="57"/>
      <c r="E1450" s="57"/>
      <c r="F1450" s="57"/>
      <c r="G1450" s="57"/>
      <c r="AC1450" s="57"/>
      <c r="AD1450" s="57"/>
      <c r="AE1450" s="57"/>
      <c r="AF1450" s="54"/>
      <c r="AG1450" s="54"/>
    </row>
    <row r="1451" customFormat="false" ht="15" hidden="false" customHeight="false" outlineLevel="0" collapsed="false">
      <c r="B1451" s="56"/>
      <c r="C1451" s="56"/>
      <c r="D1451" s="56"/>
      <c r="E1451" s="56"/>
      <c r="F1451" s="56"/>
      <c r="G1451" s="56"/>
      <c r="AC1451" s="56"/>
      <c r="AD1451" s="56"/>
      <c r="AE1451" s="56"/>
      <c r="AF1451" s="54"/>
      <c r="AG1451" s="54"/>
    </row>
    <row r="1452" customFormat="false" ht="15" hidden="false" customHeight="false" outlineLevel="0" collapsed="false">
      <c r="B1452" s="36"/>
      <c r="C1452" s="36"/>
      <c r="D1452" s="36"/>
      <c r="E1452" s="36"/>
      <c r="F1452" s="36"/>
      <c r="G1452" s="36"/>
      <c r="AC1452" s="36"/>
      <c r="AD1452" s="36"/>
      <c r="AE1452" s="36"/>
      <c r="AF1452" s="54"/>
      <c r="AG1452" s="54"/>
    </row>
    <row r="1453" customFormat="false" ht="15" hidden="false" customHeight="false" outlineLevel="0" collapsed="false">
      <c r="B1453" s="55"/>
      <c r="C1453" s="55"/>
      <c r="D1453" s="55"/>
      <c r="E1453" s="55"/>
      <c r="F1453" s="55"/>
      <c r="G1453" s="55"/>
      <c r="AC1453" s="55"/>
      <c r="AD1453" s="55"/>
      <c r="AE1453" s="55"/>
      <c r="AF1453" s="54"/>
      <c r="AG1453" s="54"/>
    </row>
    <row r="1454" customFormat="false" ht="15" hidden="false" customHeight="false" outlineLevel="0" collapsed="false">
      <c r="B1454" s="46"/>
      <c r="C1454" s="46"/>
      <c r="D1454" s="46"/>
      <c r="E1454" s="46"/>
      <c r="F1454" s="46"/>
      <c r="G1454" s="46"/>
      <c r="AC1454" s="46"/>
      <c r="AD1454" s="46"/>
      <c r="AE1454" s="46"/>
      <c r="AF1454" s="54"/>
      <c r="AG1454" s="54"/>
    </row>
    <row r="1455" customFormat="false" ht="15" hidden="false" customHeight="false" outlineLevel="0" collapsed="false">
      <c r="B1455" s="50"/>
      <c r="C1455" s="50"/>
      <c r="D1455" s="50"/>
      <c r="E1455" s="50"/>
      <c r="F1455" s="50"/>
      <c r="G1455" s="50"/>
      <c r="AC1455" s="50"/>
      <c r="AD1455" s="50"/>
      <c r="AE1455" s="50"/>
      <c r="AF1455" s="54"/>
      <c r="AG1455" s="54"/>
    </row>
    <row r="1456" customFormat="false" ht="15" hidden="false" customHeight="false" outlineLevel="0" collapsed="false">
      <c r="B1456" s="43"/>
      <c r="C1456" s="43"/>
      <c r="D1456" s="43"/>
      <c r="E1456" s="43"/>
      <c r="F1456" s="43"/>
      <c r="G1456" s="43"/>
      <c r="AC1456" s="43"/>
      <c r="AD1456" s="43"/>
      <c r="AE1456" s="43"/>
      <c r="AF1456" s="54"/>
      <c r="AG1456" s="54"/>
    </row>
    <row r="1457" customFormat="false" ht="15" hidden="false" customHeight="false" outlineLevel="0" collapsed="false">
      <c r="B1457" s="48"/>
      <c r="C1457" s="48"/>
      <c r="D1457" s="48"/>
      <c r="E1457" s="48"/>
      <c r="F1457" s="48"/>
      <c r="G1457" s="48"/>
      <c r="AC1457" s="48"/>
      <c r="AD1457" s="48"/>
      <c r="AE1457" s="48"/>
      <c r="AF1457" s="54"/>
      <c r="AG1457" s="54"/>
    </row>
    <row r="1458" customFormat="false" ht="15" hidden="false" customHeight="false" outlineLevel="0" collapsed="false">
      <c r="B1458" s="59"/>
      <c r="C1458" s="59"/>
      <c r="D1458" s="59"/>
      <c r="E1458" s="59"/>
      <c r="F1458" s="59"/>
      <c r="G1458" s="59"/>
      <c r="AC1458" s="59"/>
      <c r="AD1458" s="59"/>
      <c r="AE1458" s="59"/>
      <c r="AF1458" s="54"/>
      <c r="AG1458" s="54"/>
    </row>
    <row r="1459" customFormat="false" ht="15" hidden="false" customHeight="false" outlineLevel="0" collapsed="false">
      <c r="B1459" s="47"/>
      <c r="C1459" s="47"/>
      <c r="D1459" s="47"/>
      <c r="E1459" s="47"/>
      <c r="F1459" s="47"/>
      <c r="G1459" s="47"/>
      <c r="AC1459" s="47"/>
      <c r="AD1459" s="47"/>
      <c r="AE1459" s="47"/>
      <c r="AF1459" s="54"/>
      <c r="AG1459" s="54"/>
    </row>
    <row r="1460" customFormat="false" ht="15" hidden="false" customHeight="false" outlineLevel="0" collapsed="false">
      <c r="B1460" s="45"/>
      <c r="C1460" s="45"/>
      <c r="D1460" s="45"/>
      <c r="E1460" s="45"/>
      <c r="F1460" s="45"/>
      <c r="G1460" s="45"/>
      <c r="AC1460" s="45"/>
      <c r="AD1460" s="45"/>
      <c r="AE1460" s="45"/>
      <c r="AF1460" s="54"/>
      <c r="AG1460" s="54"/>
    </row>
    <row r="1461" customFormat="false" ht="15" hidden="false" customHeight="false" outlineLevel="0" collapsed="false">
      <c r="B1461" s="53"/>
      <c r="C1461" s="53"/>
      <c r="D1461" s="53"/>
      <c r="E1461" s="53"/>
      <c r="F1461" s="53"/>
      <c r="G1461" s="53"/>
      <c r="AC1461" s="53"/>
      <c r="AD1461" s="53"/>
      <c r="AE1461" s="53"/>
      <c r="AF1461" s="54"/>
      <c r="AG1461" s="54"/>
    </row>
    <row r="1462" customFormat="false" ht="15" hidden="false" customHeight="false" outlineLevel="0" collapsed="false">
      <c r="B1462" s="54"/>
      <c r="C1462" s="54"/>
      <c r="D1462" s="54"/>
      <c r="E1462" s="54"/>
      <c r="F1462" s="54"/>
      <c r="G1462" s="54"/>
      <c r="AC1462" s="54"/>
      <c r="AD1462" s="54"/>
      <c r="AE1462" s="54"/>
      <c r="AF1462" s="54"/>
      <c r="AG1462" s="54"/>
    </row>
    <row r="1463" customFormat="false" ht="15" hidden="false" customHeight="false" outlineLevel="0" collapsed="false">
      <c r="B1463" s="35"/>
      <c r="C1463" s="35"/>
      <c r="D1463" s="35"/>
      <c r="E1463" s="35"/>
      <c r="F1463" s="35"/>
      <c r="G1463" s="35"/>
      <c r="AC1463" s="35"/>
      <c r="AD1463" s="35"/>
      <c r="AE1463" s="35"/>
      <c r="AF1463" s="54"/>
      <c r="AG1463" s="54"/>
    </row>
    <row r="1464" customFormat="false" ht="15" hidden="false" customHeight="false" outlineLevel="0" collapsed="false">
      <c r="B1464" s="58"/>
      <c r="C1464" s="58"/>
      <c r="D1464" s="58"/>
      <c r="E1464" s="58"/>
      <c r="F1464" s="58"/>
      <c r="G1464" s="58"/>
      <c r="AC1464" s="58"/>
      <c r="AD1464" s="58"/>
      <c r="AE1464" s="58"/>
      <c r="AF1464" s="54"/>
      <c r="AG1464" s="54"/>
    </row>
    <row r="1465" customFormat="false" ht="15" hidden="false" customHeight="false" outlineLevel="0" collapsed="false">
      <c r="B1465" s="58"/>
      <c r="C1465" s="58"/>
      <c r="D1465" s="58"/>
      <c r="E1465" s="58"/>
      <c r="F1465" s="58"/>
      <c r="G1465" s="58"/>
      <c r="AC1465" s="58"/>
      <c r="AD1465" s="58"/>
      <c r="AE1465" s="58"/>
      <c r="AF1465" s="54"/>
      <c r="AG1465" s="54"/>
    </row>
    <row r="1466" customFormat="false" ht="15" hidden="false" customHeight="false" outlineLevel="0" collapsed="false">
      <c r="B1466" s="37"/>
      <c r="C1466" s="37"/>
      <c r="D1466" s="37"/>
      <c r="E1466" s="37"/>
      <c r="F1466" s="37"/>
      <c r="G1466" s="37"/>
      <c r="AC1466" s="37"/>
      <c r="AD1466" s="37"/>
      <c r="AE1466" s="37"/>
      <c r="AF1466" s="54"/>
      <c r="AG1466" s="54"/>
    </row>
    <row r="1467" customFormat="false" ht="15" hidden="false" customHeight="false" outlineLevel="0" collapsed="false">
      <c r="B1467" s="36"/>
      <c r="C1467" s="36"/>
      <c r="D1467" s="36"/>
      <c r="E1467" s="36"/>
      <c r="F1467" s="36"/>
      <c r="G1467" s="36"/>
      <c r="AC1467" s="36"/>
      <c r="AD1467" s="36"/>
      <c r="AE1467" s="36"/>
      <c r="AF1467" s="54"/>
      <c r="AG1467" s="54"/>
    </row>
    <row r="1468" customFormat="false" ht="15" hidden="false" customHeight="false" outlineLevel="0" collapsed="false">
      <c r="B1468" s="33"/>
      <c r="C1468" s="33"/>
      <c r="D1468" s="33"/>
      <c r="E1468" s="33"/>
      <c r="F1468" s="33"/>
      <c r="G1468" s="33"/>
      <c r="AC1468" s="33"/>
      <c r="AD1468" s="33"/>
      <c r="AE1468" s="33"/>
      <c r="AF1468" s="54"/>
      <c r="AG1468" s="54"/>
    </row>
    <row r="1469" customFormat="false" ht="15" hidden="false" customHeight="false" outlineLevel="0" collapsed="false">
      <c r="B1469" s="59"/>
      <c r="C1469" s="59"/>
      <c r="D1469" s="59"/>
      <c r="E1469" s="59"/>
      <c r="F1469" s="59"/>
      <c r="G1469" s="59"/>
      <c r="AC1469" s="59"/>
      <c r="AD1469" s="59"/>
      <c r="AE1469" s="59"/>
      <c r="AF1469" s="54"/>
      <c r="AG1469" s="54"/>
    </row>
    <row r="1470" customFormat="false" ht="15" hidden="false" customHeight="false" outlineLevel="0" collapsed="false">
      <c r="B1470" s="45"/>
      <c r="C1470" s="45"/>
      <c r="D1470" s="45"/>
      <c r="E1470" s="45"/>
      <c r="F1470" s="45"/>
      <c r="G1470" s="45"/>
      <c r="AC1470" s="45"/>
      <c r="AD1470" s="45"/>
      <c r="AE1470" s="45"/>
      <c r="AF1470" s="54"/>
      <c r="AG1470" s="54"/>
    </row>
    <row r="1471" customFormat="false" ht="15" hidden="false" customHeight="false" outlineLevel="0" collapsed="false">
      <c r="B1471" s="34"/>
      <c r="C1471" s="34"/>
      <c r="D1471" s="34"/>
      <c r="E1471" s="34"/>
      <c r="F1471" s="34"/>
      <c r="G1471" s="34"/>
      <c r="AC1471" s="34"/>
      <c r="AD1471" s="34"/>
      <c r="AE1471" s="34"/>
      <c r="AF1471" s="54"/>
      <c r="AG1471" s="54"/>
    </row>
    <row r="1472" customFormat="false" ht="15" hidden="false" customHeight="false" outlineLevel="0" collapsed="false">
      <c r="B1472" s="33"/>
      <c r="C1472" s="33"/>
      <c r="D1472" s="33"/>
      <c r="E1472" s="33"/>
      <c r="F1472" s="33"/>
      <c r="G1472" s="33"/>
      <c r="AC1472" s="33"/>
      <c r="AD1472" s="33"/>
      <c r="AE1472" s="33"/>
      <c r="AF1472" s="54"/>
      <c r="AG1472" s="54"/>
    </row>
    <row r="1473" customFormat="false" ht="15" hidden="false" customHeight="false" outlineLevel="0" collapsed="false">
      <c r="B1473" s="54"/>
      <c r="C1473" s="54"/>
      <c r="D1473" s="54"/>
      <c r="E1473" s="54"/>
      <c r="F1473" s="54"/>
      <c r="G1473" s="54"/>
      <c r="AC1473" s="54"/>
      <c r="AD1473" s="54"/>
      <c r="AE1473" s="54"/>
      <c r="AF1473" s="54"/>
      <c r="AG1473" s="54"/>
    </row>
    <row r="1474" customFormat="false" ht="15" hidden="false" customHeight="false" outlineLevel="0" collapsed="false">
      <c r="B1474" s="53"/>
      <c r="C1474" s="53"/>
      <c r="D1474" s="53"/>
      <c r="E1474" s="53"/>
      <c r="F1474" s="53"/>
      <c r="G1474" s="53"/>
      <c r="AC1474" s="53"/>
      <c r="AD1474" s="53"/>
      <c r="AE1474" s="53"/>
      <c r="AF1474" s="54"/>
      <c r="AG1474" s="54"/>
    </row>
    <row r="1475" customFormat="false" ht="15" hidden="false" customHeight="false" outlineLevel="0" collapsed="false">
      <c r="B1475" s="50"/>
      <c r="C1475" s="50"/>
      <c r="D1475" s="50"/>
      <c r="E1475" s="50"/>
      <c r="F1475" s="50"/>
      <c r="G1475" s="50"/>
      <c r="AC1475" s="50"/>
      <c r="AD1475" s="50"/>
      <c r="AE1475" s="50"/>
      <c r="AF1475" s="54"/>
      <c r="AG1475" s="54"/>
    </row>
    <row r="1476" customFormat="false" ht="15" hidden="false" customHeight="false" outlineLevel="0" collapsed="false">
      <c r="B1476" s="41"/>
      <c r="C1476" s="41"/>
      <c r="D1476" s="41"/>
      <c r="E1476" s="41"/>
      <c r="F1476" s="41"/>
      <c r="G1476" s="41"/>
      <c r="AC1476" s="41"/>
      <c r="AD1476" s="41"/>
      <c r="AE1476" s="41"/>
      <c r="AF1476" s="54"/>
      <c r="AG1476" s="54"/>
    </row>
    <row r="1477" customFormat="false" ht="15" hidden="false" customHeight="false" outlineLevel="0" collapsed="false">
      <c r="B1477" s="40"/>
      <c r="C1477" s="40"/>
      <c r="D1477" s="40"/>
      <c r="E1477" s="40"/>
      <c r="F1477" s="40"/>
      <c r="G1477" s="40"/>
      <c r="AC1477" s="40"/>
      <c r="AD1477" s="40"/>
      <c r="AE1477" s="40"/>
      <c r="AF1477" s="54"/>
      <c r="AG1477" s="54"/>
    </row>
    <row r="1478" customFormat="false" ht="15" hidden="false" customHeight="false" outlineLevel="0" collapsed="false">
      <c r="B1478" s="40"/>
      <c r="C1478" s="40"/>
      <c r="D1478" s="40"/>
      <c r="E1478" s="40"/>
      <c r="F1478" s="40"/>
      <c r="G1478" s="40"/>
      <c r="AC1478" s="40"/>
      <c r="AD1478" s="40"/>
      <c r="AE1478" s="40"/>
      <c r="AF1478" s="54"/>
      <c r="AG1478" s="54"/>
    </row>
    <row r="1479" customFormat="false" ht="15" hidden="false" customHeight="false" outlineLevel="0" collapsed="false">
      <c r="B1479" s="50"/>
      <c r="C1479" s="50"/>
      <c r="D1479" s="50"/>
      <c r="E1479" s="50"/>
      <c r="F1479" s="50"/>
      <c r="G1479" s="50"/>
      <c r="AC1479" s="50"/>
      <c r="AD1479" s="50"/>
      <c r="AE1479" s="50"/>
      <c r="AF1479" s="54"/>
      <c r="AG1479" s="54"/>
    </row>
    <row r="1480" customFormat="false" ht="15" hidden="false" customHeight="false" outlineLevel="0" collapsed="false">
      <c r="B1480" s="55"/>
      <c r="C1480" s="55"/>
      <c r="D1480" s="55"/>
      <c r="E1480" s="55"/>
      <c r="F1480" s="55"/>
      <c r="G1480" s="55"/>
      <c r="AC1480" s="55"/>
      <c r="AD1480" s="55"/>
      <c r="AE1480" s="55"/>
      <c r="AF1480" s="54"/>
      <c r="AG1480" s="54"/>
    </row>
    <row r="1481" customFormat="false" ht="15" hidden="false" customHeight="false" outlineLevel="0" collapsed="false">
      <c r="B1481" s="39"/>
      <c r="C1481" s="39"/>
      <c r="D1481" s="39"/>
      <c r="E1481" s="39"/>
      <c r="F1481" s="39"/>
      <c r="G1481" s="39"/>
      <c r="AC1481" s="39"/>
      <c r="AD1481" s="39"/>
      <c r="AE1481" s="39"/>
      <c r="AF1481" s="54"/>
      <c r="AG1481" s="54"/>
    </row>
    <row r="1482" customFormat="false" ht="15" hidden="false" customHeight="false" outlineLevel="0" collapsed="false">
      <c r="B1482" s="42"/>
      <c r="C1482" s="42"/>
      <c r="D1482" s="42"/>
      <c r="E1482" s="42"/>
      <c r="F1482" s="42"/>
      <c r="G1482" s="42"/>
      <c r="AC1482" s="42"/>
      <c r="AD1482" s="42"/>
      <c r="AE1482" s="42"/>
      <c r="AF1482" s="54"/>
      <c r="AG1482" s="54"/>
    </row>
    <row r="1483" customFormat="false" ht="15" hidden="false" customHeight="false" outlineLevel="0" collapsed="false">
      <c r="B1483" s="47"/>
      <c r="C1483" s="47"/>
      <c r="D1483" s="47"/>
      <c r="E1483" s="47"/>
      <c r="F1483" s="47"/>
      <c r="G1483" s="47"/>
      <c r="AC1483" s="47"/>
      <c r="AD1483" s="47"/>
      <c r="AE1483" s="47"/>
      <c r="AF1483" s="50"/>
      <c r="AG1483" s="50"/>
    </row>
    <row r="1484" customFormat="false" ht="15" hidden="false" customHeight="false" outlineLevel="0" collapsed="false">
      <c r="B1484" s="50"/>
      <c r="C1484" s="50"/>
      <c r="D1484" s="50"/>
      <c r="E1484" s="50"/>
      <c r="F1484" s="50"/>
      <c r="G1484" s="50"/>
      <c r="AC1484" s="50"/>
      <c r="AD1484" s="50"/>
      <c r="AE1484" s="50"/>
      <c r="AF1484" s="50"/>
      <c r="AG1484" s="50"/>
    </row>
    <row r="1485" customFormat="false" ht="15" hidden="false" customHeight="false" outlineLevel="0" collapsed="false">
      <c r="B1485" s="50"/>
      <c r="C1485" s="50"/>
      <c r="D1485" s="50"/>
      <c r="E1485" s="50"/>
      <c r="F1485" s="50"/>
      <c r="G1485" s="50"/>
      <c r="AC1485" s="50"/>
      <c r="AD1485" s="50"/>
      <c r="AE1485" s="50"/>
      <c r="AF1485" s="50"/>
      <c r="AG1485" s="50"/>
    </row>
    <row r="1486" customFormat="false" ht="15" hidden="false" customHeight="false" outlineLevel="0" collapsed="false">
      <c r="B1486" s="33"/>
      <c r="C1486" s="33"/>
      <c r="D1486" s="33"/>
      <c r="E1486" s="33"/>
      <c r="F1486" s="33"/>
      <c r="G1486" s="33"/>
      <c r="AC1486" s="33"/>
      <c r="AD1486" s="33"/>
      <c r="AE1486" s="33"/>
      <c r="AF1486" s="50"/>
      <c r="AG1486" s="50"/>
    </row>
    <row r="1487" customFormat="false" ht="15" hidden="false" customHeight="false" outlineLevel="0" collapsed="false">
      <c r="B1487" s="55"/>
      <c r="C1487" s="55"/>
      <c r="D1487" s="55"/>
      <c r="E1487" s="55"/>
      <c r="F1487" s="55"/>
      <c r="G1487" s="55"/>
      <c r="AC1487" s="55"/>
      <c r="AD1487" s="55"/>
      <c r="AE1487" s="55"/>
      <c r="AF1487" s="50"/>
      <c r="AG1487" s="50"/>
    </row>
    <row r="1488" customFormat="false" ht="15" hidden="false" customHeight="false" outlineLevel="0" collapsed="false">
      <c r="B1488" s="53"/>
      <c r="C1488" s="53"/>
      <c r="D1488" s="53"/>
      <c r="E1488" s="53"/>
      <c r="F1488" s="53"/>
      <c r="G1488" s="53"/>
      <c r="AC1488" s="53"/>
      <c r="AD1488" s="53"/>
      <c r="AE1488" s="53"/>
      <c r="AF1488" s="50"/>
      <c r="AG1488" s="50"/>
    </row>
    <row r="1489" customFormat="false" ht="15" hidden="false" customHeight="false" outlineLevel="0" collapsed="false">
      <c r="B1489" s="45"/>
      <c r="C1489" s="45"/>
      <c r="D1489" s="45"/>
      <c r="E1489" s="45"/>
      <c r="F1489" s="45"/>
      <c r="G1489" s="45"/>
      <c r="AC1489" s="45"/>
      <c r="AD1489" s="45"/>
      <c r="AE1489" s="45"/>
      <c r="AF1489" s="50"/>
      <c r="AG1489" s="50"/>
    </row>
    <row r="1490" customFormat="false" ht="15" hidden="false" customHeight="false" outlineLevel="0" collapsed="false">
      <c r="B1490" s="59"/>
      <c r="C1490" s="59"/>
      <c r="D1490" s="59"/>
      <c r="E1490" s="59"/>
      <c r="F1490" s="59"/>
      <c r="G1490" s="59"/>
      <c r="AC1490" s="59"/>
      <c r="AD1490" s="59"/>
      <c r="AE1490" s="59"/>
      <c r="AF1490" s="50"/>
      <c r="AG1490" s="50"/>
    </row>
    <row r="1491" customFormat="false" ht="15" hidden="false" customHeight="false" outlineLevel="0" collapsed="false">
      <c r="B1491" s="47"/>
      <c r="C1491" s="47"/>
      <c r="D1491" s="47"/>
      <c r="E1491" s="47"/>
      <c r="F1491" s="47"/>
      <c r="G1491" s="47"/>
      <c r="AC1491" s="47"/>
      <c r="AD1491" s="47"/>
      <c r="AE1491" s="47"/>
      <c r="AF1491" s="50"/>
      <c r="AG1491" s="50"/>
    </row>
    <row r="1492" customFormat="false" ht="15" hidden="false" customHeight="false" outlineLevel="0" collapsed="false">
      <c r="B1492" s="42"/>
      <c r="C1492" s="42"/>
      <c r="D1492" s="42"/>
      <c r="E1492" s="42"/>
      <c r="F1492" s="42"/>
      <c r="G1492" s="42"/>
      <c r="AC1492" s="42"/>
      <c r="AD1492" s="42"/>
      <c r="AE1492" s="42"/>
      <c r="AF1492" s="50"/>
      <c r="AG1492" s="50"/>
    </row>
    <row r="1493" customFormat="false" ht="15" hidden="false" customHeight="false" outlineLevel="0" collapsed="false">
      <c r="B1493" s="38"/>
      <c r="C1493" s="38"/>
      <c r="D1493" s="38"/>
      <c r="E1493" s="38"/>
      <c r="F1493" s="38"/>
      <c r="G1493" s="38"/>
      <c r="AC1493" s="38"/>
      <c r="AD1493" s="38"/>
      <c r="AE1493" s="38"/>
      <c r="AF1493" s="50"/>
      <c r="AG1493" s="50"/>
    </row>
    <row r="1494" customFormat="false" ht="15" hidden="false" customHeight="false" outlineLevel="0" collapsed="false">
      <c r="B1494" s="41"/>
      <c r="C1494" s="41"/>
      <c r="D1494" s="41"/>
      <c r="E1494" s="41"/>
      <c r="F1494" s="41"/>
      <c r="G1494" s="41"/>
      <c r="AC1494" s="41"/>
      <c r="AD1494" s="41"/>
      <c r="AE1494" s="41"/>
      <c r="AF1494" s="50"/>
      <c r="AG1494" s="50"/>
    </row>
    <row r="1495" customFormat="false" ht="15" hidden="false" customHeight="false" outlineLevel="0" collapsed="false">
      <c r="B1495" s="39"/>
      <c r="C1495" s="39"/>
      <c r="D1495" s="39"/>
      <c r="E1495" s="39"/>
      <c r="F1495" s="39"/>
      <c r="G1495" s="39"/>
      <c r="AC1495" s="39"/>
      <c r="AD1495" s="39"/>
      <c r="AE1495" s="39"/>
      <c r="AF1495" s="50"/>
      <c r="AG1495" s="50"/>
    </row>
    <row r="1496" customFormat="false" ht="15" hidden="false" customHeight="false" outlineLevel="0" collapsed="false">
      <c r="B1496" s="39"/>
      <c r="C1496" s="39"/>
      <c r="D1496" s="39"/>
      <c r="E1496" s="39"/>
      <c r="F1496" s="39"/>
      <c r="G1496" s="39"/>
      <c r="AC1496" s="39"/>
      <c r="AD1496" s="39"/>
      <c r="AE1496" s="39"/>
      <c r="AF1496" s="50"/>
      <c r="AG1496" s="50"/>
    </row>
    <row r="1497" customFormat="false" ht="15" hidden="false" customHeight="false" outlineLevel="0" collapsed="false">
      <c r="B1497" s="53"/>
      <c r="C1497" s="53"/>
      <c r="D1497" s="53"/>
      <c r="E1497" s="53"/>
      <c r="F1497" s="53"/>
      <c r="G1497" s="53"/>
      <c r="AC1497" s="53"/>
      <c r="AD1497" s="53"/>
      <c r="AE1497" s="53"/>
      <c r="AF1497" s="50"/>
      <c r="AG1497" s="50"/>
    </row>
    <row r="1498" customFormat="false" ht="15" hidden="false" customHeight="false" outlineLevel="0" collapsed="false">
      <c r="B1498" s="51"/>
      <c r="C1498" s="51"/>
      <c r="D1498" s="51"/>
      <c r="E1498" s="51"/>
      <c r="F1498" s="51"/>
      <c r="G1498" s="51"/>
      <c r="AC1498" s="51"/>
      <c r="AD1498" s="51"/>
      <c r="AE1498" s="51"/>
      <c r="AF1498" s="50"/>
      <c r="AG1498" s="50"/>
    </row>
    <row r="1499" customFormat="false" ht="15" hidden="false" customHeight="false" outlineLevel="0" collapsed="false">
      <c r="B1499" s="46"/>
      <c r="C1499" s="46"/>
      <c r="D1499" s="46"/>
      <c r="E1499" s="46"/>
      <c r="F1499" s="46"/>
      <c r="G1499" s="46"/>
      <c r="AC1499" s="46"/>
      <c r="AD1499" s="46"/>
      <c r="AE1499" s="46"/>
      <c r="AF1499" s="50"/>
      <c r="AG1499" s="50"/>
    </row>
    <row r="1500" customFormat="false" ht="15" hidden="false" customHeight="false" outlineLevel="0" collapsed="false">
      <c r="B1500" s="39"/>
      <c r="C1500" s="39"/>
      <c r="D1500" s="39"/>
      <c r="E1500" s="39"/>
      <c r="F1500" s="39"/>
      <c r="G1500" s="39"/>
      <c r="AC1500" s="39"/>
      <c r="AD1500" s="39"/>
      <c r="AE1500" s="39"/>
      <c r="AF1500" s="50"/>
      <c r="AG1500" s="50"/>
    </row>
    <row r="1501" customFormat="false" ht="15" hidden="false" customHeight="false" outlineLevel="0" collapsed="false">
      <c r="B1501" s="50"/>
      <c r="C1501" s="50"/>
      <c r="D1501" s="50"/>
      <c r="E1501" s="50"/>
      <c r="F1501" s="50"/>
      <c r="G1501" s="50"/>
      <c r="AC1501" s="50"/>
      <c r="AD1501" s="50"/>
      <c r="AE1501" s="50"/>
      <c r="AF1501" s="50"/>
      <c r="AG1501" s="50"/>
    </row>
    <row r="1502" customFormat="false" ht="15" hidden="false" customHeight="false" outlineLevel="0" collapsed="false">
      <c r="B1502" s="41"/>
      <c r="C1502" s="41"/>
      <c r="D1502" s="41"/>
      <c r="E1502" s="41"/>
      <c r="F1502" s="41"/>
      <c r="G1502" s="41"/>
      <c r="AC1502" s="41"/>
      <c r="AD1502" s="41"/>
      <c r="AE1502" s="41"/>
      <c r="AF1502" s="50"/>
      <c r="AG1502" s="50"/>
    </row>
    <row r="1503" customFormat="false" ht="15" hidden="false" customHeight="false" outlineLevel="0" collapsed="false">
      <c r="B1503" s="41"/>
      <c r="C1503" s="41"/>
      <c r="D1503" s="41"/>
      <c r="E1503" s="41"/>
      <c r="F1503" s="41"/>
      <c r="G1503" s="41"/>
      <c r="AC1503" s="41"/>
      <c r="AD1503" s="41"/>
      <c r="AE1503" s="41"/>
      <c r="AF1503" s="50"/>
      <c r="AG1503" s="50"/>
    </row>
    <row r="1504" customFormat="false" ht="15" hidden="false" customHeight="false" outlineLevel="0" collapsed="false">
      <c r="B1504" s="42"/>
      <c r="C1504" s="42"/>
      <c r="D1504" s="42"/>
      <c r="E1504" s="42"/>
      <c r="F1504" s="42"/>
      <c r="G1504" s="42"/>
      <c r="AC1504" s="42"/>
      <c r="AD1504" s="42"/>
      <c r="AE1504" s="42"/>
      <c r="AF1504" s="50"/>
      <c r="AG1504" s="50"/>
    </row>
    <row r="1505" customFormat="false" ht="15" hidden="false" customHeight="false" outlineLevel="0" collapsed="false">
      <c r="B1505" s="45"/>
      <c r="C1505" s="45"/>
      <c r="D1505" s="45"/>
      <c r="E1505" s="45"/>
      <c r="F1505" s="45"/>
      <c r="G1505" s="45"/>
      <c r="AC1505" s="45"/>
      <c r="AD1505" s="45"/>
      <c r="AE1505" s="45"/>
      <c r="AF1505" s="50"/>
      <c r="AG1505" s="50"/>
    </row>
    <row r="1506" customFormat="false" ht="15" hidden="false" customHeight="false" outlineLevel="0" collapsed="false">
      <c r="B1506" s="33"/>
      <c r="C1506" s="33"/>
      <c r="D1506" s="33"/>
      <c r="E1506" s="33"/>
      <c r="F1506" s="33"/>
      <c r="G1506" s="33"/>
      <c r="AC1506" s="33"/>
      <c r="AD1506" s="33"/>
      <c r="AE1506" s="33"/>
      <c r="AF1506" s="50"/>
      <c r="AG1506" s="50"/>
    </row>
    <row r="1507" customFormat="false" ht="15" hidden="false" customHeight="false" outlineLevel="0" collapsed="false">
      <c r="B1507" s="50"/>
      <c r="C1507" s="50"/>
      <c r="D1507" s="50"/>
      <c r="E1507" s="50"/>
      <c r="F1507" s="50"/>
      <c r="G1507" s="50"/>
      <c r="AC1507" s="50"/>
      <c r="AD1507" s="50"/>
      <c r="AE1507" s="50"/>
      <c r="AF1507" s="50"/>
      <c r="AG1507" s="50"/>
    </row>
    <row r="1508" customFormat="false" ht="15" hidden="false" customHeight="false" outlineLevel="0" collapsed="false">
      <c r="B1508" s="37"/>
      <c r="C1508" s="37"/>
      <c r="D1508" s="37"/>
      <c r="E1508" s="37"/>
      <c r="F1508" s="37"/>
      <c r="G1508" s="37"/>
      <c r="AC1508" s="37"/>
      <c r="AD1508" s="37"/>
      <c r="AE1508" s="37"/>
      <c r="AF1508" s="50"/>
      <c r="AG1508" s="50"/>
    </row>
    <row r="1509" customFormat="false" ht="15" hidden="false" customHeight="false" outlineLevel="0" collapsed="false">
      <c r="B1509" s="44"/>
      <c r="C1509" s="44"/>
      <c r="D1509" s="44"/>
      <c r="E1509" s="44"/>
      <c r="F1509" s="44"/>
      <c r="G1509" s="44"/>
      <c r="AC1509" s="44"/>
      <c r="AD1509" s="44"/>
      <c r="AE1509" s="44"/>
      <c r="AF1509" s="50"/>
      <c r="AG1509" s="50"/>
    </row>
    <row r="1510" customFormat="false" ht="15" hidden="false" customHeight="false" outlineLevel="0" collapsed="false">
      <c r="B1510" s="38"/>
      <c r="C1510" s="38"/>
      <c r="D1510" s="38"/>
      <c r="E1510" s="38"/>
      <c r="F1510" s="38"/>
      <c r="G1510" s="38"/>
      <c r="AC1510" s="38"/>
      <c r="AD1510" s="38"/>
      <c r="AE1510" s="38"/>
      <c r="AF1510" s="50"/>
      <c r="AG1510" s="50"/>
    </row>
    <row r="1511" customFormat="false" ht="15" hidden="false" customHeight="false" outlineLevel="0" collapsed="false">
      <c r="B1511" s="35"/>
      <c r="C1511" s="35"/>
      <c r="D1511" s="35"/>
      <c r="E1511" s="35"/>
      <c r="F1511" s="35"/>
      <c r="G1511" s="35"/>
      <c r="AC1511" s="35"/>
      <c r="AD1511" s="35"/>
      <c r="AE1511" s="35"/>
      <c r="AF1511" s="50"/>
      <c r="AG1511" s="50"/>
    </row>
    <row r="1512" customFormat="false" ht="15" hidden="false" customHeight="false" outlineLevel="0" collapsed="false">
      <c r="B1512" s="33"/>
      <c r="C1512" s="33"/>
      <c r="D1512" s="33"/>
      <c r="E1512" s="33"/>
      <c r="F1512" s="33"/>
      <c r="G1512" s="33"/>
      <c r="AC1512" s="33"/>
      <c r="AD1512" s="33"/>
      <c r="AE1512" s="33"/>
      <c r="AF1512" s="50"/>
      <c r="AG1512" s="50"/>
    </row>
    <row r="1513" customFormat="false" ht="15" hidden="false" customHeight="false" outlineLevel="0" collapsed="false">
      <c r="B1513" s="42"/>
      <c r="C1513" s="42"/>
      <c r="D1513" s="42"/>
      <c r="E1513" s="42"/>
      <c r="F1513" s="42"/>
      <c r="G1513" s="42"/>
      <c r="AC1513" s="42"/>
      <c r="AD1513" s="42"/>
      <c r="AE1513" s="42"/>
      <c r="AF1513" s="50"/>
      <c r="AG1513" s="50"/>
    </row>
    <row r="1514" customFormat="false" ht="15" hidden="false" customHeight="false" outlineLevel="0" collapsed="false">
      <c r="B1514" s="51"/>
      <c r="C1514" s="51"/>
      <c r="D1514" s="51"/>
      <c r="E1514" s="51"/>
      <c r="F1514" s="51"/>
      <c r="G1514" s="51"/>
      <c r="AC1514" s="51"/>
      <c r="AD1514" s="51"/>
      <c r="AE1514" s="51"/>
      <c r="AF1514" s="50"/>
      <c r="AG1514" s="50"/>
    </row>
    <row r="1515" customFormat="false" ht="15" hidden="false" customHeight="false" outlineLevel="0" collapsed="false">
      <c r="B1515" s="51"/>
      <c r="C1515" s="51"/>
      <c r="D1515" s="51"/>
      <c r="E1515" s="51"/>
      <c r="F1515" s="51"/>
      <c r="G1515" s="51"/>
      <c r="AC1515" s="51"/>
      <c r="AD1515" s="51"/>
      <c r="AE1515" s="51"/>
      <c r="AF1515" s="50"/>
      <c r="AG1515" s="50"/>
    </row>
    <row r="1516" customFormat="false" ht="15" hidden="false" customHeight="false" outlineLevel="0" collapsed="false">
      <c r="B1516" s="53"/>
      <c r="C1516" s="53"/>
      <c r="D1516" s="53"/>
      <c r="E1516" s="53"/>
      <c r="F1516" s="53"/>
      <c r="G1516" s="53"/>
      <c r="AC1516" s="53"/>
      <c r="AD1516" s="53"/>
      <c r="AE1516" s="53"/>
      <c r="AF1516" s="50"/>
      <c r="AG1516" s="50"/>
    </row>
    <row r="1517" customFormat="false" ht="15" hidden="false" customHeight="false" outlineLevel="0" collapsed="false">
      <c r="B1517" s="45"/>
      <c r="C1517" s="45"/>
      <c r="D1517" s="45"/>
      <c r="E1517" s="45"/>
      <c r="F1517" s="45"/>
      <c r="G1517" s="45"/>
      <c r="AC1517" s="45"/>
      <c r="AD1517" s="45"/>
      <c r="AE1517" s="45"/>
      <c r="AF1517" s="50"/>
      <c r="AG1517" s="50"/>
    </row>
    <row r="1518" customFormat="false" ht="15" hidden="false" customHeight="false" outlineLevel="0" collapsed="false">
      <c r="B1518" s="41"/>
      <c r="C1518" s="41"/>
      <c r="D1518" s="41"/>
      <c r="E1518" s="41"/>
      <c r="F1518" s="41"/>
      <c r="G1518" s="41"/>
      <c r="AC1518" s="41"/>
      <c r="AD1518" s="41"/>
      <c r="AE1518" s="41"/>
      <c r="AF1518" s="50"/>
      <c r="AG1518" s="50"/>
    </row>
    <row r="1519" customFormat="false" ht="15" hidden="false" customHeight="false" outlineLevel="0" collapsed="false">
      <c r="B1519" s="33"/>
      <c r="C1519" s="33"/>
      <c r="D1519" s="33"/>
      <c r="E1519" s="33"/>
      <c r="F1519" s="33"/>
      <c r="G1519" s="33"/>
      <c r="AC1519" s="33"/>
      <c r="AD1519" s="33"/>
      <c r="AE1519" s="33"/>
      <c r="AF1519" s="50"/>
      <c r="AG1519" s="50"/>
    </row>
    <row r="1520" customFormat="false" ht="15" hidden="false" customHeight="false" outlineLevel="0" collapsed="false">
      <c r="B1520" s="59"/>
      <c r="C1520" s="59"/>
      <c r="D1520" s="59"/>
      <c r="E1520" s="59"/>
      <c r="F1520" s="59"/>
      <c r="G1520" s="59"/>
      <c r="AC1520" s="59"/>
      <c r="AD1520" s="59"/>
      <c r="AE1520" s="59"/>
      <c r="AF1520" s="50"/>
      <c r="AG1520" s="50"/>
    </row>
    <row r="1521" customFormat="false" ht="15" hidden="false" customHeight="false" outlineLevel="0" collapsed="false">
      <c r="B1521" s="43"/>
      <c r="C1521" s="43"/>
      <c r="D1521" s="43"/>
      <c r="E1521" s="43"/>
      <c r="F1521" s="43"/>
      <c r="G1521" s="43"/>
      <c r="AC1521" s="43"/>
      <c r="AD1521" s="43"/>
      <c r="AE1521" s="43"/>
      <c r="AF1521" s="50"/>
      <c r="AG1521" s="50"/>
    </row>
    <row r="1522" customFormat="false" ht="15" hidden="false" customHeight="false" outlineLevel="0" collapsed="false">
      <c r="B1522" s="54"/>
      <c r="C1522" s="54"/>
      <c r="D1522" s="54"/>
      <c r="E1522" s="54"/>
      <c r="F1522" s="54"/>
      <c r="G1522" s="54"/>
      <c r="AC1522" s="54"/>
      <c r="AD1522" s="54"/>
      <c r="AE1522" s="54"/>
      <c r="AF1522" s="50"/>
      <c r="AG1522" s="50"/>
    </row>
    <row r="1523" customFormat="false" ht="15" hidden="false" customHeight="false" outlineLevel="0" collapsed="false">
      <c r="B1523" s="34"/>
      <c r="C1523" s="34"/>
      <c r="D1523" s="34"/>
      <c r="E1523" s="34"/>
      <c r="F1523" s="34"/>
      <c r="G1523" s="34"/>
      <c r="AC1523" s="34"/>
      <c r="AD1523" s="34"/>
      <c r="AE1523" s="34"/>
      <c r="AF1523" s="50"/>
      <c r="AG1523" s="50"/>
    </row>
    <row r="1524" customFormat="false" ht="15" hidden="false" customHeight="false" outlineLevel="0" collapsed="false">
      <c r="B1524" s="43"/>
      <c r="C1524" s="43"/>
      <c r="D1524" s="43"/>
      <c r="E1524" s="43"/>
      <c r="F1524" s="43"/>
      <c r="G1524" s="43"/>
      <c r="AC1524" s="43"/>
      <c r="AD1524" s="43"/>
      <c r="AE1524" s="43"/>
      <c r="AF1524" s="50"/>
      <c r="AG1524" s="50"/>
    </row>
    <row r="1525" customFormat="false" ht="15" hidden="false" customHeight="false" outlineLevel="0" collapsed="false">
      <c r="B1525" s="56"/>
      <c r="C1525" s="56"/>
      <c r="D1525" s="56"/>
      <c r="E1525" s="56"/>
      <c r="F1525" s="56"/>
      <c r="G1525" s="56"/>
      <c r="AC1525" s="56"/>
      <c r="AD1525" s="56"/>
      <c r="AE1525" s="56"/>
      <c r="AF1525" s="50"/>
      <c r="AG1525" s="50"/>
    </row>
    <row r="1526" customFormat="false" ht="15" hidden="false" customHeight="false" outlineLevel="0" collapsed="false">
      <c r="B1526" s="43"/>
      <c r="C1526" s="43"/>
      <c r="D1526" s="43"/>
      <c r="E1526" s="43"/>
      <c r="F1526" s="43"/>
      <c r="G1526" s="43"/>
      <c r="AC1526" s="43"/>
      <c r="AD1526" s="43"/>
      <c r="AE1526" s="43"/>
      <c r="AF1526" s="50"/>
      <c r="AG1526" s="50"/>
    </row>
    <row r="1527" customFormat="false" ht="15" hidden="false" customHeight="false" outlineLevel="0" collapsed="false">
      <c r="B1527" s="33"/>
      <c r="C1527" s="33"/>
      <c r="D1527" s="33"/>
      <c r="E1527" s="33"/>
      <c r="F1527" s="33"/>
      <c r="G1527" s="33"/>
      <c r="AC1527" s="33"/>
      <c r="AD1527" s="33"/>
      <c r="AE1527" s="33"/>
      <c r="AF1527" s="50"/>
      <c r="AG1527" s="50"/>
    </row>
    <row r="1528" customFormat="false" ht="15" hidden="false" customHeight="false" outlineLevel="0" collapsed="false">
      <c r="B1528" s="38"/>
      <c r="C1528" s="38"/>
      <c r="D1528" s="38"/>
      <c r="E1528" s="38"/>
      <c r="F1528" s="38"/>
      <c r="G1528" s="38"/>
      <c r="AC1528" s="38"/>
      <c r="AD1528" s="38"/>
      <c r="AE1528" s="38"/>
      <c r="AF1528" s="50"/>
      <c r="AG1528" s="50"/>
    </row>
    <row r="1529" customFormat="false" ht="15" hidden="false" customHeight="false" outlineLevel="0" collapsed="false">
      <c r="B1529" s="55"/>
      <c r="C1529" s="55"/>
      <c r="D1529" s="55"/>
      <c r="E1529" s="55"/>
      <c r="F1529" s="55"/>
      <c r="G1529" s="55"/>
      <c r="AC1529" s="55"/>
      <c r="AD1529" s="55"/>
      <c r="AE1529" s="55"/>
      <c r="AF1529" s="50"/>
      <c r="AG1529" s="50"/>
    </row>
    <row r="1530" customFormat="false" ht="15" hidden="false" customHeight="false" outlineLevel="0" collapsed="false">
      <c r="B1530" s="50"/>
      <c r="C1530" s="50"/>
      <c r="D1530" s="50"/>
      <c r="E1530" s="50"/>
      <c r="F1530" s="50"/>
      <c r="G1530" s="50"/>
      <c r="AC1530" s="50"/>
      <c r="AD1530" s="50"/>
      <c r="AE1530" s="50"/>
      <c r="AF1530" s="50"/>
      <c r="AG1530" s="50"/>
    </row>
    <row r="1531" customFormat="false" ht="15" hidden="false" customHeight="false" outlineLevel="0" collapsed="false">
      <c r="B1531" s="40"/>
      <c r="C1531" s="40"/>
      <c r="D1531" s="40"/>
      <c r="E1531" s="40"/>
      <c r="F1531" s="40"/>
      <c r="G1531" s="40"/>
      <c r="AC1531" s="40"/>
      <c r="AD1531" s="40"/>
      <c r="AE1531" s="40"/>
      <c r="AF1531" s="50"/>
      <c r="AG1531" s="50"/>
    </row>
    <row r="1532" customFormat="false" ht="15" hidden="false" customHeight="false" outlineLevel="0" collapsed="false">
      <c r="B1532" s="55"/>
      <c r="C1532" s="55"/>
      <c r="D1532" s="55"/>
      <c r="E1532" s="55"/>
      <c r="F1532" s="55"/>
      <c r="G1532" s="55"/>
      <c r="AC1532" s="55"/>
      <c r="AD1532" s="55"/>
      <c r="AE1532" s="55"/>
      <c r="AF1532" s="50"/>
      <c r="AG1532" s="50"/>
    </row>
    <row r="1533" customFormat="false" ht="15" hidden="false" customHeight="false" outlineLevel="0" collapsed="false">
      <c r="B1533" s="35"/>
      <c r="C1533" s="35"/>
      <c r="D1533" s="35"/>
      <c r="E1533" s="35"/>
      <c r="F1533" s="35"/>
      <c r="G1533" s="35"/>
      <c r="AC1533" s="35"/>
      <c r="AD1533" s="35"/>
      <c r="AE1533" s="35"/>
      <c r="AF1533" s="50"/>
      <c r="AG1533" s="50"/>
    </row>
    <row r="1534" customFormat="false" ht="15" hidden="false" customHeight="false" outlineLevel="0" collapsed="false">
      <c r="B1534" s="47"/>
      <c r="C1534" s="47"/>
      <c r="D1534" s="47"/>
      <c r="E1534" s="47"/>
      <c r="F1534" s="47"/>
      <c r="G1534" s="47"/>
      <c r="AC1534" s="47"/>
      <c r="AD1534" s="47"/>
      <c r="AE1534" s="47"/>
      <c r="AF1534" s="50"/>
      <c r="AG1534" s="50"/>
    </row>
    <row r="1535" customFormat="false" ht="15" hidden="false" customHeight="false" outlineLevel="0" collapsed="false">
      <c r="B1535" s="37"/>
      <c r="C1535" s="37"/>
      <c r="D1535" s="37"/>
      <c r="E1535" s="37"/>
      <c r="F1535" s="37"/>
      <c r="G1535" s="37"/>
      <c r="AC1535" s="37"/>
      <c r="AD1535" s="37"/>
      <c r="AE1535" s="37"/>
      <c r="AF1535" s="50"/>
      <c r="AG1535" s="50"/>
    </row>
    <row r="1536" customFormat="false" ht="15" hidden="false" customHeight="false" outlineLevel="0" collapsed="false">
      <c r="B1536" s="45"/>
      <c r="C1536" s="45"/>
      <c r="D1536" s="45"/>
      <c r="E1536" s="45"/>
      <c r="F1536" s="45"/>
      <c r="G1536" s="45"/>
      <c r="AC1536" s="45"/>
      <c r="AD1536" s="45"/>
      <c r="AE1536" s="45"/>
      <c r="AF1536" s="50"/>
      <c r="AG1536" s="50"/>
    </row>
    <row r="1537" customFormat="false" ht="15" hidden="false" customHeight="false" outlineLevel="0" collapsed="false">
      <c r="B1537" s="37"/>
      <c r="C1537" s="37"/>
      <c r="D1537" s="37"/>
      <c r="E1537" s="37"/>
      <c r="F1537" s="37"/>
      <c r="G1537" s="37"/>
      <c r="AC1537" s="37"/>
      <c r="AD1537" s="37"/>
      <c r="AE1537" s="37"/>
      <c r="AF1537" s="50"/>
      <c r="AG1537" s="50"/>
    </row>
    <row r="1538" customFormat="false" ht="15" hidden="false" customHeight="false" outlineLevel="0" collapsed="false">
      <c r="B1538" s="53"/>
      <c r="C1538" s="53"/>
      <c r="D1538" s="53"/>
      <c r="E1538" s="53"/>
      <c r="F1538" s="53"/>
      <c r="G1538" s="53"/>
      <c r="AC1538" s="53"/>
      <c r="AD1538" s="53"/>
      <c r="AE1538" s="53"/>
      <c r="AF1538" s="50"/>
      <c r="AG1538" s="50"/>
    </row>
    <row r="1539" customFormat="false" ht="15" hidden="false" customHeight="false" outlineLevel="0" collapsed="false">
      <c r="B1539" s="34"/>
      <c r="C1539" s="34"/>
      <c r="D1539" s="34"/>
      <c r="E1539" s="34"/>
      <c r="F1539" s="34"/>
      <c r="G1539" s="34"/>
      <c r="AC1539" s="34"/>
      <c r="AD1539" s="34"/>
      <c r="AE1539" s="34"/>
      <c r="AF1539" s="50"/>
      <c r="AG1539" s="50"/>
    </row>
    <row r="1540" customFormat="false" ht="15" hidden="false" customHeight="false" outlineLevel="0" collapsed="false">
      <c r="B1540" s="40"/>
      <c r="C1540" s="40"/>
      <c r="D1540" s="40"/>
      <c r="E1540" s="40"/>
      <c r="F1540" s="40"/>
      <c r="G1540" s="40"/>
      <c r="AC1540" s="40"/>
      <c r="AD1540" s="40"/>
      <c r="AE1540" s="40"/>
      <c r="AF1540" s="50"/>
      <c r="AG1540" s="50"/>
    </row>
    <row r="1541" customFormat="false" ht="15" hidden="false" customHeight="false" outlineLevel="0" collapsed="false">
      <c r="B1541" s="47"/>
      <c r="C1541" s="47"/>
      <c r="D1541" s="47"/>
      <c r="E1541" s="47"/>
      <c r="F1541" s="47"/>
      <c r="G1541" s="47"/>
      <c r="AC1541" s="47"/>
      <c r="AD1541" s="47"/>
      <c r="AE1541" s="47"/>
      <c r="AF1541" s="50"/>
      <c r="AG1541" s="50"/>
    </row>
    <row r="1542" customFormat="false" ht="15" hidden="false" customHeight="false" outlineLevel="0" collapsed="false">
      <c r="B1542" s="55"/>
      <c r="C1542" s="55"/>
      <c r="D1542" s="55"/>
      <c r="E1542" s="55"/>
      <c r="F1542" s="55"/>
      <c r="G1542" s="55"/>
      <c r="AC1542" s="55"/>
      <c r="AD1542" s="55"/>
      <c r="AE1542" s="55"/>
      <c r="AF1542" s="50"/>
      <c r="AG1542" s="50"/>
    </row>
    <row r="1543" customFormat="false" ht="15" hidden="false" customHeight="false" outlineLevel="0" collapsed="false">
      <c r="B1543" s="43"/>
      <c r="C1543" s="43"/>
      <c r="D1543" s="43"/>
      <c r="E1543" s="43"/>
      <c r="F1543" s="43"/>
      <c r="G1543" s="43"/>
      <c r="AC1543" s="43"/>
      <c r="AD1543" s="43"/>
      <c r="AE1543" s="43"/>
      <c r="AF1543" s="50"/>
      <c r="AG1543" s="50"/>
    </row>
    <row r="1544" customFormat="false" ht="15" hidden="false" customHeight="false" outlineLevel="0" collapsed="false">
      <c r="B1544" s="45"/>
      <c r="C1544" s="45"/>
      <c r="D1544" s="45"/>
      <c r="E1544" s="45"/>
      <c r="F1544" s="45"/>
      <c r="G1544" s="45"/>
      <c r="AC1544" s="45"/>
      <c r="AD1544" s="45"/>
      <c r="AE1544" s="45"/>
      <c r="AF1544" s="50"/>
      <c r="AG1544" s="50"/>
    </row>
    <row r="1545" customFormat="false" ht="15" hidden="false" customHeight="false" outlineLevel="0" collapsed="false">
      <c r="B1545" s="43"/>
      <c r="C1545" s="43"/>
      <c r="D1545" s="43"/>
      <c r="E1545" s="43"/>
      <c r="F1545" s="43"/>
      <c r="G1545" s="43"/>
      <c r="AC1545" s="43"/>
      <c r="AD1545" s="43"/>
      <c r="AE1545" s="43"/>
      <c r="AF1545" s="50"/>
      <c r="AG1545" s="50"/>
    </row>
    <row r="1546" customFormat="false" ht="15" hidden="false" customHeight="false" outlineLevel="0" collapsed="false">
      <c r="B1546" s="33"/>
      <c r="C1546" s="33"/>
      <c r="D1546" s="33"/>
      <c r="E1546" s="33"/>
      <c r="F1546" s="33"/>
      <c r="G1546" s="33"/>
      <c r="AC1546" s="33"/>
      <c r="AD1546" s="33"/>
      <c r="AE1546" s="33"/>
      <c r="AF1546" s="50"/>
      <c r="AG1546" s="50"/>
    </row>
    <row r="1547" customFormat="false" ht="15" hidden="false" customHeight="false" outlineLevel="0" collapsed="false">
      <c r="B1547" s="51"/>
      <c r="C1547" s="51"/>
      <c r="D1547" s="51"/>
      <c r="E1547" s="51"/>
      <c r="F1547" s="51"/>
      <c r="G1547" s="51"/>
      <c r="AC1547" s="51"/>
      <c r="AD1547" s="51"/>
      <c r="AE1547" s="51"/>
      <c r="AF1547" s="50"/>
      <c r="AG1547" s="50"/>
    </row>
    <row r="1548" customFormat="false" ht="15" hidden="false" customHeight="false" outlineLevel="0" collapsed="false">
      <c r="B1548" s="41"/>
      <c r="C1548" s="41"/>
      <c r="D1548" s="41"/>
      <c r="E1548" s="41"/>
      <c r="F1548" s="41"/>
      <c r="G1548" s="41"/>
      <c r="AC1548" s="41"/>
      <c r="AD1548" s="41"/>
      <c r="AE1548" s="41"/>
      <c r="AF1548" s="50"/>
      <c r="AG1548" s="50"/>
    </row>
    <row r="1549" customFormat="false" ht="15" hidden="false" customHeight="false" outlineLevel="0" collapsed="false">
      <c r="B1549" s="57"/>
      <c r="C1549" s="57"/>
      <c r="D1549" s="57"/>
      <c r="E1549" s="57"/>
      <c r="F1549" s="57"/>
      <c r="G1549" s="57"/>
      <c r="AC1549" s="57"/>
      <c r="AD1549" s="57"/>
      <c r="AE1549" s="57"/>
      <c r="AF1549" s="50"/>
      <c r="AG1549" s="50"/>
    </row>
    <row r="1550" customFormat="false" ht="15" hidden="false" customHeight="false" outlineLevel="0" collapsed="false">
      <c r="B1550" s="52"/>
      <c r="C1550" s="52"/>
      <c r="D1550" s="52"/>
      <c r="E1550" s="52"/>
      <c r="F1550" s="52"/>
      <c r="G1550" s="52"/>
      <c r="AC1550" s="52"/>
      <c r="AD1550" s="52"/>
      <c r="AE1550" s="52"/>
      <c r="AF1550" s="50"/>
      <c r="AG1550" s="50"/>
    </row>
    <row r="1551" customFormat="false" ht="15" hidden="false" customHeight="false" outlineLevel="0" collapsed="false">
      <c r="B1551" s="57"/>
      <c r="C1551" s="57"/>
      <c r="D1551" s="57"/>
      <c r="E1551" s="57"/>
      <c r="F1551" s="57"/>
      <c r="G1551" s="57"/>
      <c r="AC1551" s="57"/>
      <c r="AD1551" s="57"/>
      <c r="AE1551" s="57"/>
      <c r="AF1551" s="50"/>
      <c r="AG1551" s="50"/>
    </row>
    <row r="1552" customFormat="false" ht="15" hidden="false" customHeight="false" outlineLevel="0" collapsed="false">
      <c r="B1552" s="39"/>
      <c r="C1552" s="39"/>
      <c r="D1552" s="39"/>
      <c r="E1552" s="39"/>
      <c r="F1552" s="39"/>
      <c r="G1552" s="39"/>
      <c r="AC1552" s="39"/>
      <c r="AD1552" s="39"/>
      <c r="AE1552" s="39"/>
      <c r="AF1552" s="50"/>
      <c r="AG1552" s="50"/>
    </row>
    <row r="1553" customFormat="false" ht="15" hidden="false" customHeight="false" outlineLevel="0" collapsed="false">
      <c r="B1553" s="40"/>
      <c r="C1553" s="40"/>
      <c r="D1553" s="40"/>
      <c r="E1553" s="40"/>
      <c r="F1553" s="40"/>
      <c r="G1553" s="40"/>
      <c r="AC1553" s="40"/>
      <c r="AD1553" s="40"/>
      <c r="AE1553" s="40"/>
      <c r="AF1553" s="50"/>
      <c r="AG1553" s="50"/>
    </row>
    <row r="1554" customFormat="false" ht="15" hidden="false" customHeight="false" outlineLevel="0" collapsed="false">
      <c r="B1554" s="33"/>
      <c r="C1554" s="33"/>
      <c r="D1554" s="33"/>
      <c r="E1554" s="33"/>
      <c r="F1554" s="33"/>
      <c r="G1554" s="33"/>
      <c r="AC1554" s="33"/>
      <c r="AD1554" s="33"/>
      <c r="AE1554" s="33"/>
      <c r="AF1554" s="50"/>
      <c r="AG1554" s="50"/>
    </row>
    <row r="1555" customFormat="false" ht="15" hidden="false" customHeight="false" outlineLevel="0" collapsed="false">
      <c r="B1555" s="45"/>
      <c r="C1555" s="45"/>
      <c r="D1555" s="45"/>
      <c r="E1555" s="45"/>
      <c r="F1555" s="45"/>
      <c r="G1555" s="45"/>
      <c r="AC1555" s="45"/>
      <c r="AD1555" s="45"/>
      <c r="AE1555" s="45"/>
      <c r="AF1555" s="50"/>
      <c r="AG1555" s="50"/>
    </row>
    <row r="1556" customFormat="false" ht="15" hidden="false" customHeight="false" outlineLevel="0" collapsed="false">
      <c r="B1556" s="50"/>
      <c r="C1556" s="50"/>
      <c r="D1556" s="50"/>
      <c r="E1556" s="50"/>
      <c r="F1556" s="50"/>
      <c r="G1556" s="50"/>
      <c r="AC1556" s="50"/>
      <c r="AD1556" s="50"/>
      <c r="AE1556" s="50"/>
      <c r="AF1556" s="50"/>
      <c r="AG1556" s="50"/>
    </row>
    <row r="1557" customFormat="false" ht="15" hidden="false" customHeight="false" outlineLevel="0" collapsed="false">
      <c r="B1557" s="58"/>
      <c r="C1557" s="58"/>
      <c r="D1557" s="58"/>
      <c r="E1557" s="58"/>
      <c r="F1557" s="58"/>
      <c r="G1557" s="58"/>
      <c r="AC1557" s="58"/>
      <c r="AD1557" s="58"/>
      <c r="AE1557" s="58"/>
      <c r="AF1557" s="50"/>
      <c r="AG1557" s="50"/>
    </row>
    <row r="1558" customFormat="false" ht="15" hidden="false" customHeight="false" outlineLevel="0" collapsed="false">
      <c r="B1558" s="50"/>
      <c r="C1558" s="50"/>
      <c r="D1558" s="50"/>
      <c r="E1558" s="50"/>
      <c r="F1558" s="50"/>
      <c r="G1558" s="50"/>
      <c r="AC1558" s="50"/>
      <c r="AD1558" s="50"/>
      <c r="AE1558" s="50"/>
      <c r="AF1558" s="59"/>
      <c r="AG1558" s="59"/>
    </row>
    <row r="1559" customFormat="false" ht="15" hidden="false" customHeight="false" outlineLevel="0" collapsed="false">
      <c r="B1559" s="46"/>
      <c r="C1559" s="46"/>
      <c r="D1559" s="46"/>
      <c r="E1559" s="46"/>
      <c r="F1559" s="46"/>
      <c r="G1559" s="46"/>
      <c r="AC1559" s="46"/>
      <c r="AD1559" s="46"/>
      <c r="AE1559" s="46"/>
      <c r="AF1559" s="59"/>
      <c r="AG1559" s="59"/>
    </row>
    <row r="1560" customFormat="false" ht="15" hidden="false" customHeight="false" outlineLevel="0" collapsed="false">
      <c r="B1560" s="54"/>
      <c r="C1560" s="54"/>
      <c r="D1560" s="54"/>
      <c r="E1560" s="54"/>
      <c r="F1560" s="54"/>
      <c r="G1560" s="54"/>
      <c r="AC1560" s="54"/>
      <c r="AD1560" s="54"/>
      <c r="AE1560" s="54"/>
      <c r="AF1560" s="59"/>
      <c r="AG1560" s="59"/>
    </row>
    <row r="1561" customFormat="false" ht="15" hidden="false" customHeight="false" outlineLevel="0" collapsed="false">
      <c r="B1561" s="36"/>
      <c r="C1561" s="36"/>
      <c r="D1561" s="36"/>
      <c r="E1561" s="36"/>
      <c r="F1561" s="36"/>
      <c r="G1561" s="36"/>
      <c r="AC1561" s="36"/>
      <c r="AD1561" s="36"/>
      <c r="AE1561" s="36"/>
      <c r="AF1561" s="59"/>
      <c r="AG1561" s="59"/>
    </row>
    <row r="1562" customFormat="false" ht="15" hidden="false" customHeight="false" outlineLevel="0" collapsed="false">
      <c r="B1562" s="46"/>
      <c r="C1562" s="46"/>
      <c r="D1562" s="46"/>
      <c r="E1562" s="46"/>
      <c r="F1562" s="46"/>
      <c r="G1562" s="46"/>
      <c r="AC1562" s="46"/>
      <c r="AD1562" s="46"/>
      <c r="AE1562" s="46"/>
      <c r="AF1562" s="59"/>
      <c r="AG1562" s="59"/>
    </row>
    <row r="1563" customFormat="false" ht="15" hidden="false" customHeight="false" outlineLevel="0" collapsed="false">
      <c r="B1563" s="54"/>
      <c r="C1563" s="54"/>
      <c r="D1563" s="54"/>
      <c r="E1563" s="54"/>
      <c r="F1563" s="54"/>
      <c r="G1563" s="54"/>
      <c r="AC1563" s="54"/>
      <c r="AD1563" s="54"/>
      <c r="AE1563" s="54"/>
      <c r="AF1563" s="59"/>
      <c r="AG1563" s="59"/>
    </row>
    <row r="1564" customFormat="false" ht="15" hidden="false" customHeight="false" outlineLevel="0" collapsed="false">
      <c r="B1564" s="59"/>
      <c r="C1564" s="59"/>
      <c r="D1564" s="59"/>
      <c r="E1564" s="59"/>
      <c r="F1564" s="59"/>
      <c r="G1564" s="59"/>
      <c r="AC1564" s="59"/>
      <c r="AD1564" s="59"/>
      <c r="AE1564" s="59"/>
      <c r="AF1564" s="59"/>
      <c r="AG1564" s="59"/>
    </row>
    <row r="1565" customFormat="false" ht="15" hidden="false" customHeight="false" outlineLevel="0" collapsed="false">
      <c r="B1565" s="53"/>
      <c r="C1565" s="53"/>
      <c r="D1565" s="53"/>
      <c r="E1565" s="53"/>
      <c r="F1565" s="53"/>
      <c r="G1565" s="53"/>
      <c r="AC1565" s="53"/>
      <c r="AD1565" s="53"/>
      <c r="AE1565" s="53"/>
      <c r="AF1565" s="59"/>
      <c r="AG1565" s="59"/>
    </row>
    <row r="1566" customFormat="false" ht="15" hidden="false" customHeight="false" outlineLevel="0" collapsed="false">
      <c r="B1566" s="48"/>
      <c r="C1566" s="48"/>
      <c r="D1566" s="48"/>
      <c r="E1566" s="48"/>
      <c r="F1566" s="48"/>
      <c r="G1566" s="48"/>
      <c r="AC1566" s="48"/>
      <c r="AD1566" s="48"/>
      <c r="AE1566" s="48"/>
      <c r="AF1566" s="59"/>
      <c r="AG1566" s="59"/>
    </row>
    <row r="1567" customFormat="false" ht="15" hidden="false" customHeight="false" outlineLevel="0" collapsed="false">
      <c r="B1567" s="42"/>
      <c r="C1567" s="42"/>
      <c r="D1567" s="42"/>
      <c r="E1567" s="42"/>
      <c r="F1567" s="42"/>
      <c r="G1567" s="42"/>
      <c r="AC1567" s="42"/>
      <c r="AD1567" s="42"/>
      <c r="AE1567" s="42"/>
      <c r="AF1567" s="59"/>
      <c r="AG1567" s="59"/>
    </row>
    <row r="1568" customFormat="false" ht="15" hidden="false" customHeight="false" outlineLevel="0" collapsed="false">
      <c r="B1568" s="53"/>
      <c r="C1568" s="53"/>
      <c r="D1568" s="53"/>
      <c r="E1568" s="53"/>
      <c r="F1568" s="53"/>
      <c r="G1568" s="53"/>
      <c r="AC1568" s="53"/>
      <c r="AD1568" s="53"/>
      <c r="AE1568" s="53"/>
      <c r="AF1568" s="59"/>
      <c r="AG1568" s="59"/>
    </row>
    <row r="1569" customFormat="false" ht="15" hidden="false" customHeight="false" outlineLevel="0" collapsed="false">
      <c r="B1569" s="35"/>
      <c r="C1569" s="35"/>
      <c r="D1569" s="35"/>
      <c r="E1569" s="35"/>
      <c r="F1569" s="35"/>
      <c r="G1569" s="35"/>
      <c r="AC1569" s="35"/>
      <c r="AD1569" s="35"/>
      <c r="AE1569" s="35"/>
      <c r="AF1569" s="59"/>
      <c r="AG1569" s="59"/>
    </row>
    <row r="1570" customFormat="false" ht="15" hidden="false" customHeight="false" outlineLevel="0" collapsed="false">
      <c r="B1570" s="55"/>
      <c r="C1570" s="55"/>
      <c r="D1570" s="55"/>
      <c r="E1570" s="55"/>
      <c r="F1570" s="55"/>
      <c r="G1570" s="55"/>
      <c r="AC1570" s="55"/>
      <c r="AD1570" s="55"/>
      <c r="AE1570" s="55"/>
      <c r="AF1570" s="59"/>
      <c r="AG1570" s="59"/>
    </row>
    <row r="1571" customFormat="false" ht="15" hidden="false" customHeight="false" outlineLevel="0" collapsed="false">
      <c r="B1571" s="47"/>
      <c r="C1571" s="47"/>
      <c r="D1571" s="47"/>
      <c r="E1571" s="47"/>
      <c r="F1571" s="47"/>
      <c r="G1571" s="47"/>
      <c r="AC1571" s="47"/>
      <c r="AD1571" s="47"/>
      <c r="AE1571" s="47"/>
      <c r="AF1571" s="59"/>
      <c r="AG1571" s="59"/>
    </row>
    <row r="1572" customFormat="false" ht="15" hidden="false" customHeight="false" outlineLevel="0" collapsed="false">
      <c r="B1572" s="36"/>
      <c r="C1572" s="36"/>
      <c r="D1572" s="36"/>
      <c r="E1572" s="36"/>
      <c r="F1572" s="36"/>
      <c r="G1572" s="36"/>
      <c r="AC1572" s="36"/>
      <c r="AD1572" s="36"/>
      <c r="AE1572" s="36"/>
      <c r="AF1572" s="59"/>
      <c r="AG1572" s="59"/>
    </row>
    <row r="1573" customFormat="false" ht="15" hidden="false" customHeight="false" outlineLevel="0" collapsed="false">
      <c r="B1573" s="53"/>
      <c r="C1573" s="53"/>
      <c r="D1573" s="53"/>
      <c r="E1573" s="53"/>
      <c r="F1573" s="53"/>
      <c r="G1573" s="53"/>
      <c r="AC1573" s="53"/>
      <c r="AD1573" s="53"/>
      <c r="AE1573" s="53"/>
      <c r="AF1573" s="59"/>
      <c r="AG1573" s="59"/>
    </row>
    <row r="1574" customFormat="false" ht="15" hidden="false" customHeight="false" outlineLevel="0" collapsed="false">
      <c r="B1574" s="46"/>
      <c r="C1574" s="46"/>
      <c r="D1574" s="46"/>
      <c r="E1574" s="46"/>
      <c r="F1574" s="46"/>
      <c r="G1574" s="46"/>
      <c r="AC1574" s="46"/>
      <c r="AD1574" s="46"/>
      <c r="AE1574" s="46"/>
      <c r="AF1574" s="59"/>
      <c r="AG1574" s="59"/>
    </row>
    <row r="1575" customFormat="false" ht="15" hidden="false" customHeight="false" outlineLevel="0" collapsed="false">
      <c r="B1575" s="47"/>
      <c r="C1575" s="47"/>
      <c r="D1575" s="47"/>
      <c r="E1575" s="47"/>
      <c r="F1575" s="47"/>
      <c r="G1575" s="47"/>
      <c r="AC1575" s="47"/>
      <c r="AD1575" s="47"/>
      <c r="AE1575" s="47"/>
      <c r="AF1575" s="59"/>
      <c r="AG1575" s="59"/>
    </row>
    <row r="1576" customFormat="false" ht="15" hidden="false" customHeight="false" outlineLevel="0" collapsed="false">
      <c r="B1576" s="41"/>
      <c r="C1576" s="41"/>
      <c r="D1576" s="41"/>
      <c r="E1576" s="41"/>
      <c r="F1576" s="41"/>
      <c r="G1576" s="41"/>
      <c r="AC1576" s="41"/>
      <c r="AD1576" s="41"/>
      <c r="AE1576" s="41"/>
      <c r="AF1576" s="59"/>
      <c r="AG1576" s="59"/>
    </row>
    <row r="1577" customFormat="false" ht="15" hidden="false" customHeight="false" outlineLevel="0" collapsed="false">
      <c r="B1577" s="45"/>
      <c r="C1577" s="45"/>
      <c r="D1577" s="45"/>
      <c r="E1577" s="45"/>
      <c r="F1577" s="45"/>
      <c r="G1577" s="45"/>
      <c r="AC1577" s="45"/>
      <c r="AD1577" s="45"/>
      <c r="AE1577" s="45"/>
      <c r="AF1577" s="59"/>
      <c r="AG1577" s="59"/>
    </row>
    <row r="1578" customFormat="false" ht="15" hidden="false" customHeight="false" outlineLevel="0" collapsed="false">
      <c r="B1578" s="55"/>
      <c r="C1578" s="55"/>
      <c r="D1578" s="55"/>
      <c r="E1578" s="55"/>
      <c r="F1578" s="55"/>
      <c r="G1578" s="55"/>
      <c r="AC1578" s="55"/>
      <c r="AD1578" s="55"/>
      <c r="AE1578" s="55"/>
      <c r="AF1578" s="59"/>
      <c r="AG1578" s="59"/>
    </row>
    <row r="1579" customFormat="false" ht="15" hidden="false" customHeight="false" outlineLevel="0" collapsed="false">
      <c r="B1579" s="33"/>
      <c r="C1579" s="33"/>
      <c r="D1579" s="33"/>
      <c r="E1579" s="33"/>
      <c r="F1579" s="33"/>
      <c r="G1579" s="33"/>
      <c r="AC1579" s="33"/>
      <c r="AD1579" s="33"/>
      <c r="AE1579" s="33"/>
      <c r="AF1579" s="59"/>
      <c r="AG1579" s="59"/>
    </row>
    <row r="1580" customFormat="false" ht="15" hidden="false" customHeight="false" outlineLevel="0" collapsed="false">
      <c r="B1580" s="51"/>
      <c r="C1580" s="51"/>
      <c r="D1580" s="51"/>
      <c r="E1580" s="51"/>
      <c r="F1580" s="51"/>
      <c r="G1580" s="51"/>
      <c r="AC1580" s="51"/>
      <c r="AD1580" s="51"/>
      <c r="AE1580" s="51"/>
      <c r="AF1580" s="59"/>
      <c r="AG1580" s="59"/>
    </row>
    <row r="1581" customFormat="false" ht="15" hidden="false" customHeight="false" outlineLevel="0" collapsed="false">
      <c r="B1581" s="55"/>
      <c r="C1581" s="55"/>
      <c r="D1581" s="55"/>
      <c r="E1581" s="55"/>
      <c r="F1581" s="55"/>
      <c r="G1581" s="55"/>
      <c r="AC1581" s="55"/>
      <c r="AD1581" s="55"/>
      <c r="AE1581" s="55"/>
      <c r="AF1581" s="59"/>
      <c r="AG1581" s="59"/>
    </row>
    <row r="1582" customFormat="false" ht="15" hidden="false" customHeight="false" outlineLevel="0" collapsed="false">
      <c r="B1582" s="35"/>
      <c r="C1582" s="35"/>
      <c r="D1582" s="35"/>
      <c r="E1582" s="35"/>
      <c r="F1582" s="35"/>
      <c r="G1582" s="35"/>
      <c r="AC1582" s="35"/>
      <c r="AD1582" s="35"/>
      <c r="AE1582" s="35"/>
      <c r="AF1582" s="59"/>
      <c r="AG1582" s="59"/>
    </row>
    <row r="1583" customFormat="false" ht="15" hidden="false" customHeight="false" outlineLevel="0" collapsed="false">
      <c r="B1583" s="57"/>
      <c r="C1583" s="57"/>
      <c r="D1583" s="57"/>
      <c r="E1583" s="57"/>
      <c r="F1583" s="57"/>
      <c r="G1583" s="57"/>
      <c r="AC1583" s="57"/>
      <c r="AD1583" s="57"/>
      <c r="AE1583" s="57"/>
      <c r="AF1583" s="59"/>
      <c r="AG1583" s="59"/>
    </row>
    <row r="1584" customFormat="false" ht="15" hidden="false" customHeight="false" outlineLevel="0" collapsed="false">
      <c r="B1584" s="50"/>
      <c r="C1584" s="50"/>
      <c r="D1584" s="50"/>
      <c r="E1584" s="50"/>
      <c r="F1584" s="50"/>
      <c r="G1584" s="50"/>
      <c r="AC1584" s="50"/>
      <c r="AD1584" s="50"/>
      <c r="AE1584" s="50"/>
      <c r="AF1584" s="59"/>
      <c r="AG1584" s="59"/>
    </row>
    <row r="1585" customFormat="false" ht="15" hidden="false" customHeight="false" outlineLevel="0" collapsed="false">
      <c r="B1585" s="52"/>
      <c r="C1585" s="52"/>
      <c r="D1585" s="52"/>
      <c r="E1585" s="52"/>
      <c r="F1585" s="52"/>
      <c r="G1585" s="52"/>
      <c r="AC1585" s="52"/>
      <c r="AD1585" s="52"/>
      <c r="AE1585" s="52"/>
      <c r="AF1585" s="59"/>
      <c r="AG1585" s="59"/>
    </row>
    <row r="1586" customFormat="false" ht="15" hidden="false" customHeight="false" outlineLevel="0" collapsed="false">
      <c r="B1586" s="50"/>
      <c r="C1586" s="50"/>
      <c r="D1586" s="50"/>
      <c r="E1586" s="50"/>
      <c r="F1586" s="50"/>
      <c r="G1586" s="50"/>
      <c r="AC1586" s="50"/>
      <c r="AD1586" s="50"/>
      <c r="AE1586" s="50"/>
      <c r="AF1586" s="59"/>
      <c r="AG1586" s="59"/>
    </row>
    <row r="1587" customFormat="false" ht="15" hidden="false" customHeight="false" outlineLevel="0" collapsed="false">
      <c r="B1587" s="50"/>
      <c r="C1587" s="50"/>
      <c r="D1587" s="50"/>
      <c r="E1587" s="50"/>
      <c r="F1587" s="50"/>
      <c r="G1587" s="50"/>
      <c r="AC1587" s="50"/>
      <c r="AD1587" s="50"/>
      <c r="AE1587" s="50"/>
      <c r="AF1587" s="59"/>
      <c r="AG1587" s="59"/>
    </row>
    <row r="1588" customFormat="false" ht="15" hidden="false" customHeight="false" outlineLevel="0" collapsed="false">
      <c r="B1588" s="44"/>
      <c r="C1588" s="44"/>
      <c r="D1588" s="44"/>
      <c r="E1588" s="44"/>
      <c r="F1588" s="44"/>
      <c r="G1588" s="44"/>
      <c r="AC1588" s="44"/>
      <c r="AD1588" s="44"/>
      <c r="AE1588" s="44"/>
      <c r="AF1588" s="59"/>
      <c r="AG1588" s="59"/>
    </row>
    <row r="1589" customFormat="false" ht="15" hidden="false" customHeight="false" outlineLevel="0" collapsed="false">
      <c r="B1589" s="56"/>
      <c r="C1589" s="56"/>
      <c r="D1589" s="56"/>
      <c r="E1589" s="56"/>
      <c r="F1589" s="56"/>
      <c r="G1589" s="56"/>
      <c r="AC1589" s="56"/>
      <c r="AD1589" s="56"/>
      <c r="AE1589" s="56"/>
      <c r="AF1589" s="59"/>
      <c r="AG1589" s="59"/>
    </row>
    <row r="1590" customFormat="false" ht="15" hidden="false" customHeight="false" outlineLevel="0" collapsed="false">
      <c r="B1590" s="40"/>
      <c r="C1590" s="40"/>
      <c r="D1590" s="40"/>
      <c r="E1590" s="40"/>
      <c r="F1590" s="40"/>
      <c r="G1590" s="40"/>
      <c r="AC1590" s="40"/>
      <c r="AD1590" s="40"/>
      <c r="AE1590" s="40"/>
      <c r="AF1590" s="59"/>
      <c r="AG1590" s="59"/>
    </row>
    <row r="1591" customFormat="false" ht="15" hidden="false" customHeight="false" outlineLevel="0" collapsed="false">
      <c r="B1591" s="50"/>
      <c r="C1591" s="50"/>
      <c r="D1591" s="50"/>
      <c r="E1591" s="50"/>
      <c r="F1591" s="50"/>
      <c r="G1591" s="50"/>
      <c r="AC1591" s="50"/>
      <c r="AD1591" s="50"/>
      <c r="AE1591" s="50"/>
      <c r="AF1591" s="59"/>
      <c r="AG1591" s="59"/>
    </row>
    <row r="1592" customFormat="false" ht="15" hidden="false" customHeight="false" outlineLevel="0" collapsed="false">
      <c r="B1592" s="53"/>
      <c r="C1592" s="53"/>
      <c r="D1592" s="53"/>
      <c r="E1592" s="53"/>
      <c r="F1592" s="53"/>
      <c r="G1592" s="53"/>
      <c r="AC1592" s="53"/>
      <c r="AD1592" s="53"/>
      <c r="AE1592" s="53"/>
      <c r="AF1592" s="59"/>
      <c r="AG1592" s="59"/>
    </row>
    <row r="1593" customFormat="false" ht="15" hidden="false" customHeight="false" outlineLevel="0" collapsed="false">
      <c r="B1593" s="34"/>
      <c r="C1593" s="34"/>
      <c r="D1593" s="34"/>
      <c r="E1593" s="34"/>
      <c r="F1593" s="34"/>
      <c r="G1593" s="34"/>
      <c r="AC1593" s="34"/>
      <c r="AD1593" s="34"/>
      <c r="AE1593" s="34"/>
      <c r="AF1593" s="59"/>
      <c r="AG1593" s="59"/>
    </row>
    <row r="1594" customFormat="false" ht="15" hidden="false" customHeight="false" outlineLevel="0" collapsed="false">
      <c r="B1594" s="39"/>
      <c r="C1594" s="39"/>
      <c r="D1594" s="39"/>
      <c r="E1594" s="39"/>
      <c r="F1594" s="39"/>
      <c r="G1594" s="39"/>
      <c r="AC1594" s="39"/>
      <c r="AD1594" s="39"/>
      <c r="AE1594" s="39"/>
      <c r="AF1594" s="59"/>
      <c r="AG1594" s="59"/>
    </row>
    <row r="1595" customFormat="false" ht="15" hidden="false" customHeight="false" outlineLevel="0" collapsed="false">
      <c r="B1595" s="56"/>
      <c r="C1595" s="56"/>
      <c r="D1595" s="56"/>
      <c r="E1595" s="56"/>
      <c r="F1595" s="56"/>
      <c r="G1595" s="56"/>
      <c r="AC1595" s="56"/>
      <c r="AD1595" s="56"/>
      <c r="AE1595" s="56"/>
      <c r="AF1595" s="59"/>
      <c r="AG1595" s="59"/>
    </row>
    <row r="1596" customFormat="false" ht="15" hidden="false" customHeight="false" outlineLevel="0" collapsed="false">
      <c r="B1596" s="46"/>
      <c r="C1596" s="46"/>
      <c r="D1596" s="46"/>
      <c r="E1596" s="46"/>
      <c r="F1596" s="46"/>
      <c r="G1596" s="46"/>
      <c r="AC1596" s="46"/>
      <c r="AD1596" s="46"/>
      <c r="AE1596" s="46"/>
      <c r="AF1596" s="59"/>
      <c r="AG1596" s="59"/>
    </row>
    <row r="1597" customFormat="false" ht="15" hidden="false" customHeight="false" outlineLevel="0" collapsed="false">
      <c r="B1597" s="50"/>
      <c r="C1597" s="50"/>
      <c r="D1597" s="50"/>
      <c r="E1597" s="50"/>
      <c r="F1597" s="50"/>
      <c r="G1597" s="50"/>
      <c r="AC1597" s="50"/>
      <c r="AD1597" s="50"/>
      <c r="AE1597" s="50"/>
      <c r="AF1597" s="59"/>
      <c r="AG1597" s="59"/>
    </row>
    <row r="1598" customFormat="false" ht="15" hidden="false" customHeight="false" outlineLevel="0" collapsed="false">
      <c r="B1598" s="35"/>
      <c r="C1598" s="35"/>
      <c r="D1598" s="35"/>
      <c r="E1598" s="35"/>
      <c r="F1598" s="35"/>
      <c r="G1598" s="35"/>
      <c r="AC1598" s="35"/>
      <c r="AD1598" s="35"/>
      <c r="AE1598" s="35"/>
      <c r="AF1598" s="59"/>
      <c r="AG1598" s="59"/>
    </row>
    <row r="1599" customFormat="false" ht="15" hidden="false" customHeight="false" outlineLevel="0" collapsed="false">
      <c r="B1599" s="46"/>
      <c r="C1599" s="46"/>
      <c r="D1599" s="46"/>
      <c r="E1599" s="46"/>
      <c r="F1599" s="46"/>
      <c r="G1599" s="46"/>
      <c r="AC1599" s="46"/>
      <c r="AD1599" s="46"/>
      <c r="AE1599" s="46"/>
      <c r="AF1599" s="59"/>
      <c r="AG1599" s="59"/>
    </row>
    <row r="1600" customFormat="false" ht="15" hidden="false" customHeight="false" outlineLevel="0" collapsed="false">
      <c r="B1600" s="53"/>
      <c r="C1600" s="53"/>
      <c r="D1600" s="53"/>
      <c r="E1600" s="53"/>
      <c r="F1600" s="53"/>
      <c r="G1600" s="53"/>
      <c r="AC1600" s="53"/>
      <c r="AD1600" s="53"/>
      <c r="AE1600" s="53"/>
      <c r="AF1600" s="59"/>
      <c r="AG1600" s="59"/>
    </row>
    <row r="1601" customFormat="false" ht="15" hidden="false" customHeight="false" outlineLevel="0" collapsed="false">
      <c r="B1601" s="39"/>
      <c r="C1601" s="39"/>
      <c r="D1601" s="39"/>
      <c r="E1601" s="39"/>
      <c r="F1601" s="39"/>
      <c r="G1601" s="39"/>
      <c r="AC1601" s="39"/>
      <c r="AD1601" s="39"/>
      <c r="AE1601" s="39"/>
      <c r="AF1601" s="59"/>
      <c r="AG1601" s="59"/>
    </row>
    <row r="1602" customFormat="false" ht="15" hidden="false" customHeight="false" outlineLevel="0" collapsed="false">
      <c r="B1602" s="35"/>
      <c r="C1602" s="35"/>
      <c r="D1602" s="35"/>
      <c r="E1602" s="35"/>
      <c r="F1602" s="35"/>
      <c r="G1602" s="35"/>
      <c r="AC1602" s="35"/>
      <c r="AD1602" s="35"/>
      <c r="AE1602" s="35"/>
      <c r="AF1602" s="59"/>
      <c r="AG1602" s="59"/>
    </row>
    <row r="1603" customFormat="false" ht="15" hidden="false" customHeight="false" outlineLevel="0" collapsed="false">
      <c r="B1603" s="54"/>
      <c r="C1603" s="54"/>
      <c r="D1603" s="54"/>
      <c r="E1603" s="54"/>
      <c r="F1603" s="54"/>
      <c r="G1603" s="54"/>
      <c r="AC1603" s="54"/>
      <c r="AD1603" s="54"/>
      <c r="AE1603" s="54"/>
      <c r="AF1603" s="59"/>
      <c r="AG1603" s="59"/>
    </row>
    <row r="1604" customFormat="false" ht="15" hidden="false" customHeight="false" outlineLevel="0" collapsed="false">
      <c r="B1604" s="54"/>
      <c r="C1604" s="54"/>
      <c r="D1604" s="54"/>
      <c r="E1604" s="54"/>
      <c r="F1604" s="54"/>
      <c r="G1604" s="54"/>
      <c r="AC1604" s="54"/>
      <c r="AD1604" s="54"/>
      <c r="AE1604" s="54"/>
      <c r="AF1604" s="59"/>
      <c r="AG1604" s="59"/>
    </row>
    <row r="1605" customFormat="false" ht="15" hidden="false" customHeight="false" outlineLevel="0" collapsed="false">
      <c r="B1605" s="51"/>
      <c r="C1605" s="51"/>
      <c r="D1605" s="51"/>
      <c r="E1605" s="51"/>
      <c r="F1605" s="51"/>
      <c r="G1605" s="51"/>
      <c r="AC1605" s="51"/>
      <c r="AD1605" s="51"/>
      <c r="AE1605" s="51"/>
      <c r="AF1605" s="59"/>
      <c r="AG1605" s="59"/>
    </row>
    <row r="1606" customFormat="false" ht="15" hidden="false" customHeight="false" outlineLevel="0" collapsed="false">
      <c r="B1606" s="58"/>
      <c r="C1606" s="58"/>
      <c r="D1606" s="58"/>
      <c r="E1606" s="58"/>
      <c r="F1606" s="58"/>
      <c r="G1606" s="58"/>
      <c r="AC1606" s="58"/>
      <c r="AD1606" s="58"/>
      <c r="AE1606" s="58"/>
      <c r="AF1606" s="59"/>
      <c r="AG1606" s="59"/>
    </row>
    <row r="1607" customFormat="false" ht="15" hidden="false" customHeight="false" outlineLevel="0" collapsed="false">
      <c r="B1607" s="54"/>
      <c r="C1607" s="54"/>
      <c r="D1607" s="54"/>
      <c r="E1607" s="54"/>
      <c r="F1607" s="54"/>
      <c r="G1607" s="54"/>
      <c r="AC1607" s="54"/>
      <c r="AD1607" s="54"/>
      <c r="AE1607" s="54"/>
      <c r="AF1607" s="59"/>
      <c r="AG1607" s="59"/>
    </row>
    <row r="1608" customFormat="false" ht="15" hidden="false" customHeight="false" outlineLevel="0" collapsed="false">
      <c r="B1608" s="41"/>
      <c r="C1608" s="41"/>
      <c r="D1608" s="41"/>
      <c r="E1608" s="41"/>
      <c r="F1608" s="41"/>
      <c r="G1608" s="41"/>
      <c r="AC1608" s="41"/>
      <c r="AD1608" s="41"/>
      <c r="AE1608" s="41"/>
      <c r="AF1608" s="59"/>
      <c r="AG1608" s="59"/>
    </row>
    <row r="1609" customFormat="false" ht="15" hidden="false" customHeight="false" outlineLevel="0" collapsed="false">
      <c r="B1609" s="54"/>
      <c r="C1609" s="54"/>
      <c r="D1609" s="54"/>
      <c r="E1609" s="54"/>
      <c r="F1609" s="54"/>
      <c r="G1609" s="54"/>
      <c r="AC1609" s="54"/>
      <c r="AD1609" s="54"/>
      <c r="AE1609" s="54"/>
      <c r="AF1609" s="59"/>
      <c r="AG1609" s="59"/>
    </row>
    <row r="1610" customFormat="false" ht="15" hidden="false" customHeight="false" outlineLevel="0" collapsed="false">
      <c r="B1610" s="35"/>
      <c r="C1610" s="35"/>
      <c r="D1610" s="35"/>
      <c r="E1610" s="35"/>
      <c r="F1610" s="35"/>
      <c r="G1610" s="35"/>
      <c r="AC1610" s="35"/>
      <c r="AD1610" s="35"/>
      <c r="AE1610" s="35"/>
      <c r="AF1610" s="59"/>
      <c r="AG1610" s="59"/>
    </row>
    <row r="1611" customFormat="false" ht="15" hidden="false" customHeight="false" outlineLevel="0" collapsed="false">
      <c r="B1611" s="45"/>
      <c r="C1611" s="45"/>
      <c r="D1611" s="45"/>
      <c r="E1611" s="45"/>
      <c r="F1611" s="45"/>
      <c r="G1611" s="45"/>
      <c r="AC1611" s="45"/>
      <c r="AD1611" s="45"/>
      <c r="AE1611" s="45"/>
      <c r="AF1611" s="59"/>
      <c r="AG1611" s="59"/>
    </row>
    <row r="1612" customFormat="false" ht="15" hidden="false" customHeight="false" outlineLevel="0" collapsed="false">
      <c r="B1612" s="57"/>
      <c r="C1612" s="57"/>
      <c r="D1612" s="57"/>
      <c r="E1612" s="57"/>
      <c r="F1612" s="57"/>
      <c r="G1612" s="57"/>
      <c r="AC1612" s="57"/>
      <c r="AD1612" s="57"/>
      <c r="AE1612" s="57"/>
      <c r="AF1612" s="59"/>
      <c r="AG1612" s="59"/>
    </row>
    <row r="1613" customFormat="false" ht="15" hidden="false" customHeight="false" outlineLevel="0" collapsed="false">
      <c r="B1613" s="42"/>
      <c r="C1613" s="42"/>
      <c r="D1613" s="42"/>
      <c r="E1613" s="42"/>
      <c r="F1613" s="42"/>
      <c r="G1613" s="42"/>
      <c r="AC1613" s="42"/>
      <c r="AD1613" s="42"/>
      <c r="AE1613" s="42"/>
      <c r="AF1613" s="59"/>
      <c r="AG1613" s="59"/>
    </row>
    <row r="1614" customFormat="false" ht="15" hidden="false" customHeight="false" outlineLevel="0" collapsed="false">
      <c r="B1614" s="52"/>
      <c r="C1614" s="52"/>
      <c r="D1614" s="52"/>
      <c r="E1614" s="52"/>
      <c r="F1614" s="52"/>
      <c r="G1614" s="52"/>
      <c r="AC1614" s="52"/>
      <c r="AD1614" s="52"/>
      <c r="AE1614" s="52"/>
      <c r="AF1614" s="59"/>
      <c r="AG1614" s="59"/>
    </row>
    <row r="1615" customFormat="false" ht="15" hidden="false" customHeight="false" outlineLevel="0" collapsed="false">
      <c r="B1615" s="34"/>
      <c r="C1615" s="34"/>
      <c r="D1615" s="34"/>
      <c r="E1615" s="34"/>
      <c r="F1615" s="34"/>
      <c r="G1615" s="34"/>
      <c r="AC1615" s="34"/>
      <c r="AD1615" s="34"/>
      <c r="AE1615" s="34"/>
      <c r="AF1615" s="59"/>
      <c r="AG1615" s="59"/>
    </row>
    <row r="1616" customFormat="false" ht="15" hidden="false" customHeight="false" outlineLevel="0" collapsed="false">
      <c r="B1616" s="53"/>
      <c r="C1616" s="53"/>
      <c r="D1616" s="53"/>
      <c r="E1616" s="53"/>
      <c r="F1616" s="53"/>
      <c r="G1616" s="53"/>
      <c r="AC1616" s="53"/>
      <c r="AD1616" s="53"/>
      <c r="AE1616" s="53"/>
      <c r="AF1616" s="59"/>
      <c r="AG1616" s="59"/>
    </row>
    <row r="1617" customFormat="false" ht="15" hidden="false" customHeight="false" outlineLevel="0" collapsed="false">
      <c r="B1617" s="39"/>
      <c r="C1617" s="39"/>
      <c r="D1617" s="39"/>
      <c r="E1617" s="39"/>
      <c r="F1617" s="39"/>
      <c r="G1617" s="39"/>
      <c r="AC1617" s="39"/>
      <c r="AD1617" s="39"/>
      <c r="AE1617" s="39"/>
      <c r="AF1617" s="46"/>
      <c r="AG1617" s="46"/>
    </row>
    <row r="1618" customFormat="false" ht="15" hidden="false" customHeight="false" outlineLevel="0" collapsed="false">
      <c r="B1618" s="56"/>
      <c r="C1618" s="56"/>
      <c r="D1618" s="56"/>
      <c r="E1618" s="56"/>
      <c r="F1618" s="56"/>
      <c r="G1618" s="56"/>
      <c r="AC1618" s="56"/>
      <c r="AD1618" s="56"/>
      <c r="AE1618" s="56"/>
      <c r="AF1618" s="46"/>
      <c r="AG1618" s="46"/>
    </row>
    <row r="1619" customFormat="false" ht="15" hidden="false" customHeight="false" outlineLevel="0" collapsed="false">
      <c r="B1619" s="48"/>
      <c r="C1619" s="48"/>
      <c r="D1619" s="48"/>
      <c r="E1619" s="48"/>
      <c r="F1619" s="48"/>
      <c r="G1619" s="48"/>
      <c r="AC1619" s="48"/>
      <c r="AD1619" s="48"/>
      <c r="AE1619" s="48"/>
      <c r="AF1619" s="46"/>
      <c r="AG1619" s="46"/>
    </row>
    <row r="1620" customFormat="false" ht="15" hidden="false" customHeight="false" outlineLevel="0" collapsed="false">
      <c r="B1620" s="36"/>
      <c r="C1620" s="36"/>
      <c r="D1620" s="36"/>
      <c r="E1620" s="36"/>
      <c r="F1620" s="36"/>
      <c r="G1620" s="36"/>
      <c r="AC1620" s="36"/>
      <c r="AD1620" s="36"/>
      <c r="AE1620" s="36"/>
      <c r="AF1620" s="46"/>
      <c r="AG1620" s="46"/>
    </row>
    <row r="1621" customFormat="false" ht="15" hidden="false" customHeight="false" outlineLevel="0" collapsed="false">
      <c r="B1621" s="33"/>
      <c r="C1621" s="33"/>
      <c r="D1621" s="33"/>
      <c r="E1621" s="33"/>
      <c r="F1621" s="33"/>
      <c r="G1621" s="33"/>
      <c r="AC1621" s="33"/>
      <c r="AD1621" s="33"/>
      <c r="AE1621" s="33"/>
      <c r="AF1621" s="46"/>
      <c r="AG1621" s="46"/>
    </row>
    <row r="1622" customFormat="false" ht="15" hidden="false" customHeight="false" outlineLevel="0" collapsed="false">
      <c r="B1622" s="37"/>
      <c r="C1622" s="37"/>
      <c r="D1622" s="37"/>
      <c r="E1622" s="37"/>
      <c r="F1622" s="37"/>
      <c r="G1622" s="37"/>
      <c r="AC1622" s="37"/>
      <c r="AD1622" s="37"/>
      <c r="AE1622" s="37"/>
      <c r="AF1622" s="46"/>
      <c r="AG1622" s="46"/>
    </row>
    <row r="1623" customFormat="false" ht="15" hidden="false" customHeight="false" outlineLevel="0" collapsed="false">
      <c r="B1623" s="42"/>
      <c r="C1623" s="42"/>
      <c r="D1623" s="42"/>
      <c r="E1623" s="42"/>
      <c r="F1623" s="42"/>
      <c r="G1623" s="42"/>
      <c r="AC1623" s="42"/>
      <c r="AD1623" s="42"/>
      <c r="AE1623" s="42"/>
      <c r="AF1623" s="46"/>
      <c r="AG1623" s="46"/>
    </row>
    <row r="1624" customFormat="false" ht="15" hidden="false" customHeight="false" outlineLevel="0" collapsed="false">
      <c r="B1624" s="52"/>
      <c r="C1624" s="52"/>
      <c r="D1624" s="52"/>
      <c r="E1624" s="52"/>
      <c r="F1624" s="52"/>
      <c r="G1624" s="52"/>
      <c r="AC1624" s="52"/>
      <c r="AD1624" s="52"/>
      <c r="AE1624" s="52"/>
      <c r="AF1624" s="46"/>
      <c r="AG1624" s="46"/>
    </row>
    <row r="1625" customFormat="false" ht="15" hidden="false" customHeight="false" outlineLevel="0" collapsed="false">
      <c r="B1625" s="34"/>
      <c r="C1625" s="34"/>
      <c r="D1625" s="34"/>
      <c r="E1625" s="34"/>
      <c r="F1625" s="34"/>
      <c r="G1625" s="34"/>
      <c r="AC1625" s="34"/>
      <c r="AD1625" s="34"/>
      <c r="AE1625" s="34"/>
      <c r="AF1625" s="46"/>
      <c r="AG1625" s="46"/>
    </row>
    <row r="1626" customFormat="false" ht="15" hidden="false" customHeight="false" outlineLevel="0" collapsed="false">
      <c r="B1626" s="35"/>
      <c r="C1626" s="35"/>
      <c r="D1626" s="35"/>
      <c r="E1626" s="35"/>
      <c r="F1626" s="35"/>
      <c r="G1626" s="35"/>
      <c r="AC1626" s="35"/>
      <c r="AD1626" s="35"/>
      <c r="AE1626" s="35"/>
      <c r="AF1626" s="46"/>
      <c r="AG1626" s="46"/>
    </row>
    <row r="1627" customFormat="false" ht="15" hidden="false" customHeight="false" outlineLevel="0" collapsed="false">
      <c r="B1627" s="52"/>
      <c r="C1627" s="52"/>
      <c r="D1627" s="52"/>
      <c r="E1627" s="52"/>
      <c r="F1627" s="52"/>
      <c r="G1627" s="52"/>
      <c r="AC1627" s="52"/>
      <c r="AD1627" s="52"/>
      <c r="AE1627" s="52"/>
      <c r="AF1627" s="46"/>
      <c r="AG1627" s="46"/>
    </row>
    <row r="1628" customFormat="false" ht="15" hidden="false" customHeight="false" outlineLevel="0" collapsed="false">
      <c r="B1628" s="45"/>
      <c r="C1628" s="45"/>
      <c r="D1628" s="45"/>
      <c r="E1628" s="45"/>
      <c r="F1628" s="45"/>
      <c r="G1628" s="45"/>
      <c r="AC1628" s="45"/>
      <c r="AD1628" s="45"/>
      <c r="AE1628" s="45"/>
      <c r="AF1628" s="46"/>
      <c r="AG1628" s="46"/>
    </row>
    <row r="1629" customFormat="false" ht="15" hidden="false" customHeight="false" outlineLevel="0" collapsed="false">
      <c r="B1629" s="54"/>
      <c r="C1629" s="54"/>
      <c r="D1629" s="54"/>
      <c r="E1629" s="54"/>
      <c r="F1629" s="54"/>
      <c r="G1629" s="54"/>
      <c r="AC1629" s="54"/>
      <c r="AD1629" s="54"/>
      <c r="AE1629" s="54"/>
      <c r="AF1629" s="46"/>
      <c r="AG1629" s="46"/>
    </row>
    <row r="1630" customFormat="false" ht="15" hidden="false" customHeight="false" outlineLevel="0" collapsed="false">
      <c r="B1630" s="36"/>
      <c r="C1630" s="36"/>
      <c r="D1630" s="36"/>
      <c r="E1630" s="36"/>
      <c r="F1630" s="36"/>
      <c r="G1630" s="36"/>
      <c r="AC1630" s="36"/>
      <c r="AD1630" s="36"/>
      <c r="AE1630" s="36"/>
      <c r="AF1630" s="46"/>
      <c r="AG1630" s="46"/>
    </row>
    <row r="1631" customFormat="false" ht="15" hidden="false" customHeight="false" outlineLevel="0" collapsed="false">
      <c r="B1631" s="53"/>
      <c r="C1631" s="53"/>
      <c r="D1631" s="53"/>
      <c r="E1631" s="53"/>
      <c r="F1631" s="53"/>
      <c r="G1631" s="53"/>
      <c r="AC1631" s="53"/>
      <c r="AD1631" s="53"/>
      <c r="AE1631" s="53"/>
      <c r="AF1631" s="46"/>
      <c r="AG1631" s="46"/>
    </row>
    <row r="1632" customFormat="false" ht="15" hidden="false" customHeight="false" outlineLevel="0" collapsed="false">
      <c r="B1632" s="43"/>
      <c r="C1632" s="43"/>
      <c r="D1632" s="43"/>
      <c r="E1632" s="43"/>
      <c r="F1632" s="43"/>
      <c r="G1632" s="43"/>
      <c r="AC1632" s="43"/>
      <c r="AD1632" s="43"/>
      <c r="AE1632" s="43"/>
      <c r="AF1632" s="46"/>
      <c r="AG1632" s="46"/>
    </row>
    <row r="1633" customFormat="false" ht="15" hidden="false" customHeight="false" outlineLevel="0" collapsed="false">
      <c r="B1633" s="46"/>
      <c r="C1633" s="46"/>
      <c r="D1633" s="46"/>
      <c r="E1633" s="46"/>
      <c r="F1633" s="46"/>
      <c r="G1633" s="46"/>
      <c r="AC1633" s="46"/>
      <c r="AD1633" s="46"/>
      <c r="AE1633" s="46"/>
      <c r="AF1633" s="46"/>
      <c r="AG1633" s="46"/>
    </row>
    <row r="1634" customFormat="false" ht="15" hidden="false" customHeight="false" outlineLevel="0" collapsed="false">
      <c r="B1634" s="39"/>
      <c r="C1634" s="39"/>
      <c r="D1634" s="39"/>
      <c r="E1634" s="39"/>
      <c r="F1634" s="39"/>
      <c r="G1634" s="39"/>
      <c r="AC1634" s="39"/>
      <c r="AD1634" s="39"/>
      <c r="AE1634" s="39"/>
      <c r="AF1634" s="46"/>
      <c r="AG1634" s="46"/>
    </row>
    <row r="1635" customFormat="false" ht="15" hidden="false" customHeight="false" outlineLevel="0" collapsed="false">
      <c r="B1635" s="38"/>
      <c r="C1635" s="38"/>
      <c r="D1635" s="38"/>
      <c r="E1635" s="38"/>
      <c r="F1635" s="38"/>
      <c r="G1635" s="38"/>
      <c r="AC1635" s="38"/>
      <c r="AD1635" s="38"/>
      <c r="AE1635" s="38"/>
      <c r="AF1635" s="46"/>
      <c r="AG1635" s="46"/>
    </row>
    <row r="1636" customFormat="false" ht="15" hidden="false" customHeight="false" outlineLevel="0" collapsed="false">
      <c r="B1636" s="56"/>
      <c r="C1636" s="56"/>
      <c r="D1636" s="56"/>
      <c r="E1636" s="56"/>
      <c r="F1636" s="56"/>
      <c r="G1636" s="56"/>
      <c r="AC1636" s="56"/>
      <c r="AD1636" s="56"/>
      <c r="AE1636" s="56"/>
      <c r="AF1636" s="46"/>
      <c r="AG1636" s="46"/>
    </row>
    <row r="1637" customFormat="false" ht="15" hidden="false" customHeight="false" outlineLevel="0" collapsed="false">
      <c r="B1637" s="52"/>
      <c r="C1637" s="52"/>
      <c r="D1637" s="52"/>
      <c r="E1637" s="52"/>
      <c r="F1637" s="52"/>
      <c r="G1637" s="52"/>
      <c r="AC1637" s="52"/>
      <c r="AD1637" s="52"/>
      <c r="AE1637" s="52"/>
      <c r="AF1637" s="46"/>
      <c r="AG1637" s="46"/>
    </row>
    <row r="1638" customFormat="false" ht="15" hidden="false" customHeight="false" outlineLevel="0" collapsed="false">
      <c r="B1638" s="42"/>
      <c r="C1638" s="42"/>
      <c r="D1638" s="42"/>
      <c r="E1638" s="42"/>
      <c r="F1638" s="42"/>
      <c r="G1638" s="42"/>
      <c r="AC1638" s="42"/>
      <c r="AD1638" s="42"/>
      <c r="AE1638" s="42"/>
      <c r="AF1638" s="46"/>
      <c r="AG1638" s="46"/>
    </row>
    <row r="1639" customFormat="false" ht="15" hidden="false" customHeight="false" outlineLevel="0" collapsed="false">
      <c r="B1639" s="59"/>
      <c r="C1639" s="59"/>
      <c r="D1639" s="59"/>
      <c r="E1639" s="59"/>
      <c r="F1639" s="59"/>
      <c r="G1639" s="59"/>
      <c r="AC1639" s="59"/>
      <c r="AD1639" s="59"/>
      <c r="AE1639" s="59"/>
      <c r="AF1639" s="46"/>
      <c r="AG1639" s="46"/>
    </row>
    <row r="1640" customFormat="false" ht="15" hidden="false" customHeight="false" outlineLevel="0" collapsed="false">
      <c r="B1640" s="35"/>
      <c r="C1640" s="35"/>
      <c r="D1640" s="35"/>
      <c r="E1640" s="35"/>
      <c r="F1640" s="35"/>
      <c r="G1640" s="35"/>
      <c r="AC1640" s="35"/>
      <c r="AD1640" s="35"/>
      <c r="AE1640" s="35"/>
      <c r="AF1640" s="46"/>
      <c r="AG1640" s="46"/>
    </row>
    <row r="1641" customFormat="false" ht="15" hidden="false" customHeight="false" outlineLevel="0" collapsed="false">
      <c r="B1641" s="36"/>
      <c r="C1641" s="36"/>
      <c r="D1641" s="36"/>
      <c r="E1641" s="36"/>
      <c r="F1641" s="36"/>
      <c r="G1641" s="36"/>
      <c r="AC1641" s="36"/>
      <c r="AD1641" s="36"/>
      <c r="AE1641" s="36"/>
      <c r="AF1641" s="46"/>
      <c r="AG1641" s="46"/>
    </row>
    <row r="1642" customFormat="false" ht="15" hidden="false" customHeight="false" outlineLevel="0" collapsed="false">
      <c r="B1642" s="45"/>
      <c r="C1642" s="45"/>
      <c r="D1642" s="45"/>
      <c r="E1642" s="45"/>
      <c r="F1642" s="45"/>
      <c r="G1642" s="45"/>
      <c r="AC1642" s="45"/>
      <c r="AD1642" s="45"/>
      <c r="AE1642" s="45"/>
      <c r="AF1642" s="46"/>
      <c r="AG1642" s="46"/>
    </row>
    <row r="1643" customFormat="false" ht="15" hidden="false" customHeight="false" outlineLevel="0" collapsed="false">
      <c r="B1643" s="55"/>
      <c r="C1643" s="55"/>
      <c r="D1643" s="55"/>
      <c r="E1643" s="55"/>
      <c r="F1643" s="55"/>
      <c r="G1643" s="55"/>
      <c r="AC1643" s="55"/>
      <c r="AD1643" s="55"/>
      <c r="AE1643" s="55"/>
      <c r="AF1643" s="46"/>
      <c r="AG1643" s="46"/>
    </row>
    <row r="1644" customFormat="false" ht="15" hidden="false" customHeight="false" outlineLevel="0" collapsed="false">
      <c r="B1644" s="51"/>
      <c r="C1644" s="51"/>
      <c r="D1644" s="51"/>
      <c r="E1644" s="51"/>
      <c r="F1644" s="51"/>
      <c r="G1644" s="51"/>
      <c r="AC1644" s="51"/>
      <c r="AD1644" s="51"/>
      <c r="AE1644" s="51"/>
      <c r="AF1644" s="46"/>
      <c r="AG1644" s="46"/>
    </row>
    <row r="1645" customFormat="false" ht="15" hidden="false" customHeight="false" outlineLevel="0" collapsed="false">
      <c r="B1645" s="39"/>
      <c r="C1645" s="39"/>
      <c r="D1645" s="39"/>
      <c r="E1645" s="39"/>
      <c r="F1645" s="39"/>
      <c r="G1645" s="39"/>
      <c r="AC1645" s="39"/>
      <c r="AD1645" s="39"/>
      <c r="AE1645" s="39"/>
      <c r="AF1645" s="46"/>
      <c r="AG1645" s="46"/>
    </row>
    <row r="1646" customFormat="false" ht="15" hidden="false" customHeight="false" outlineLevel="0" collapsed="false">
      <c r="B1646" s="42"/>
      <c r="C1646" s="42"/>
      <c r="D1646" s="42"/>
      <c r="E1646" s="42"/>
      <c r="F1646" s="42"/>
      <c r="G1646" s="42"/>
      <c r="AC1646" s="42"/>
      <c r="AD1646" s="42"/>
      <c r="AE1646" s="42"/>
      <c r="AF1646" s="46"/>
      <c r="AG1646" s="46"/>
    </row>
    <row r="1647" customFormat="false" ht="15" hidden="false" customHeight="false" outlineLevel="0" collapsed="false">
      <c r="B1647" s="57"/>
      <c r="C1647" s="57"/>
      <c r="D1647" s="57"/>
      <c r="E1647" s="57"/>
      <c r="F1647" s="57"/>
      <c r="G1647" s="57"/>
      <c r="AC1647" s="57"/>
      <c r="AD1647" s="57"/>
      <c r="AE1647" s="57"/>
      <c r="AF1647" s="46"/>
      <c r="AG1647" s="46"/>
    </row>
    <row r="1648" customFormat="false" ht="15" hidden="false" customHeight="false" outlineLevel="0" collapsed="false">
      <c r="B1648" s="42"/>
      <c r="C1648" s="42"/>
      <c r="D1648" s="42"/>
      <c r="E1648" s="42"/>
      <c r="F1648" s="42"/>
      <c r="G1648" s="42"/>
      <c r="AC1648" s="42"/>
      <c r="AD1648" s="42"/>
      <c r="AE1648" s="42"/>
      <c r="AF1648" s="46"/>
      <c r="AG1648" s="46"/>
    </row>
    <row r="1649" customFormat="false" ht="15" hidden="false" customHeight="false" outlineLevel="0" collapsed="false">
      <c r="B1649" s="51"/>
      <c r="C1649" s="51"/>
      <c r="D1649" s="51"/>
      <c r="E1649" s="51"/>
      <c r="F1649" s="51"/>
      <c r="G1649" s="51"/>
      <c r="AC1649" s="51"/>
      <c r="AD1649" s="51"/>
      <c r="AE1649" s="51"/>
      <c r="AF1649" s="46"/>
      <c r="AG1649" s="46"/>
    </row>
    <row r="1650" customFormat="false" ht="15" hidden="false" customHeight="false" outlineLevel="0" collapsed="false">
      <c r="B1650" s="50"/>
      <c r="C1650" s="50"/>
      <c r="D1650" s="50"/>
      <c r="E1650" s="50"/>
      <c r="F1650" s="50"/>
      <c r="G1650" s="50"/>
      <c r="AC1650" s="50"/>
      <c r="AD1650" s="50"/>
      <c r="AE1650" s="50"/>
      <c r="AF1650" s="46"/>
      <c r="AG1650" s="46"/>
    </row>
    <row r="1651" customFormat="false" ht="15" hidden="false" customHeight="false" outlineLevel="0" collapsed="false">
      <c r="B1651" s="56"/>
      <c r="C1651" s="56"/>
      <c r="D1651" s="56"/>
      <c r="E1651" s="56"/>
      <c r="F1651" s="56"/>
      <c r="G1651" s="56"/>
      <c r="AC1651" s="56"/>
      <c r="AD1651" s="56"/>
      <c r="AE1651" s="56"/>
      <c r="AF1651" s="46"/>
      <c r="AG1651" s="46"/>
    </row>
    <row r="1652" customFormat="false" ht="15" hidden="false" customHeight="false" outlineLevel="0" collapsed="false">
      <c r="B1652" s="50"/>
      <c r="C1652" s="50"/>
      <c r="D1652" s="50"/>
      <c r="E1652" s="50"/>
      <c r="F1652" s="50"/>
      <c r="G1652" s="50"/>
      <c r="AC1652" s="50"/>
      <c r="AD1652" s="50"/>
      <c r="AE1652" s="50"/>
      <c r="AF1652" s="46"/>
      <c r="AG1652" s="46"/>
    </row>
    <row r="1653" customFormat="false" ht="15" hidden="false" customHeight="false" outlineLevel="0" collapsed="false">
      <c r="B1653" s="36"/>
      <c r="C1653" s="36"/>
      <c r="D1653" s="36"/>
      <c r="E1653" s="36"/>
      <c r="F1653" s="36"/>
      <c r="G1653" s="36"/>
      <c r="AC1653" s="36"/>
      <c r="AD1653" s="36"/>
      <c r="AE1653" s="36"/>
      <c r="AF1653" s="46"/>
      <c r="AG1653" s="46"/>
    </row>
    <row r="1654" customFormat="false" ht="15" hidden="false" customHeight="false" outlineLevel="0" collapsed="false">
      <c r="B1654" s="55"/>
      <c r="C1654" s="55"/>
      <c r="D1654" s="55"/>
      <c r="E1654" s="55"/>
      <c r="F1654" s="55"/>
      <c r="G1654" s="55"/>
      <c r="AC1654" s="55"/>
      <c r="AD1654" s="55"/>
      <c r="AE1654" s="55"/>
      <c r="AF1654" s="46"/>
      <c r="AG1654" s="46"/>
    </row>
    <row r="1655" customFormat="false" ht="15" hidden="false" customHeight="false" outlineLevel="0" collapsed="false">
      <c r="B1655" s="42"/>
      <c r="C1655" s="42"/>
      <c r="D1655" s="42"/>
      <c r="E1655" s="42"/>
      <c r="F1655" s="42"/>
      <c r="G1655" s="42"/>
      <c r="AC1655" s="42"/>
      <c r="AD1655" s="42"/>
      <c r="AE1655" s="42"/>
      <c r="AF1655" s="46"/>
      <c r="AG1655" s="46"/>
    </row>
    <row r="1656" customFormat="false" ht="15" hidden="false" customHeight="false" outlineLevel="0" collapsed="false">
      <c r="B1656" s="41"/>
      <c r="C1656" s="41"/>
      <c r="D1656" s="41"/>
      <c r="E1656" s="41"/>
      <c r="F1656" s="41"/>
      <c r="G1656" s="41"/>
      <c r="AC1656" s="41"/>
      <c r="AD1656" s="41"/>
      <c r="AE1656" s="41"/>
      <c r="AF1656" s="46"/>
      <c r="AG1656" s="46"/>
    </row>
    <row r="1657" customFormat="false" ht="15" hidden="false" customHeight="false" outlineLevel="0" collapsed="false">
      <c r="B1657" s="38"/>
      <c r="C1657" s="38"/>
      <c r="D1657" s="38"/>
      <c r="E1657" s="38"/>
      <c r="F1657" s="38"/>
      <c r="G1657" s="38"/>
      <c r="AC1657" s="38"/>
      <c r="AD1657" s="38"/>
      <c r="AE1657" s="38"/>
      <c r="AF1657" s="46"/>
      <c r="AG1657" s="46"/>
    </row>
    <row r="1658" customFormat="false" ht="15" hidden="false" customHeight="false" outlineLevel="0" collapsed="false">
      <c r="B1658" s="50"/>
      <c r="C1658" s="50"/>
      <c r="D1658" s="50"/>
      <c r="E1658" s="50"/>
      <c r="F1658" s="50"/>
      <c r="G1658" s="50"/>
      <c r="AC1658" s="50"/>
      <c r="AD1658" s="50"/>
      <c r="AE1658" s="50"/>
      <c r="AF1658" s="46"/>
      <c r="AG1658" s="46"/>
    </row>
    <row r="1659" customFormat="false" ht="15" hidden="false" customHeight="false" outlineLevel="0" collapsed="false">
      <c r="B1659" s="40"/>
      <c r="C1659" s="40"/>
      <c r="D1659" s="40"/>
      <c r="E1659" s="40"/>
      <c r="F1659" s="40"/>
      <c r="G1659" s="40"/>
      <c r="AC1659" s="40"/>
      <c r="AD1659" s="40"/>
      <c r="AE1659" s="40"/>
      <c r="AF1659" s="46"/>
      <c r="AG1659" s="46"/>
    </row>
    <row r="1660" customFormat="false" ht="15" hidden="false" customHeight="false" outlineLevel="0" collapsed="false">
      <c r="B1660" s="44"/>
      <c r="C1660" s="44"/>
      <c r="D1660" s="44"/>
      <c r="E1660" s="44"/>
      <c r="F1660" s="44"/>
      <c r="G1660" s="44"/>
      <c r="AC1660" s="44"/>
      <c r="AD1660" s="44"/>
      <c r="AE1660" s="44"/>
      <c r="AF1660" s="46"/>
      <c r="AG1660" s="46"/>
    </row>
    <row r="1661" customFormat="false" ht="15" hidden="false" customHeight="false" outlineLevel="0" collapsed="false">
      <c r="B1661" s="55"/>
      <c r="C1661" s="55"/>
      <c r="D1661" s="55"/>
      <c r="E1661" s="55"/>
      <c r="F1661" s="55"/>
      <c r="G1661" s="55"/>
      <c r="AC1661" s="55"/>
      <c r="AD1661" s="55"/>
      <c r="AE1661" s="55"/>
      <c r="AF1661" s="46"/>
      <c r="AG1661" s="46"/>
    </row>
    <row r="1662" customFormat="false" ht="15" hidden="false" customHeight="false" outlineLevel="0" collapsed="false">
      <c r="B1662" s="50"/>
      <c r="C1662" s="50"/>
      <c r="D1662" s="50"/>
      <c r="E1662" s="50"/>
      <c r="F1662" s="50"/>
      <c r="G1662" s="50"/>
      <c r="AC1662" s="50"/>
      <c r="AD1662" s="50"/>
      <c r="AE1662" s="50"/>
      <c r="AF1662" s="46"/>
      <c r="AG1662" s="46"/>
    </row>
    <row r="1663" customFormat="false" ht="15" hidden="false" customHeight="false" outlineLevel="0" collapsed="false">
      <c r="B1663" s="53"/>
      <c r="C1663" s="53"/>
      <c r="D1663" s="53"/>
      <c r="E1663" s="53"/>
      <c r="F1663" s="53"/>
      <c r="G1663" s="53"/>
      <c r="AC1663" s="53"/>
      <c r="AD1663" s="53"/>
      <c r="AE1663" s="53"/>
      <c r="AF1663" s="46"/>
      <c r="AG1663" s="46"/>
    </row>
    <row r="1664" customFormat="false" ht="15" hidden="false" customHeight="false" outlineLevel="0" collapsed="false">
      <c r="B1664" s="42"/>
      <c r="C1664" s="42"/>
      <c r="D1664" s="42"/>
      <c r="E1664" s="42"/>
      <c r="F1664" s="42"/>
      <c r="G1664" s="42"/>
      <c r="AC1664" s="42"/>
      <c r="AD1664" s="42"/>
      <c r="AE1664" s="42"/>
      <c r="AF1664" s="46"/>
      <c r="AG1664" s="46"/>
    </row>
    <row r="1665" customFormat="false" ht="15" hidden="false" customHeight="false" outlineLevel="0" collapsed="false">
      <c r="B1665" s="41"/>
      <c r="C1665" s="41"/>
      <c r="D1665" s="41"/>
      <c r="E1665" s="41"/>
      <c r="F1665" s="41"/>
      <c r="G1665" s="41"/>
      <c r="AC1665" s="41"/>
      <c r="AD1665" s="41"/>
      <c r="AE1665" s="41"/>
      <c r="AF1665" s="46"/>
      <c r="AG1665" s="46"/>
    </row>
    <row r="1666" customFormat="false" ht="15" hidden="false" customHeight="false" outlineLevel="0" collapsed="false">
      <c r="B1666" s="57"/>
      <c r="C1666" s="57"/>
      <c r="D1666" s="57"/>
      <c r="E1666" s="57"/>
      <c r="F1666" s="57"/>
      <c r="G1666" s="57"/>
      <c r="AC1666" s="57"/>
      <c r="AD1666" s="57"/>
      <c r="AE1666" s="57"/>
      <c r="AF1666" s="46"/>
      <c r="AG1666" s="46"/>
    </row>
    <row r="1667" customFormat="false" ht="15" hidden="false" customHeight="false" outlineLevel="0" collapsed="false">
      <c r="B1667" s="57"/>
      <c r="C1667" s="57"/>
      <c r="D1667" s="57"/>
      <c r="E1667" s="57"/>
      <c r="F1667" s="57"/>
      <c r="G1667" s="57"/>
      <c r="AC1667" s="57"/>
      <c r="AD1667" s="57"/>
      <c r="AE1667" s="57"/>
      <c r="AF1667" s="46"/>
      <c r="AG1667" s="46"/>
    </row>
    <row r="1668" customFormat="false" ht="15" hidden="false" customHeight="false" outlineLevel="0" collapsed="false">
      <c r="B1668" s="37"/>
      <c r="C1668" s="37"/>
      <c r="D1668" s="37"/>
      <c r="E1668" s="37"/>
      <c r="F1668" s="37"/>
      <c r="G1668" s="37"/>
      <c r="AC1668" s="37"/>
      <c r="AD1668" s="37"/>
      <c r="AE1668" s="37"/>
      <c r="AF1668" s="46"/>
      <c r="AG1668" s="46"/>
    </row>
    <row r="1669" customFormat="false" ht="15" hidden="false" customHeight="false" outlineLevel="0" collapsed="false">
      <c r="B1669" s="56"/>
      <c r="C1669" s="56"/>
      <c r="D1669" s="56"/>
      <c r="E1669" s="56"/>
      <c r="F1669" s="56"/>
      <c r="G1669" s="56"/>
      <c r="AC1669" s="56"/>
      <c r="AD1669" s="56"/>
      <c r="AE1669" s="56"/>
      <c r="AF1669" s="46"/>
      <c r="AG1669" s="46"/>
    </row>
    <row r="1670" customFormat="false" ht="15" hidden="false" customHeight="false" outlineLevel="0" collapsed="false">
      <c r="B1670" s="40"/>
      <c r="C1670" s="40"/>
      <c r="D1670" s="40"/>
      <c r="E1670" s="40"/>
      <c r="F1670" s="40"/>
      <c r="G1670" s="40"/>
      <c r="AC1670" s="40"/>
      <c r="AD1670" s="40"/>
      <c r="AE1670" s="40"/>
      <c r="AF1670" s="46"/>
      <c r="AG1670" s="46"/>
    </row>
    <row r="1671" customFormat="false" ht="15" hidden="false" customHeight="false" outlineLevel="0" collapsed="false">
      <c r="B1671" s="48"/>
      <c r="C1671" s="48"/>
      <c r="D1671" s="48"/>
      <c r="E1671" s="48"/>
      <c r="F1671" s="48"/>
      <c r="G1671" s="48"/>
      <c r="AC1671" s="48"/>
      <c r="AD1671" s="48"/>
      <c r="AE1671" s="48"/>
      <c r="AF1671" s="46"/>
      <c r="AG1671" s="46"/>
    </row>
    <row r="1672" customFormat="false" ht="15" hidden="false" customHeight="false" outlineLevel="0" collapsed="false">
      <c r="B1672" s="50"/>
      <c r="C1672" s="50"/>
      <c r="D1672" s="50"/>
      <c r="E1672" s="50"/>
      <c r="F1672" s="50"/>
      <c r="G1672" s="50"/>
      <c r="AC1672" s="50"/>
      <c r="AD1672" s="50"/>
      <c r="AE1672" s="50"/>
      <c r="AF1672" s="46"/>
      <c r="AG1672" s="46"/>
    </row>
    <row r="1673" customFormat="false" ht="15" hidden="false" customHeight="false" outlineLevel="0" collapsed="false">
      <c r="B1673" s="58"/>
      <c r="C1673" s="58"/>
      <c r="D1673" s="58"/>
      <c r="E1673" s="58"/>
      <c r="F1673" s="58"/>
      <c r="G1673" s="58"/>
      <c r="AC1673" s="58"/>
      <c r="AD1673" s="58"/>
      <c r="AE1673" s="58"/>
      <c r="AF1673" s="46"/>
      <c r="AG1673" s="46"/>
    </row>
    <row r="1674" customFormat="false" ht="15" hidden="false" customHeight="false" outlineLevel="0" collapsed="false">
      <c r="B1674" s="42"/>
      <c r="C1674" s="42"/>
      <c r="D1674" s="42"/>
      <c r="E1674" s="42"/>
      <c r="F1674" s="42"/>
      <c r="G1674" s="42"/>
      <c r="AC1674" s="42"/>
      <c r="AD1674" s="42"/>
      <c r="AE1674" s="42"/>
      <c r="AF1674" s="46"/>
      <c r="AG1674" s="46"/>
    </row>
    <row r="1675" customFormat="false" ht="15" hidden="false" customHeight="false" outlineLevel="0" collapsed="false">
      <c r="B1675" s="36"/>
      <c r="C1675" s="36"/>
      <c r="D1675" s="36"/>
      <c r="E1675" s="36"/>
      <c r="F1675" s="36"/>
      <c r="G1675" s="36"/>
      <c r="AC1675" s="36"/>
      <c r="AD1675" s="36"/>
      <c r="AE1675" s="36"/>
      <c r="AF1675" s="46"/>
      <c r="AG1675" s="46"/>
    </row>
    <row r="1676" customFormat="false" ht="15" hidden="false" customHeight="false" outlineLevel="0" collapsed="false">
      <c r="B1676" s="54"/>
      <c r="C1676" s="54"/>
      <c r="D1676" s="54"/>
      <c r="E1676" s="54"/>
      <c r="F1676" s="54"/>
      <c r="G1676" s="54"/>
      <c r="AC1676" s="54"/>
      <c r="AD1676" s="54"/>
      <c r="AE1676" s="54"/>
      <c r="AF1676" s="37"/>
      <c r="AG1676" s="37"/>
    </row>
    <row r="1677" customFormat="false" ht="15" hidden="false" customHeight="false" outlineLevel="0" collapsed="false">
      <c r="B1677" s="42"/>
      <c r="C1677" s="42"/>
      <c r="D1677" s="42"/>
      <c r="E1677" s="42"/>
      <c r="F1677" s="42"/>
      <c r="G1677" s="42"/>
      <c r="AC1677" s="42"/>
      <c r="AD1677" s="42"/>
      <c r="AE1677" s="42"/>
      <c r="AF1677" s="37"/>
      <c r="AG1677" s="37"/>
    </row>
    <row r="1678" customFormat="false" ht="15" hidden="false" customHeight="false" outlineLevel="0" collapsed="false">
      <c r="B1678" s="50"/>
      <c r="C1678" s="50"/>
      <c r="D1678" s="50"/>
      <c r="E1678" s="50"/>
      <c r="F1678" s="50"/>
      <c r="G1678" s="50"/>
      <c r="AC1678" s="50"/>
      <c r="AD1678" s="50"/>
      <c r="AE1678" s="50"/>
      <c r="AF1678" s="37"/>
      <c r="AG1678" s="37"/>
    </row>
    <row r="1679" customFormat="false" ht="15" hidden="false" customHeight="false" outlineLevel="0" collapsed="false">
      <c r="B1679" s="48"/>
      <c r="C1679" s="48"/>
      <c r="D1679" s="48"/>
      <c r="E1679" s="48"/>
      <c r="F1679" s="48"/>
      <c r="G1679" s="48"/>
      <c r="AC1679" s="48"/>
      <c r="AD1679" s="48"/>
      <c r="AE1679" s="48"/>
      <c r="AF1679" s="37"/>
      <c r="AG1679" s="37"/>
    </row>
    <row r="1680" customFormat="false" ht="15" hidden="false" customHeight="false" outlineLevel="0" collapsed="false">
      <c r="B1680" s="55"/>
      <c r="C1680" s="55"/>
      <c r="D1680" s="55"/>
      <c r="E1680" s="55"/>
      <c r="F1680" s="55"/>
      <c r="G1680" s="55"/>
      <c r="AC1680" s="55"/>
      <c r="AD1680" s="55"/>
      <c r="AE1680" s="55"/>
      <c r="AF1680" s="37"/>
      <c r="AG1680" s="37"/>
    </row>
    <row r="1681" customFormat="false" ht="15" hidden="false" customHeight="false" outlineLevel="0" collapsed="false">
      <c r="B1681" s="47"/>
      <c r="C1681" s="47"/>
      <c r="D1681" s="47"/>
      <c r="E1681" s="47"/>
      <c r="F1681" s="47"/>
      <c r="G1681" s="47"/>
      <c r="AC1681" s="47"/>
      <c r="AD1681" s="47"/>
      <c r="AE1681" s="47"/>
      <c r="AF1681" s="37"/>
      <c r="AG1681" s="37"/>
    </row>
    <row r="1682" customFormat="false" ht="15" hidden="false" customHeight="false" outlineLevel="0" collapsed="false">
      <c r="B1682" s="39"/>
      <c r="C1682" s="39"/>
      <c r="D1682" s="39"/>
      <c r="E1682" s="39"/>
      <c r="F1682" s="39"/>
      <c r="G1682" s="39"/>
      <c r="AC1682" s="39"/>
      <c r="AD1682" s="39"/>
      <c r="AE1682" s="39"/>
      <c r="AF1682" s="37"/>
      <c r="AG1682" s="37"/>
    </row>
    <row r="1683" customFormat="false" ht="15" hidden="false" customHeight="false" outlineLevel="0" collapsed="false">
      <c r="B1683" s="55"/>
      <c r="C1683" s="55"/>
      <c r="D1683" s="55"/>
      <c r="E1683" s="55"/>
      <c r="F1683" s="55"/>
      <c r="G1683" s="55"/>
      <c r="AC1683" s="55"/>
      <c r="AD1683" s="55"/>
      <c r="AE1683" s="55"/>
      <c r="AF1683" s="37"/>
      <c r="AG1683" s="37"/>
    </row>
    <row r="1684" customFormat="false" ht="15" hidden="false" customHeight="false" outlineLevel="0" collapsed="false">
      <c r="B1684" s="55"/>
      <c r="C1684" s="55"/>
      <c r="D1684" s="55"/>
      <c r="E1684" s="55"/>
      <c r="F1684" s="55"/>
      <c r="G1684" s="55"/>
      <c r="AC1684" s="55"/>
      <c r="AD1684" s="55"/>
      <c r="AE1684" s="55"/>
      <c r="AF1684" s="37"/>
      <c r="AG1684" s="37"/>
    </row>
    <row r="1685" customFormat="false" ht="15" hidden="false" customHeight="false" outlineLevel="0" collapsed="false">
      <c r="B1685" s="53"/>
      <c r="C1685" s="53"/>
      <c r="D1685" s="53"/>
      <c r="E1685" s="53"/>
      <c r="F1685" s="53"/>
      <c r="G1685" s="53"/>
      <c r="AC1685" s="53"/>
      <c r="AD1685" s="53"/>
      <c r="AE1685" s="53"/>
      <c r="AF1685" s="37"/>
      <c r="AG1685" s="37"/>
    </row>
    <row r="1686" customFormat="false" ht="15" hidden="false" customHeight="false" outlineLevel="0" collapsed="false">
      <c r="B1686" s="56"/>
      <c r="C1686" s="56"/>
      <c r="D1686" s="56"/>
      <c r="E1686" s="56"/>
      <c r="F1686" s="56"/>
      <c r="G1686" s="56"/>
      <c r="AC1686" s="56"/>
      <c r="AD1686" s="56"/>
      <c r="AE1686" s="56"/>
      <c r="AF1686" s="37"/>
      <c r="AG1686" s="37"/>
    </row>
    <row r="1687" customFormat="false" ht="15" hidden="false" customHeight="false" outlineLevel="0" collapsed="false">
      <c r="B1687" s="59"/>
      <c r="C1687" s="59"/>
      <c r="D1687" s="59"/>
      <c r="E1687" s="59"/>
      <c r="F1687" s="59"/>
      <c r="G1687" s="59"/>
      <c r="AC1687" s="59"/>
      <c r="AD1687" s="59"/>
      <c r="AE1687" s="59"/>
      <c r="AF1687" s="37"/>
      <c r="AG1687" s="37"/>
    </row>
    <row r="1688" customFormat="false" ht="15" hidden="false" customHeight="false" outlineLevel="0" collapsed="false">
      <c r="B1688" s="47"/>
      <c r="C1688" s="47"/>
      <c r="D1688" s="47"/>
      <c r="E1688" s="47"/>
      <c r="F1688" s="47"/>
      <c r="G1688" s="47"/>
      <c r="AC1688" s="47"/>
      <c r="AD1688" s="47"/>
      <c r="AE1688" s="47"/>
      <c r="AF1688" s="37"/>
      <c r="AG1688" s="37"/>
    </row>
    <row r="1689" customFormat="false" ht="15" hidden="false" customHeight="false" outlineLevel="0" collapsed="false">
      <c r="B1689" s="34"/>
      <c r="C1689" s="34"/>
      <c r="D1689" s="34"/>
      <c r="E1689" s="34"/>
      <c r="F1689" s="34"/>
      <c r="G1689" s="34"/>
      <c r="AC1689" s="34"/>
      <c r="AD1689" s="34"/>
      <c r="AE1689" s="34"/>
      <c r="AF1689" s="37"/>
      <c r="AG1689" s="37"/>
    </row>
    <row r="1690" customFormat="false" ht="15" hidden="false" customHeight="false" outlineLevel="0" collapsed="false">
      <c r="B1690" s="55"/>
      <c r="C1690" s="55"/>
      <c r="D1690" s="55"/>
      <c r="E1690" s="55"/>
      <c r="F1690" s="55"/>
      <c r="G1690" s="55"/>
      <c r="AC1690" s="55"/>
      <c r="AD1690" s="55"/>
      <c r="AE1690" s="55"/>
      <c r="AF1690" s="37"/>
      <c r="AG1690" s="37"/>
    </row>
    <row r="1691" customFormat="false" ht="15" hidden="false" customHeight="false" outlineLevel="0" collapsed="false">
      <c r="B1691" s="39"/>
      <c r="C1691" s="39"/>
      <c r="D1691" s="39"/>
      <c r="E1691" s="39"/>
      <c r="F1691" s="39"/>
      <c r="G1691" s="39"/>
      <c r="AC1691" s="39"/>
      <c r="AD1691" s="39"/>
      <c r="AE1691" s="39"/>
      <c r="AF1691" s="37"/>
      <c r="AG1691" s="37"/>
    </row>
    <row r="1692" customFormat="false" ht="15" hidden="false" customHeight="false" outlineLevel="0" collapsed="false">
      <c r="B1692" s="48"/>
      <c r="C1692" s="48"/>
      <c r="D1692" s="48"/>
      <c r="E1692" s="48"/>
      <c r="F1692" s="48"/>
      <c r="G1692" s="48"/>
      <c r="AC1692" s="48"/>
      <c r="AD1692" s="48"/>
      <c r="AE1692" s="48"/>
      <c r="AF1692" s="37"/>
      <c r="AG1692" s="37"/>
    </row>
    <row r="1693" customFormat="false" ht="15" hidden="false" customHeight="false" outlineLevel="0" collapsed="false">
      <c r="B1693" s="37"/>
      <c r="C1693" s="37"/>
      <c r="D1693" s="37"/>
      <c r="E1693" s="37"/>
      <c r="F1693" s="37"/>
      <c r="G1693" s="37"/>
      <c r="AC1693" s="37"/>
      <c r="AD1693" s="37"/>
      <c r="AE1693" s="37"/>
      <c r="AF1693" s="37"/>
      <c r="AG1693" s="37"/>
    </row>
    <row r="1694" customFormat="false" ht="15" hidden="false" customHeight="false" outlineLevel="0" collapsed="false">
      <c r="B1694" s="40"/>
      <c r="C1694" s="40"/>
      <c r="D1694" s="40"/>
      <c r="E1694" s="40"/>
      <c r="F1694" s="40"/>
      <c r="G1694" s="40"/>
      <c r="AC1694" s="40"/>
      <c r="AD1694" s="40"/>
      <c r="AE1694" s="40"/>
      <c r="AF1694" s="37"/>
      <c r="AG1694" s="37"/>
    </row>
    <row r="1695" customFormat="false" ht="15" hidden="false" customHeight="false" outlineLevel="0" collapsed="false">
      <c r="B1695" s="53"/>
      <c r="C1695" s="53"/>
      <c r="D1695" s="53"/>
      <c r="E1695" s="53"/>
      <c r="F1695" s="53"/>
      <c r="G1695" s="53"/>
      <c r="AC1695" s="53"/>
      <c r="AD1695" s="53"/>
      <c r="AE1695" s="53"/>
      <c r="AF1695" s="37"/>
      <c r="AG1695" s="37"/>
    </row>
    <row r="1696" customFormat="false" ht="15" hidden="false" customHeight="false" outlineLevel="0" collapsed="false">
      <c r="B1696" s="56"/>
      <c r="C1696" s="56"/>
      <c r="D1696" s="56"/>
      <c r="E1696" s="56"/>
      <c r="F1696" s="56"/>
      <c r="G1696" s="56"/>
      <c r="AC1696" s="56"/>
      <c r="AD1696" s="56"/>
      <c r="AE1696" s="56"/>
      <c r="AF1696" s="37"/>
      <c r="AG1696" s="37"/>
    </row>
    <row r="1697" customFormat="false" ht="15" hidden="false" customHeight="false" outlineLevel="0" collapsed="false">
      <c r="B1697" s="50"/>
      <c r="C1697" s="50"/>
      <c r="D1697" s="50"/>
      <c r="E1697" s="50"/>
      <c r="F1697" s="50"/>
      <c r="G1697" s="50"/>
      <c r="AC1697" s="50"/>
      <c r="AD1697" s="50"/>
      <c r="AE1697" s="50"/>
      <c r="AF1697" s="37"/>
      <c r="AG1697" s="37"/>
    </row>
    <row r="1698" customFormat="false" ht="15" hidden="false" customHeight="false" outlineLevel="0" collapsed="false">
      <c r="B1698" s="38"/>
      <c r="C1698" s="38"/>
      <c r="D1698" s="38"/>
      <c r="E1698" s="38"/>
      <c r="F1698" s="38"/>
      <c r="G1698" s="38"/>
      <c r="AC1698" s="38"/>
      <c r="AD1698" s="38"/>
      <c r="AE1698" s="38"/>
      <c r="AF1698" s="37"/>
      <c r="AG1698" s="37"/>
    </row>
    <row r="1699" customFormat="false" ht="15" hidden="false" customHeight="false" outlineLevel="0" collapsed="false">
      <c r="B1699" s="41"/>
      <c r="C1699" s="41"/>
      <c r="D1699" s="41"/>
      <c r="E1699" s="41"/>
      <c r="F1699" s="41"/>
      <c r="G1699" s="41"/>
      <c r="AC1699" s="41"/>
      <c r="AD1699" s="41"/>
      <c r="AE1699" s="41"/>
      <c r="AF1699" s="37"/>
      <c r="AG1699" s="37"/>
    </row>
    <row r="1700" customFormat="false" ht="15" hidden="false" customHeight="false" outlineLevel="0" collapsed="false">
      <c r="B1700" s="42"/>
      <c r="C1700" s="42"/>
      <c r="D1700" s="42"/>
      <c r="E1700" s="42"/>
      <c r="F1700" s="42"/>
      <c r="G1700" s="42"/>
      <c r="AC1700" s="42"/>
      <c r="AD1700" s="42"/>
      <c r="AE1700" s="42"/>
      <c r="AF1700" s="37"/>
      <c r="AG1700" s="37"/>
    </row>
    <row r="1701" customFormat="false" ht="15" hidden="false" customHeight="false" outlineLevel="0" collapsed="false">
      <c r="B1701" s="53"/>
      <c r="C1701" s="53"/>
      <c r="D1701" s="53"/>
      <c r="E1701" s="53"/>
      <c r="F1701" s="53"/>
      <c r="G1701" s="53"/>
      <c r="AC1701" s="53"/>
      <c r="AD1701" s="53"/>
      <c r="AE1701" s="53"/>
      <c r="AF1701" s="37"/>
      <c r="AG1701" s="37"/>
    </row>
    <row r="1702" customFormat="false" ht="15" hidden="false" customHeight="false" outlineLevel="0" collapsed="false">
      <c r="B1702" s="45"/>
      <c r="C1702" s="45"/>
      <c r="D1702" s="45"/>
      <c r="E1702" s="45"/>
      <c r="F1702" s="45"/>
      <c r="G1702" s="45"/>
      <c r="AC1702" s="45"/>
      <c r="AD1702" s="45"/>
      <c r="AE1702" s="45"/>
      <c r="AF1702" s="37"/>
      <c r="AG1702" s="37"/>
    </row>
    <row r="1703" customFormat="false" ht="15" hidden="false" customHeight="false" outlineLevel="0" collapsed="false">
      <c r="B1703" s="53"/>
      <c r="C1703" s="53"/>
      <c r="D1703" s="53"/>
      <c r="E1703" s="53"/>
      <c r="F1703" s="53"/>
      <c r="G1703" s="53"/>
      <c r="AC1703" s="53"/>
      <c r="AD1703" s="53"/>
      <c r="AE1703" s="53"/>
      <c r="AF1703" s="37"/>
      <c r="AG1703" s="37"/>
    </row>
    <row r="1704" customFormat="false" ht="15" hidden="false" customHeight="false" outlineLevel="0" collapsed="false">
      <c r="B1704" s="54"/>
      <c r="C1704" s="54"/>
      <c r="D1704" s="54"/>
      <c r="E1704" s="54"/>
      <c r="F1704" s="54"/>
      <c r="G1704" s="54"/>
      <c r="AC1704" s="54"/>
      <c r="AD1704" s="54"/>
      <c r="AE1704" s="54"/>
      <c r="AF1704" s="37"/>
      <c r="AG1704" s="37"/>
    </row>
    <row r="1705" customFormat="false" ht="15" hidden="false" customHeight="false" outlineLevel="0" collapsed="false">
      <c r="B1705" s="50"/>
      <c r="C1705" s="50"/>
      <c r="D1705" s="50"/>
      <c r="E1705" s="50"/>
      <c r="F1705" s="50"/>
      <c r="G1705" s="50"/>
      <c r="AC1705" s="50"/>
      <c r="AD1705" s="50"/>
      <c r="AE1705" s="50"/>
      <c r="AF1705" s="37"/>
      <c r="AG1705" s="37"/>
    </row>
    <row r="1706" customFormat="false" ht="15" hidden="false" customHeight="false" outlineLevel="0" collapsed="false">
      <c r="B1706" s="39"/>
      <c r="C1706" s="39"/>
      <c r="D1706" s="39"/>
      <c r="E1706" s="39"/>
      <c r="F1706" s="39"/>
      <c r="G1706" s="39"/>
      <c r="AC1706" s="39"/>
      <c r="AD1706" s="39"/>
      <c r="AE1706" s="39"/>
      <c r="AF1706" s="37"/>
      <c r="AG1706" s="37"/>
    </row>
    <row r="1707" customFormat="false" ht="15" hidden="false" customHeight="false" outlineLevel="0" collapsed="false">
      <c r="B1707" s="35"/>
      <c r="C1707" s="35"/>
      <c r="D1707" s="35"/>
      <c r="E1707" s="35"/>
      <c r="F1707" s="35"/>
      <c r="G1707" s="35"/>
      <c r="AC1707" s="35"/>
      <c r="AD1707" s="35"/>
      <c r="AE1707" s="35"/>
      <c r="AF1707" s="37"/>
      <c r="AG1707" s="37"/>
    </row>
    <row r="1708" customFormat="false" ht="15" hidden="false" customHeight="false" outlineLevel="0" collapsed="false">
      <c r="B1708" s="56"/>
      <c r="C1708" s="56"/>
      <c r="D1708" s="56"/>
      <c r="E1708" s="56"/>
      <c r="F1708" s="56"/>
      <c r="G1708" s="56"/>
      <c r="AC1708" s="56"/>
      <c r="AD1708" s="56"/>
      <c r="AE1708" s="56"/>
      <c r="AF1708" s="37"/>
      <c r="AG1708" s="37"/>
    </row>
    <row r="1709" customFormat="false" ht="15" hidden="false" customHeight="false" outlineLevel="0" collapsed="false">
      <c r="B1709" s="37"/>
      <c r="C1709" s="37"/>
      <c r="D1709" s="37"/>
      <c r="E1709" s="37"/>
      <c r="F1709" s="37"/>
      <c r="G1709" s="37"/>
      <c r="AC1709" s="37"/>
      <c r="AD1709" s="37"/>
      <c r="AE1709" s="37"/>
      <c r="AF1709" s="37"/>
      <c r="AG1709" s="37"/>
    </row>
    <row r="1710" customFormat="false" ht="15" hidden="false" customHeight="false" outlineLevel="0" collapsed="false">
      <c r="B1710" s="48"/>
      <c r="C1710" s="48"/>
      <c r="D1710" s="48"/>
      <c r="E1710" s="48"/>
      <c r="F1710" s="48"/>
      <c r="G1710" s="48"/>
      <c r="AC1710" s="48"/>
      <c r="AD1710" s="48"/>
      <c r="AE1710" s="48"/>
      <c r="AF1710" s="37"/>
      <c r="AG1710" s="37"/>
    </row>
    <row r="1711" customFormat="false" ht="15" hidden="false" customHeight="false" outlineLevel="0" collapsed="false">
      <c r="B1711" s="50"/>
      <c r="C1711" s="50"/>
      <c r="D1711" s="50"/>
      <c r="E1711" s="50"/>
      <c r="F1711" s="50"/>
      <c r="G1711" s="50"/>
      <c r="AC1711" s="50"/>
      <c r="AD1711" s="50"/>
      <c r="AE1711" s="50"/>
      <c r="AF1711" s="37"/>
      <c r="AG1711" s="37"/>
    </row>
    <row r="1712" customFormat="false" ht="15" hidden="false" customHeight="false" outlineLevel="0" collapsed="false">
      <c r="B1712" s="42"/>
      <c r="C1712" s="42"/>
      <c r="D1712" s="42"/>
      <c r="E1712" s="42"/>
      <c r="F1712" s="42"/>
      <c r="G1712" s="42"/>
      <c r="AC1712" s="42"/>
      <c r="AD1712" s="42"/>
      <c r="AE1712" s="42"/>
      <c r="AF1712" s="37"/>
      <c r="AG1712" s="37"/>
    </row>
    <row r="1713" customFormat="false" ht="15" hidden="false" customHeight="false" outlineLevel="0" collapsed="false">
      <c r="B1713" s="44"/>
      <c r="C1713" s="44"/>
      <c r="D1713" s="44"/>
      <c r="E1713" s="44"/>
      <c r="F1713" s="44"/>
      <c r="G1713" s="44"/>
      <c r="AC1713" s="44"/>
      <c r="AD1713" s="44"/>
      <c r="AE1713" s="44"/>
      <c r="AF1713" s="37"/>
      <c r="AG1713" s="37"/>
    </row>
    <row r="1714" customFormat="false" ht="15" hidden="false" customHeight="false" outlineLevel="0" collapsed="false">
      <c r="B1714" s="37"/>
      <c r="C1714" s="37"/>
      <c r="D1714" s="37"/>
      <c r="E1714" s="37"/>
      <c r="F1714" s="37"/>
      <c r="G1714" s="37"/>
      <c r="AC1714" s="37"/>
      <c r="AD1714" s="37"/>
      <c r="AE1714" s="37"/>
      <c r="AF1714" s="37"/>
      <c r="AG1714" s="37"/>
    </row>
    <row r="1715" customFormat="false" ht="15" hidden="false" customHeight="false" outlineLevel="0" collapsed="false">
      <c r="B1715" s="45"/>
      <c r="C1715" s="45"/>
      <c r="D1715" s="45"/>
      <c r="E1715" s="45"/>
      <c r="F1715" s="45"/>
      <c r="G1715" s="45"/>
      <c r="AC1715" s="45"/>
      <c r="AD1715" s="45"/>
      <c r="AE1715" s="45"/>
      <c r="AF1715" s="37"/>
      <c r="AG1715" s="37"/>
    </row>
    <row r="1716" customFormat="false" ht="15" hidden="false" customHeight="false" outlineLevel="0" collapsed="false">
      <c r="B1716" s="54"/>
      <c r="C1716" s="54"/>
      <c r="D1716" s="54"/>
      <c r="E1716" s="54"/>
      <c r="F1716" s="54"/>
      <c r="G1716" s="54"/>
      <c r="AC1716" s="54"/>
      <c r="AD1716" s="54"/>
      <c r="AE1716" s="54"/>
      <c r="AF1716" s="37"/>
      <c r="AG1716" s="37"/>
    </row>
    <row r="1717" customFormat="false" ht="15" hidden="false" customHeight="false" outlineLevel="0" collapsed="false">
      <c r="B1717" s="42"/>
      <c r="C1717" s="42"/>
      <c r="D1717" s="42"/>
      <c r="E1717" s="42"/>
      <c r="F1717" s="42"/>
      <c r="G1717" s="42"/>
      <c r="AC1717" s="42"/>
      <c r="AD1717" s="42"/>
      <c r="AE1717" s="42"/>
      <c r="AF1717" s="37"/>
      <c r="AG1717" s="37"/>
    </row>
    <row r="1718" customFormat="false" ht="15" hidden="false" customHeight="false" outlineLevel="0" collapsed="false">
      <c r="B1718" s="35"/>
      <c r="C1718" s="35"/>
      <c r="D1718" s="35"/>
      <c r="E1718" s="35"/>
      <c r="F1718" s="35"/>
      <c r="G1718" s="35"/>
      <c r="AC1718" s="35"/>
      <c r="AD1718" s="35"/>
      <c r="AE1718" s="35"/>
      <c r="AF1718" s="37"/>
      <c r="AG1718" s="37"/>
    </row>
    <row r="1719" customFormat="false" ht="15" hidden="false" customHeight="false" outlineLevel="0" collapsed="false">
      <c r="B1719" s="33"/>
      <c r="C1719" s="33"/>
      <c r="D1719" s="33"/>
      <c r="E1719" s="33"/>
      <c r="F1719" s="33"/>
      <c r="G1719" s="33"/>
      <c r="AC1719" s="33"/>
      <c r="AD1719" s="33"/>
      <c r="AE1719" s="33"/>
      <c r="AF1719" s="37"/>
      <c r="AG1719" s="37"/>
    </row>
    <row r="1720" customFormat="false" ht="15" hidden="false" customHeight="false" outlineLevel="0" collapsed="false">
      <c r="B1720" s="58"/>
      <c r="C1720" s="58"/>
      <c r="D1720" s="58"/>
      <c r="E1720" s="58"/>
      <c r="F1720" s="58"/>
      <c r="G1720" s="58"/>
      <c r="AC1720" s="58"/>
      <c r="AD1720" s="58"/>
      <c r="AE1720" s="58"/>
      <c r="AF1720" s="37"/>
      <c r="AG1720" s="37"/>
    </row>
    <row r="1721" customFormat="false" ht="15" hidden="false" customHeight="false" outlineLevel="0" collapsed="false">
      <c r="B1721" s="55"/>
      <c r="C1721" s="55"/>
      <c r="D1721" s="55"/>
      <c r="E1721" s="55"/>
      <c r="F1721" s="55"/>
      <c r="G1721" s="55"/>
      <c r="AC1721" s="55"/>
      <c r="AD1721" s="55"/>
      <c r="AE1721" s="55"/>
      <c r="AF1721" s="37"/>
      <c r="AG1721" s="37"/>
    </row>
    <row r="1722" customFormat="false" ht="15" hidden="false" customHeight="false" outlineLevel="0" collapsed="false">
      <c r="B1722" s="45"/>
      <c r="C1722" s="45"/>
      <c r="D1722" s="45"/>
      <c r="E1722" s="45"/>
      <c r="F1722" s="45"/>
      <c r="G1722" s="45"/>
      <c r="AC1722" s="45"/>
      <c r="AD1722" s="45"/>
      <c r="AE1722" s="45"/>
      <c r="AF1722" s="37"/>
      <c r="AG1722" s="37"/>
    </row>
    <row r="1723" customFormat="false" ht="15" hidden="false" customHeight="false" outlineLevel="0" collapsed="false">
      <c r="B1723" s="37"/>
      <c r="C1723" s="37"/>
      <c r="D1723" s="37"/>
      <c r="E1723" s="37"/>
      <c r="F1723" s="37"/>
      <c r="G1723" s="37"/>
      <c r="AC1723" s="37"/>
      <c r="AD1723" s="37"/>
      <c r="AE1723" s="37"/>
      <c r="AF1723" s="37"/>
      <c r="AG1723" s="37"/>
    </row>
    <row r="1724" customFormat="false" ht="15" hidden="false" customHeight="false" outlineLevel="0" collapsed="false">
      <c r="B1724" s="59"/>
      <c r="C1724" s="59"/>
      <c r="D1724" s="59"/>
      <c r="E1724" s="59"/>
      <c r="F1724" s="59"/>
      <c r="G1724" s="59"/>
      <c r="AC1724" s="59"/>
      <c r="AD1724" s="59"/>
      <c r="AE1724" s="59"/>
      <c r="AF1724" s="37"/>
      <c r="AG1724" s="37"/>
    </row>
    <row r="1725" customFormat="false" ht="15" hidden="false" customHeight="false" outlineLevel="0" collapsed="false">
      <c r="B1725" s="46"/>
      <c r="C1725" s="46"/>
      <c r="D1725" s="46"/>
      <c r="E1725" s="46"/>
      <c r="F1725" s="46"/>
      <c r="G1725" s="46"/>
      <c r="AC1725" s="46"/>
      <c r="AD1725" s="46"/>
      <c r="AE1725" s="46"/>
      <c r="AF1725" s="37"/>
      <c r="AG1725" s="37"/>
    </row>
    <row r="1726" customFormat="false" ht="15" hidden="false" customHeight="false" outlineLevel="0" collapsed="false">
      <c r="B1726" s="54"/>
      <c r="C1726" s="54"/>
      <c r="D1726" s="54"/>
      <c r="E1726" s="54"/>
      <c r="F1726" s="54"/>
      <c r="G1726" s="54"/>
      <c r="AC1726" s="54"/>
      <c r="AD1726" s="54"/>
      <c r="AE1726" s="54"/>
      <c r="AF1726" s="37"/>
      <c r="AG1726" s="37"/>
    </row>
    <row r="1727" customFormat="false" ht="15" hidden="false" customHeight="false" outlineLevel="0" collapsed="false">
      <c r="B1727" s="35"/>
      <c r="C1727" s="35"/>
      <c r="D1727" s="35"/>
      <c r="E1727" s="35"/>
      <c r="F1727" s="35"/>
      <c r="G1727" s="35"/>
      <c r="AC1727" s="35"/>
      <c r="AD1727" s="35"/>
      <c r="AE1727" s="35"/>
      <c r="AF1727" s="37"/>
      <c r="AG1727" s="37"/>
    </row>
    <row r="1728" customFormat="false" ht="15" hidden="false" customHeight="false" outlineLevel="0" collapsed="false">
      <c r="B1728" s="54"/>
      <c r="C1728" s="54"/>
      <c r="D1728" s="54"/>
      <c r="E1728" s="54"/>
      <c r="F1728" s="54"/>
      <c r="G1728" s="54"/>
      <c r="AC1728" s="54"/>
      <c r="AD1728" s="54"/>
      <c r="AE1728" s="54"/>
      <c r="AF1728" s="37"/>
      <c r="AG1728" s="37"/>
    </row>
    <row r="1729" customFormat="false" ht="15" hidden="false" customHeight="false" outlineLevel="0" collapsed="false">
      <c r="B1729" s="46"/>
      <c r="C1729" s="46"/>
      <c r="D1729" s="46"/>
      <c r="E1729" s="46"/>
      <c r="F1729" s="46"/>
      <c r="G1729" s="46"/>
      <c r="AC1729" s="46"/>
      <c r="AD1729" s="46"/>
      <c r="AE1729" s="46"/>
      <c r="AF1729" s="37"/>
      <c r="AG1729" s="37"/>
    </row>
    <row r="1730" customFormat="false" ht="15" hidden="false" customHeight="false" outlineLevel="0" collapsed="false">
      <c r="B1730" s="57"/>
      <c r="C1730" s="57"/>
      <c r="D1730" s="57"/>
      <c r="E1730" s="57"/>
      <c r="F1730" s="57"/>
      <c r="G1730" s="57"/>
      <c r="AC1730" s="57"/>
      <c r="AD1730" s="57"/>
      <c r="AE1730" s="57"/>
      <c r="AF1730" s="37"/>
      <c r="AG1730" s="37"/>
    </row>
    <row r="1731" customFormat="false" ht="15" hidden="false" customHeight="false" outlineLevel="0" collapsed="false">
      <c r="B1731" s="55"/>
      <c r="C1731" s="55"/>
      <c r="D1731" s="55"/>
      <c r="E1731" s="55"/>
      <c r="F1731" s="55"/>
      <c r="G1731" s="55"/>
      <c r="AC1731" s="55"/>
      <c r="AD1731" s="55"/>
      <c r="AE1731" s="55"/>
      <c r="AF1731" s="37"/>
      <c r="AG1731" s="37"/>
    </row>
    <row r="1732" customFormat="false" ht="15" hidden="false" customHeight="false" outlineLevel="0" collapsed="false">
      <c r="B1732" s="56"/>
      <c r="C1732" s="56"/>
      <c r="D1732" s="56"/>
      <c r="E1732" s="56"/>
      <c r="F1732" s="56"/>
      <c r="G1732" s="56"/>
      <c r="AC1732" s="56"/>
      <c r="AD1732" s="56"/>
      <c r="AE1732" s="56"/>
      <c r="AF1732" s="55"/>
      <c r="AG1732" s="55"/>
    </row>
    <row r="1733" customFormat="false" ht="15" hidden="false" customHeight="false" outlineLevel="0" collapsed="false">
      <c r="B1733" s="58"/>
      <c r="C1733" s="58"/>
      <c r="D1733" s="58"/>
      <c r="E1733" s="58"/>
      <c r="F1733" s="58"/>
      <c r="G1733" s="58"/>
      <c r="AC1733" s="58"/>
      <c r="AD1733" s="58"/>
      <c r="AE1733" s="58"/>
      <c r="AF1733" s="55"/>
      <c r="AG1733" s="55"/>
    </row>
    <row r="1734" customFormat="false" ht="15" hidden="false" customHeight="false" outlineLevel="0" collapsed="false">
      <c r="B1734" s="50"/>
      <c r="C1734" s="50"/>
      <c r="D1734" s="50"/>
      <c r="E1734" s="50"/>
      <c r="F1734" s="50"/>
      <c r="G1734" s="50"/>
      <c r="AC1734" s="50"/>
      <c r="AD1734" s="50"/>
      <c r="AE1734" s="50"/>
      <c r="AF1734" s="55"/>
      <c r="AG1734" s="55"/>
    </row>
    <row r="1735" customFormat="false" ht="15" hidden="false" customHeight="false" outlineLevel="0" collapsed="false">
      <c r="B1735" s="33"/>
      <c r="C1735" s="33"/>
      <c r="D1735" s="33"/>
      <c r="E1735" s="33"/>
      <c r="F1735" s="33"/>
      <c r="G1735" s="33"/>
      <c r="AC1735" s="33"/>
      <c r="AD1735" s="33"/>
      <c r="AE1735" s="33"/>
      <c r="AF1735" s="55"/>
      <c r="AG1735" s="55"/>
    </row>
    <row r="1736" customFormat="false" ht="15" hidden="false" customHeight="false" outlineLevel="0" collapsed="false">
      <c r="B1736" s="37"/>
      <c r="C1736" s="37"/>
      <c r="D1736" s="37"/>
      <c r="E1736" s="37"/>
      <c r="F1736" s="37"/>
      <c r="G1736" s="37"/>
      <c r="AC1736" s="37"/>
      <c r="AD1736" s="37"/>
      <c r="AE1736" s="37"/>
      <c r="AF1736" s="55"/>
      <c r="AG1736" s="55"/>
    </row>
    <row r="1737" customFormat="false" ht="15" hidden="false" customHeight="false" outlineLevel="0" collapsed="false">
      <c r="B1737" s="37"/>
      <c r="C1737" s="37"/>
      <c r="D1737" s="37"/>
      <c r="E1737" s="37"/>
      <c r="F1737" s="37"/>
      <c r="G1737" s="37"/>
      <c r="AC1737" s="37"/>
      <c r="AD1737" s="37"/>
      <c r="AE1737" s="37"/>
      <c r="AF1737" s="55"/>
      <c r="AG1737" s="55"/>
    </row>
    <row r="1738" customFormat="false" ht="15" hidden="false" customHeight="false" outlineLevel="0" collapsed="false">
      <c r="B1738" s="57"/>
      <c r="C1738" s="57"/>
      <c r="D1738" s="57"/>
      <c r="E1738" s="57"/>
      <c r="F1738" s="57"/>
      <c r="G1738" s="57"/>
      <c r="AC1738" s="57"/>
      <c r="AD1738" s="57"/>
      <c r="AE1738" s="57"/>
      <c r="AF1738" s="55"/>
      <c r="AG1738" s="55"/>
    </row>
    <row r="1739" customFormat="false" ht="15" hidden="false" customHeight="false" outlineLevel="0" collapsed="false">
      <c r="B1739" s="36"/>
      <c r="C1739" s="36"/>
      <c r="D1739" s="36"/>
      <c r="E1739" s="36"/>
      <c r="F1739" s="36"/>
      <c r="G1739" s="36"/>
      <c r="AC1739" s="36"/>
      <c r="AD1739" s="36"/>
      <c r="AE1739" s="36"/>
      <c r="AF1739" s="55"/>
      <c r="AG1739" s="55"/>
    </row>
    <row r="1740" customFormat="false" ht="15" hidden="false" customHeight="false" outlineLevel="0" collapsed="false">
      <c r="B1740" s="34"/>
      <c r="C1740" s="34"/>
      <c r="D1740" s="34"/>
      <c r="E1740" s="34"/>
      <c r="F1740" s="34"/>
      <c r="G1740" s="34"/>
      <c r="AC1740" s="34"/>
      <c r="AD1740" s="34"/>
      <c r="AE1740" s="34"/>
      <c r="AF1740" s="55"/>
      <c r="AG1740" s="55"/>
    </row>
    <row r="1741" customFormat="false" ht="15" hidden="false" customHeight="false" outlineLevel="0" collapsed="false">
      <c r="B1741" s="35"/>
      <c r="C1741" s="35"/>
      <c r="D1741" s="35"/>
      <c r="E1741" s="35"/>
      <c r="F1741" s="35"/>
      <c r="G1741" s="35"/>
      <c r="AC1741" s="35"/>
      <c r="AD1741" s="35"/>
      <c r="AE1741" s="35"/>
      <c r="AF1741" s="55"/>
      <c r="AG1741" s="55"/>
    </row>
    <row r="1742" customFormat="false" ht="15" hidden="false" customHeight="false" outlineLevel="0" collapsed="false">
      <c r="B1742" s="38"/>
      <c r="C1742" s="38"/>
      <c r="D1742" s="38"/>
      <c r="E1742" s="38"/>
      <c r="F1742" s="38"/>
      <c r="G1742" s="38"/>
      <c r="AC1742" s="38"/>
      <c r="AD1742" s="38"/>
      <c r="AE1742" s="38"/>
      <c r="AF1742" s="55"/>
      <c r="AG1742" s="55"/>
    </row>
    <row r="1743" customFormat="false" ht="15" hidden="false" customHeight="false" outlineLevel="0" collapsed="false">
      <c r="B1743" s="35"/>
      <c r="C1743" s="35"/>
      <c r="D1743" s="35"/>
      <c r="E1743" s="35"/>
      <c r="F1743" s="35"/>
      <c r="G1743" s="35"/>
      <c r="AC1743" s="35"/>
      <c r="AD1743" s="35"/>
      <c r="AE1743" s="35"/>
      <c r="AF1743" s="55"/>
      <c r="AG1743" s="55"/>
    </row>
    <row r="1744" customFormat="false" ht="15" hidden="false" customHeight="false" outlineLevel="0" collapsed="false">
      <c r="B1744" s="53"/>
      <c r="C1744" s="53"/>
      <c r="D1744" s="53"/>
      <c r="E1744" s="53"/>
      <c r="F1744" s="53"/>
      <c r="G1744" s="53"/>
      <c r="AC1744" s="53"/>
      <c r="AD1744" s="53"/>
      <c r="AE1744" s="53"/>
      <c r="AF1744" s="55"/>
      <c r="AG1744" s="55"/>
    </row>
    <row r="1745" customFormat="false" ht="15" hidden="false" customHeight="false" outlineLevel="0" collapsed="false">
      <c r="B1745" s="53"/>
      <c r="C1745" s="53"/>
      <c r="D1745" s="53"/>
      <c r="E1745" s="53"/>
      <c r="F1745" s="53"/>
      <c r="G1745" s="53"/>
      <c r="AC1745" s="53"/>
      <c r="AD1745" s="53"/>
      <c r="AE1745" s="53"/>
      <c r="AF1745" s="55"/>
      <c r="AG1745" s="55"/>
    </row>
    <row r="1746" customFormat="false" ht="15" hidden="false" customHeight="false" outlineLevel="0" collapsed="false">
      <c r="B1746" s="51"/>
      <c r="C1746" s="51"/>
      <c r="D1746" s="51"/>
      <c r="E1746" s="51"/>
      <c r="F1746" s="51"/>
      <c r="G1746" s="51"/>
      <c r="AC1746" s="51"/>
      <c r="AD1746" s="51"/>
      <c r="AE1746" s="51"/>
      <c r="AF1746" s="55"/>
      <c r="AG1746" s="55"/>
    </row>
    <row r="1747" customFormat="false" ht="15" hidden="false" customHeight="false" outlineLevel="0" collapsed="false">
      <c r="B1747" s="50"/>
      <c r="C1747" s="50"/>
      <c r="D1747" s="50"/>
      <c r="E1747" s="50"/>
      <c r="F1747" s="50"/>
      <c r="G1747" s="50"/>
      <c r="AC1747" s="50"/>
      <c r="AD1747" s="50"/>
      <c r="AE1747" s="50"/>
      <c r="AF1747" s="55"/>
      <c r="AG1747" s="55"/>
    </row>
    <row r="1748" customFormat="false" ht="15" hidden="false" customHeight="false" outlineLevel="0" collapsed="false">
      <c r="B1748" s="58"/>
      <c r="C1748" s="58"/>
      <c r="D1748" s="58"/>
      <c r="E1748" s="58"/>
      <c r="F1748" s="58"/>
      <c r="G1748" s="58"/>
      <c r="AC1748" s="58"/>
      <c r="AD1748" s="58"/>
      <c r="AE1748" s="58"/>
      <c r="AF1748" s="55"/>
      <c r="AG1748" s="55"/>
    </row>
    <row r="1749" customFormat="false" ht="15" hidden="false" customHeight="false" outlineLevel="0" collapsed="false">
      <c r="B1749" s="43"/>
      <c r="C1749" s="43"/>
      <c r="D1749" s="43"/>
      <c r="E1749" s="43"/>
      <c r="F1749" s="43"/>
      <c r="G1749" s="43"/>
      <c r="AC1749" s="43"/>
      <c r="AD1749" s="43"/>
      <c r="AE1749" s="43"/>
      <c r="AF1749" s="55"/>
      <c r="AG1749" s="55"/>
    </row>
    <row r="1750" customFormat="false" ht="15" hidden="false" customHeight="false" outlineLevel="0" collapsed="false">
      <c r="B1750" s="50"/>
      <c r="C1750" s="50"/>
      <c r="D1750" s="50"/>
      <c r="E1750" s="50"/>
      <c r="F1750" s="50"/>
      <c r="G1750" s="50"/>
      <c r="AC1750" s="50"/>
      <c r="AD1750" s="50"/>
      <c r="AE1750" s="50"/>
      <c r="AF1750" s="55"/>
      <c r="AG1750" s="55"/>
    </row>
    <row r="1751" customFormat="false" ht="15" hidden="false" customHeight="false" outlineLevel="0" collapsed="false">
      <c r="B1751" s="50"/>
      <c r="C1751" s="50"/>
      <c r="D1751" s="50"/>
      <c r="E1751" s="50"/>
      <c r="F1751" s="50"/>
      <c r="G1751" s="50"/>
      <c r="AC1751" s="50"/>
      <c r="AD1751" s="50"/>
      <c r="AE1751" s="50"/>
      <c r="AF1751" s="55"/>
      <c r="AG1751" s="55"/>
    </row>
    <row r="1752" customFormat="false" ht="15" hidden="false" customHeight="false" outlineLevel="0" collapsed="false">
      <c r="B1752" s="44"/>
      <c r="C1752" s="44"/>
      <c r="D1752" s="44"/>
      <c r="E1752" s="44"/>
      <c r="F1752" s="44"/>
      <c r="G1752" s="44"/>
      <c r="AC1752" s="44"/>
      <c r="AD1752" s="44"/>
      <c r="AE1752" s="44"/>
      <c r="AF1752" s="55"/>
      <c r="AG1752" s="55"/>
    </row>
    <row r="1753" customFormat="false" ht="15" hidden="false" customHeight="false" outlineLevel="0" collapsed="false">
      <c r="B1753" s="56"/>
      <c r="C1753" s="56"/>
      <c r="D1753" s="56"/>
      <c r="E1753" s="56"/>
      <c r="F1753" s="56"/>
      <c r="G1753" s="56"/>
      <c r="AC1753" s="56"/>
      <c r="AD1753" s="56"/>
      <c r="AE1753" s="56"/>
      <c r="AF1753" s="55"/>
      <c r="AG1753" s="55"/>
    </row>
    <row r="1754" customFormat="false" ht="15" hidden="false" customHeight="false" outlineLevel="0" collapsed="false">
      <c r="B1754" s="37"/>
      <c r="C1754" s="37"/>
      <c r="D1754" s="37"/>
      <c r="E1754" s="37"/>
      <c r="F1754" s="37"/>
      <c r="G1754" s="37"/>
      <c r="AC1754" s="37"/>
      <c r="AD1754" s="37"/>
      <c r="AE1754" s="37"/>
      <c r="AF1754" s="55"/>
      <c r="AG1754" s="55"/>
    </row>
    <row r="1755" customFormat="false" ht="15" hidden="false" customHeight="false" outlineLevel="0" collapsed="false">
      <c r="B1755" s="34"/>
      <c r="C1755" s="34"/>
      <c r="D1755" s="34"/>
      <c r="E1755" s="34"/>
      <c r="F1755" s="34"/>
      <c r="G1755" s="34"/>
      <c r="AC1755" s="34"/>
      <c r="AD1755" s="34"/>
      <c r="AE1755" s="34"/>
      <c r="AF1755" s="55"/>
      <c r="AG1755" s="55"/>
    </row>
    <row r="1756" customFormat="false" ht="15" hidden="false" customHeight="false" outlineLevel="0" collapsed="false">
      <c r="B1756" s="33"/>
      <c r="C1756" s="33"/>
      <c r="D1756" s="33"/>
      <c r="E1756" s="33"/>
      <c r="F1756" s="33"/>
      <c r="G1756" s="33"/>
      <c r="AC1756" s="33"/>
      <c r="AD1756" s="33"/>
      <c r="AE1756" s="33"/>
      <c r="AF1756" s="55"/>
      <c r="AG1756" s="55"/>
    </row>
    <row r="1757" customFormat="false" ht="15" hidden="false" customHeight="false" outlineLevel="0" collapsed="false">
      <c r="B1757" s="43"/>
      <c r="C1757" s="43"/>
      <c r="D1757" s="43"/>
      <c r="E1757" s="43"/>
      <c r="F1757" s="43"/>
      <c r="G1757" s="43"/>
      <c r="AC1757" s="43"/>
      <c r="AD1757" s="43"/>
      <c r="AE1757" s="43"/>
      <c r="AF1757" s="55"/>
      <c r="AG1757" s="55"/>
    </row>
    <row r="1758" customFormat="false" ht="15" hidden="false" customHeight="false" outlineLevel="0" collapsed="false">
      <c r="B1758" s="42"/>
      <c r="C1758" s="42"/>
      <c r="D1758" s="42"/>
      <c r="E1758" s="42"/>
      <c r="F1758" s="42"/>
      <c r="G1758" s="42"/>
      <c r="AC1758" s="42"/>
      <c r="AD1758" s="42"/>
      <c r="AE1758" s="42"/>
      <c r="AF1758" s="55"/>
      <c r="AG1758" s="55"/>
    </row>
    <row r="1759" customFormat="false" ht="15" hidden="false" customHeight="false" outlineLevel="0" collapsed="false">
      <c r="B1759" s="50"/>
      <c r="C1759" s="50"/>
      <c r="D1759" s="50"/>
      <c r="E1759" s="50"/>
      <c r="F1759" s="50"/>
      <c r="G1759" s="50"/>
      <c r="AC1759" s="50"/>
      <c r="AD1759" s="50"/>
      <c r="AE1759" s="50"/>
      <c r="AF1759" s="55"/>
      <c r="AG1759" s="55"/>
    </row>
    <row r="1760" customFormat="false" ht="15" hidden="false" customHeight="false" outlineLevel="0" collapsed="false">
      <c r="B1760" s="33"/>
      <c r="C1760" s="33"/>
      <c r="D1760" s="33"/>
      <c r="E1760" s="33"/>
      <c r="F1760" s="33"/>
      <c r="G1760" s="33"/>
      <c r="AC1760" s="33"/>
      <c r="AD1760" s="33"/>
      <c r="AE1760" s="33"/>
      <c r="AF1760" s="55"/>
      <c r="AG1760" s="55"/>
    </row>
    <row r="1761" customFormat="false" ht="15" hidden="false" customHeight="false" outlineLevel="0" collapsed="false">
      <c r="B1761" s="46"/>
      <c r="C1761" s="46"/>
      <c r="D1761" s="46"/>
      <c r="E1761" s="46"/>
      <c r="F1761" s="46"/>
      <c r="G1761" s="46"/>
      <c r="AC1761" s="46"/>
      <c r="AD1761" s="46"/>
      <c r="AE1761" s="46"/>
      <c r="AF1761" s="55"/>
      <c r="AG1761" s="55"/>
    </row>
    <row r="1762" customFormat="false" ht="15" hidden="false" customHeight="false" outlineLevel="0" collapsed="false">
      <c r="B1762" s="59"/>
      <c r="C1762" s="59"/>
      <c r="D1762" s="59"/>
      <c r="E1762" s="59"/>
      <c r="F1762" s="59"/>
      <c r="G1762" s="59"/>
      <c r="AC1762" s="59"/>
      <c r="AD1762" s="59"/>
      <c r="AE1762" s="59"/>
      <c r="AF1762" s="55"/>
      <c r="AG1762" s="55"/>
    </row>
    <row r="1763" customFormat="false" ht="15" hidden="false" customHeight="false" outlineLevel="0" collapsed="false">
      <c r="B1763" s="37"/>
      <c r="C1763" s="37"/>
      <c r="D1763" s="37"/>
      <c r="E1763" s="37"/>
      <c r="F1763" s="37"/>
      <c r="G1763" s="37"/>
      <c r="AC1763" s="37"/>
      <c r="AD1763" s="37"/>
      <c r="AE1763" s="37"/>
      <c r="AF1763" s="55"/>
      <c r="AG1763" s="55"/>
    </row>
    <row r="1764" customFormat="false" ht="15" hidden="false" customHeight="false" outlineLevel="0" collapsed="false">
      <c r="B1764" s="35"/>
      <c r="C1764" s="35"/>
      <c r="D1764" s="35"/>
      <c r="E1764" s="35"/>
      <c r="F1764" s="35"/>
      <c r="G1764" s="35"/>
      <c r="AC1764" s="35"/>
      <c r="AD1764" s="35"/>
      <c r="AE1764" s="35"/>
      <c r="AF1764" s="55"/>
      <c r="AG1764" s="55"/>
    </row>
    <row r="1765" customFormat="false" ht="15" hidden="false" customHeight="false" outlineLevel="0" collapsed="false">
      <c r="B1765" s="39"/>
      <c r="C1765" s="39"/>
      <c r="D1765" s="39"/>
      <c r="E1765" s="39"/>
      <c r="F1765" s="39"/>
      <c r="G1765" s="39"/>
      <c r="AC1765" s="39"/>
      <c r="AD1765" s="39"/>
      <c r="AE1765" s="39"/>
      <c r="AF1765" s="55"/>
      <c r="AG1765" s="55"/>
    </row>
    <row r="1766" customFormat="false" ht="15" hidden="false" customHeight="false" outlineLevel="0" collapsed="false">
      <c r="B1766" s="58"/>
      <c r="C1766" s="58"/>
      <c r="D1766" s="58"/>
      <c r="E1766" s="58"/>
      <c r="F1766" s="58"/>
      <c r="G1766" s="58"/>
      <c r="AC1766" s="58"/>
      <c r="AD1766" s="58"/>
      <c r="AE1766" s="58"/>
      <c r="AF1766" s="55"/>
      <c r="AG1766" s="55"/>
    </row>
    <row r="1767" customFormat="false" ht="15" hidden="false" customHeight="false" outlineLevel="0" collapsed="false">
      <c r="B1767" s="37"/>
      <c r="C1767" s="37"/>
      <c r="D1767" s="37"/>
      <c r="E1767" s="37"/>
      <c r="F1767" s="37"/>
      <c r="G1767" s="37"/>
      <c r="AC1767" s="37"/>
      <c r="AD1767" s="37"/>
      <c r="AE1767" s="37"/>
      <c r="AF1767" s="55"/>
      <c r="AG1767" s="55"/>
    </row>
    <row r="1768" customFormat="false" ht="15" hidden="false" customHeight="false" outlineLevel="0" collapsed="false">
      <c r="B1768" s="35"/>
      <c r="C1768" s="35"/>
      <c r="D1768" s="35"/>
      <c r="E1768" s="35"/>
      <c r="F1768" s="35"/>
      <c r="G1768" s="35"/>
      <c r="AC1768" s="35"/>
      <c r="AD1768" s="35"/>
      <c r="AE1768" s="35"/>
      <c r="AF1768" s="55"/>
      <c r="AG1768" s="55"/>
    </row>
    <row r="1769" customFormat="false" ht="15" hidden="false" customHeight="false" outlineLevel="0" collapsed="false">
      <c r="B1769" s="42"/>
      <c r="C1769" s="42"/>
      <c r="D1769" s="42"/>
      <c r="E1769" s="42"/>
      <c r="F1769" s="42"/>
      <c r="G1769" s="42"/>
      <c r="AC1769" s="42"/>
      <c r="AD1769" s="42"/>
      <c r="AE1769" s="42"/>
      <c r="AF1769" s="55"/>
      <c r="AG1769" s="55"/>
    </row>
    <row r="1770" customFormat="false" ht="15" hidden="false" customHeight="false" outlineLevel="0" collapsed="false">
      <c r="B1770" s="47"/>
      <c r="C1770" s="47"/>
      <c r="D1770" s="47"/>
      <c r="E1770" s="47"/>
      <c r="F1770" s="47"/>
      <c r="G1770" s="47"/>
      <c r="AC1770" s="47"/>
      <c r="AD1770" s="47"/>
      <c r="AE1770" s="47"/>
      <c r="AF1770" s="55"/>
      <c r="AG1770" s="55"/>
    </row>
    <row r="1771" customFormat="false" ht="15" hidden="false" customHeight="false" outlineLevel="0" collapsed="false">
      <c r="B1771" s="43"/>
      <c r="C1771" s="43"/>
      <c r="D1771" s="43"/>
      <c r="E1771" s="43"/>
      <c r="F1771" s="43"/>
      <c r="G1771" s="43"/>
      <c r="AC1771" s="43"/>
      <c r="AD1771" s="43"/>
      <c r="AE1771" s="43"/>
      <c r="AF1771" s="55"/>
      <c r="AG1771" s="55"/>
    </row>
    <row r="1772" customFormat="false" ht="15" hidden="false" customHeight="false" outlineLevel="0" collapsed="false">
      <c r="B1772" s="52"/>
      <c r="C1772" s="52"/>
      <c r="D1772" s="52"/>
      <c r="E1772" s="52"/>
      <c r="F1772" s="52"/>
      <c r="G1772" s="52"/>
      <c r="AC1772" s="52"/>
      <c r="AD1772" s="52"/>
      <c r="AE1772" s="52"/>
      <c r="AF1772" s="55"/>
      <c r="AG1772" s="55"/>
    </row>
    <row r="1773" customFormat="false" ht="15" hidden="false" customHeight="false" outlineLevel="0" collapsed="false">
      <c r="B1773" s="55"/>
      <c r="C1773" s="55"/>
      <c r="D1773" s="55"/>
      <c r="E1773" s="55"/>
      <c r="F1773" s="55"/>
      <c r="G1773" s="55"/>
      <c r="AC1773" s="55"/>
      <c r="AD1773" s="55"/>
      <c r="AE1773" s="55"/>
      <c r="AF1773" s="55"/>
      <c r="AG1773" s="55"/>
    </row>
    <row r="1774" customFormat="false" ht="15" hidden="false" customHeight="false" outlineLevel="0" collapsed="false">
      <c r="B1774" s="33"/>
      <c r="C1774" s="33"/>
      <c r="D1774" s="33"/>
      <c r="E1774" s="33"/>
      <c r="F1774" s="33"/>
      <c r="G1774" s="33"/>
      <c r="AC1774" s="33"/>
      <c r="AD1774" s="33"/>
      <c r="AE1774" s="33"/>
      <c r="AF1774" s="55"/>
      <c r="AG1774" s="55"/>
    </row>
    <row r="1775" customFormat="false" ht="15" hidden="false" customHeight="false" outlineLevel="0" collapsed="false">
      <c r="B1775" s="41"/>
      <c r="C1775" s="41"/>
      <c r="D1775" s="41"/>
      <c r="E1775" s="41"/>
      <c r="F1775" s="41"/>
      <c r="G1775" s="41"/>
      <c r="AC1775" s="41"/>
      <c r="AD1775" s="41"/>
      <c r="AE1775" s="41"/>
      <c r="AF1775" s="55"/>
      <c r="AG1775" s="55"/>
    </row>
    <row r="1776" customFormat="false" ht="15" hidden="false" customHeight="false" outlineLevel="0" collapsed="false">
      <c r="B1776" s="40"/>
      <c r="C1776" s="40"/>
      <c r="D1776" s="40"/>
      <c r="E1776" s="40"/>
      <c r="F1776" s="40"/>
      <c r="G1776" s="40"/>
      <c r="AC1776" s="40"/>
      <c r="AD1776" s="40"/>
      <c r="AE1776" s="40"/>
      <c r="AF1776" s="55"/>
      <c r="AG1776" s="55"/>
    </row>
    <row r="1777" customFormat="false" ht="15" hidden="false" customHeight="false" outlineLevel="0" collapsed="false">
      <c r="B1777" s="47"/>
      <c r="C1777" s="47"/>
      <c r="D1777" s="47"/>
      <c r="E1777" s="47"/>
      <c r="F1777" s="47"/>
      <c r="G1777" s="47"/>
      <c r="AC1777" s="47"/>
      <c r="AD1777" s="47"/>
      <c r="AE1777" s="47"/>
      <c r="AF1777" s="55"/>
      <c r="AG1777" s="55"/>
    </row>
    <row r="1778" customFormat="false" ht="15" hidden="false" customHeight="false" outlineLevel="0" collapsed="false">
      <c r="B1778" s="37"/>
      <c r="C1778" s="37"/>
      <c r="D1778" s="37"/>
      <c r="E1778" s="37"/>
      <c r="F1778" s="37"/>
      <c r="G1778" s="37"/>
      <c r="AC1778" s="37"/>
      <c r="AD1778" s="37"/>
      <c r="AE1778" s="37"/>
      <c r="AF1778" s="55"/>
      <c r="AG1778" s="55"/>
    </row>
    <row r="1779" customFormat="false" ht="15" hidden="false" customHeight="false" outlineLevel="0" collapsed="false">
      <c r="B1779" s="56"/>
      <c r="C1779" s="56"/>
      <c r="D1779" s="56"/>
      <c r="E1779" s="56"/>
      <c r="F1779" s="56"/>
      <c r="G1779" s="56"/>
      <c r="AC1779" s="56"/>
      <c r="AD1779" s="56"/>
      <c r="AE1779" s="56"/>
      <c r="AF1779" s="55"/>
      <c r="AG1779" s="55"/>
    </row>
    <row r="1780" customFormat="false" ht="15" hidden="false" customHeight="false" outlineLevel="0" collapsed="false">
      <c r="B1780" s="37"/>
      <c r="C1780" s="37"/>
      <c r="D1780" s="37"/>
      <c r="E1780" s="37"/>
      <c r="F1780" s="37"/>
      <c r="G1780" s="37"/>
      <c r="AC1780" s="37"/>
      <c r="AD1780" s="37"/>
      <c r="AE1780" s="37"/>
      <c r="AF1780" s="55"/>
      <c r="AG1780" s="55"/>
    </row>
    <row r="1781" customFormat="false" ht="15" hidden="false" customHeight="false" outlineLevel="0" collapsed="false">
      <c r="B1781" s="43"/>
      <c r="C1781" s="43"/>
      <c r="D1781" s="43"/>
      <c r="E1781" s="43"/>
      <c r="F1781" s="43"/>
      <c r="G1781" s="43"/>
      <c r="AC1781" s="43"/>
      <c r="AD1781" s="43"/>
      <c r="AE1781" s="43"/>
      <c r="AF1781" s="55"/>
      <c r="AG1781" s="55"/>
    </row>
    <row r="1782" customFormat="false" ht="15" hidden="false" customHeight="false" outlineLevel="0" collapsed="false">
      <c r="B1782" s="42"/>
      <c r="C1782" s="42"/>
      <c r="D1782" s="42"/>
      <c r="E1782" s="42"/>
      <c r="F1782" s="42"/>
      <c r="G1782" s="42"/>
      <c r="AC1782" s="42"/>
      <c r="AD1782" s="42"/>
      <c r="AE1782" s="42"/>
      <c r="AF1782" s="55"/>
      <c r="AG1782" s="55"/>
    </row>
    <row r="1783" customFormat="false" ht="15" hidden="false" customHeight="false" outlineLevel="0" collapsed="false">
      <c r="B1783" s="37"/>
      <c r="C1783" s="37"/>
      <c r="D1783" s="37"/>
      <c r="E1783" s="37"/>
      <c r="F1783" s="37"/>
      <c r="G1783" s="37"/>
      <c r="AC1783" s="37"/>
      <c r="AD1783" s="37"/>
      <c r="AE1783" s="37"/>
      <c r="AF1783" s="55"/>
      <c r="AG1783" s="55"/>
    </row>
    <row r="1784" customFormat="false" ht="15" hidden="false" customHeight="false" outlineLevel="0" collapsed="false">
      <c r="B1784" s="58"/>
      <c r="C1784" s="58"/>
      <c r="D1784" s="58"/>
      <c r="E1784" s="58"/>
      <c r="F1784" s="58"/>
      <c r="G1784" s="58"/>
      <c r="AC1784" s="58"/>
      <c r="AD1784" s="58"/>
      <c r="AE1784" s="58"/>
      <c r="AF1784" s="55"/>
      <c r="AG1784" s="55"/>
    </row>
    <row r="1785" customFormat="false" ht="15" hidden="false" customHeight="false" outlineLevel="0" collapsed="false">
      <c r="B1785" s="45"/>
      <c r="C1785" s="45"/>
      <c r="D1785" s="45"/>
      <c r="E1785" s="45"/>
      <c r="F1785" s="45"/>
      <c r="G1785" s="45"/>
      <c r="AC1785" s="45"/>
      <c r="AD1785" s="45"/>
      <c r="AE1785" s="45"/>
      <c r="AF1785" s="55"/>
      <c r="AG1785" s="55"/>
    </row>
    <row r="1786" customFormat="false" ht="15" hidden="false" customHeight="false" outlineLevel="0" collapsed="false">
      <c r="B1786" s="51"/>
      <c r="C1786" s="51"/>
      <c r="D1786" s="51"/>
      <c r="E1786" s="51"/>
      <c r="F1786" s="51"/>
      <c r="G1786" s="51"/>
      <c r="AC1786" s="51"/>
      <c r="AD1786" s="51"/>
      <c r="AE1786" s="51"/>
      <c r="AF1786" s="55"/>
      <c r="AG1786" s="55"/>
    </row>
    <row r="1787" customFormat="false" ht="15" hidden="false" customHeight="false" outlineLevel="0" collapsed="false">
      <c r="B1787" s="59"/>
      <c r="C1787" s="59"/>
      <c r="D1787" s="59"/>
      <c r="E1787" s="59"/>
      <c r="F1787" s="59"/>
      <c r="G1787" s="59"/>
      <c r="AC1787" s="59"/>
      <c r="AD1787" s="59"/>
      <c r="AE1787" s="59"/>
      <c r="AF1787" s="55"/>
      <c r="AG1787" s="55"/>
    </row>
    <row r="1788" customFormat="false" ht="15" hidden="false" customHeight="false" outlineLevel="0" collapsed="false">
      <c r="B1788" s="42"/>
      <c r="C1788" s="42"/>
      <c r="D1788" s="42"/>
      <c r="E1788" s="42"/>
      <c r="F1788" s="42"/>
      <c r="G1788" s="42"/>
      <c r="AC1788" s="42"/>
      <c r="AD1788" s="42"/>
      <c r="AE1788" s="42"/>
      <c r="AF1788" s="55"/>
      <c r="AG1788" s="55"/>
    </row>
    <row r="1789" customFormat="false" ht="15" hidden="false" customHeight="false" outlineLevel="0" collapsed="false">
      <c r="B1789" s="39"/>
      <c r="C1789" s="39"/>
      <c r="D1789" s="39"/>
      <c r="E1789" s="39"/>
      <c r="F1789" s="39"/>
      <c r="G1789" s="39"/>
      <c r="AC1789" s="39"/>
      <c r="AD1789" s="39"/>
      <c r="AE1789" s="39"/>
      <c r="AF1789" s="55"/>
      <c r="AG1789" s="55"/>
    </row>
    <row r="1790" customFormat="false" ht="15" hidden="false" customHeight="false" outlineLevel="0" collapsed="false">
      <c r="B1790" s="56"/>
      <c r="C1790" s="56"/>
      <c r="D1790" s="56"/>
      <c r="E1790" s="56"/>
      <c r="F1790" s="56"/>
      <c r="G1790" s="56"/>
      <c r="AC1790" s="56"/>
      <c r="AD1790" s="56"/>
      <c r="AE1790" s="56"/>
      <c r="AF1790" s="55"/>
      <c r="AG1790" s="55"/>
    </row>
    <row r="1791" customFormat="false" ht="15" hidden="false" customHeight="false" outlineLevel="0" collapsed="false">
      <c r="B1791" s="59"/>
      <c r="C1791" s="59"/>
      <c r="D1791" s="59"/>
      <c r="E1791" s="59"/>
      <c r="F1791" s="59"/>
      <c r="G1791" s="59"/>
      <c r="AC1791" s="59"/>
      <c r="AD1791" s="59"/>
      <c r="AE1791" s="59"/>
      <c r="AF1791" s="55"/>
      <c r="AG1791" s="55"/>
    </row>
    <row r="1792" customFormat="false" ht="15" hidden="false" customHeight="false" outlineLevel="0" collapsed="false">
      <c r="B1792" s="42"/>
      <c r="C1792" s="42"/>
      <c r="D1792" s="42"/>
      <c r="E1792" s="42"/>
      <c r="F1792" s="42"/>
      <c r="G1792" s="42"/>
      <c r="AC1792" s="42"/>
      <c r="AD1792" s="42"/>
      <c r="AE1792" s="42"/>
      <c r="AF1792" s="55"/>
      <c r="AG1792" s="55"/>
    </row>
    <row r="1793" customFormat="false" ht="15" hidden="false" customHeight="false" outlineLevel="0" collapsed="false">
      <c r="B1793" s="36"/>
      <c r="C1793" s="36"/>
      <c r="D1793" s="36"/>
      <c r="E1793" s="36"/>
      <c r="F1793" s="36"/>
      <c r="G1793" s="36"/>
      <c r="AC1793" s="36"/>
      <c r="AD1793" s="36"/>
      <c r="AE1793" s="36"/>
      <c r="AF1793" s="55"/>
      <c r="AG1793" s="55"/>
    </row>
    <row r="1794" customFormat="false" ht="15" hidden="false" customHeight="false" outlineLevel="0" collapsed="false">
      <c r="B1794" s="35"/>
      <c r="C1794" s="35"/>
      <c r="D1794" s="35"/>
      <c r="E1794" s="35"/>
      <c r="F1794" s="35"/>
      <c r="G1794" s="35"/>
      <c r="AC1794" s="35"/>
      <c r="AD1794" s="35"/>
      <c r="AE1794" s="35"/>
      <c r="AF1794" s="55"/>
      <c r="AG1794" s="55"/>
    </row>
    <row r="1795" customFormat="false" ht="15" hidden="false" customHeight="false" outlineLevel="0" collapsed="false">
      <c r="B1795" s="56"/>
      <c r="C1795" s="56"/>
      <c r="D1795" s="56"/>
      <c r="E1795" s="56"/>
      <c r="F1795" s="56"/>
      <c r="G1795" s="56"/>
      <c r="AC1795" s="56"/>
      <c r="AD1795" s="56"/>
      <c r="AE1795" s="56"/>
      <c r="AF1795" s="55"/>
      <c r="AG1795" s="55"/>
    </row>
    <row r="1796" customFormat="false" ht="15" hidden="false" customHeight="false" outlineLevel="0" collapsed="false">
      <c r="B1796" s="48"/>
      <c r="C1796" s="48"/>
      <c r="D1796" s="48"/>
      <c r="E1796" s="48"/>
      <c r="F1796" s="48"/>
      <c r="G1796" s="48"/>
      <c r="AC1796" s="48"/>
      <c r="AD1796" s="48"/>
      <c r="AE1796" s="48"/>
      <c r="AF1796" s="55"/>
      <c r="AG1796" s="55"/>
    </row>
    <row r="1797" customFormat="false" ht="15" hidden="false" customHeight="false" outlineLevel="0" collapsed="false">
      <c r="B1797" s="59"/>
      <c r="C1797" s="59"/>
      <c r="D1797" s="59"/>
      <c r="E1797" s="59"/>
      <c r="F1797" s="59"/>
      <c r="G1797" s="59"/>
      <c r="AC1797" s="59"/>
      <c r="AD1797" s="59"/>
      <c r="AE1797" s="59"/>
      <c r="AF1797" s="55"/>
      <c r="AG1797" s="55"/>
    </row>
    <row r="1798" customFormat="false" ht="15" hidden="false" customHeight="false" outlineLevel="0" collapsed="false">
      <c r="B1798" s="55"/>
      <c r="C1798" s="55"/>
      <c r="D1798" s="55"/>
      <c r="E1798" s="55"/>
      <c r="F1798" s="55"/>
      <c r="G1798" s="55"/>
      <c r="AC1798" s="55"/>
      <c r="AD1798" s="55"/>
      <c r="AE1798" s="55"/>
      <c r="AF1798" s="55"/>
      <c r="AG1798" s="55"/>
    </row>
    <row r="1799" customFormat="false" ht="15" hidden="false" customHeight="false" outlineLevel="0" collapsed="false">
      <c r="B1799" s="56"/>
      <c r="C1799" s="56"/>
      <c r="D1799" s="56"/>
      <c r="E1799" s="56"/>
      <c r="F1799" s="56"/>
      <c r="G1799" s="56"/>
      <c r="AC1799" s="56"/>
      <c r="AD1799" s="56"/>
      <c r="AE1799" s="56"/>
      <c r="AF1799" s="55"/>
      <c r="AG1799" s="55"/>
    </row>
    <row r="1800" customFormat="false" ht="15" hidden="false" customHeight="false" outlineLevel="0" collapsed="false">
      <c r="B1800" s="44"/>
      <c r="C1800" s="44"/>
      <c r="D1800" s="44"/>
      <c r="E1800" s="44"/>
      <c r="F1800" s="44"/>
      <c r="G1800" s="44"/>
      <c r="AC1800" s="44"/>
      <c r="AD1800" s="44"/>
      <c r="AE1800" s="44"/>
      <c r="AF1800" s="55"/>
      <c r="AG1800" s="55"/>
    </row>
    <row r="1801" customFormat="false" ht="15" hidden="false" customHeight="false" outlineLevel="0" collapsed="false">
      <c r="B1801" s="54"/>
      <c r="C1801" s="54"/>
      <c r="D1801" s="54"/>
      <c r="E1801" s="54"/>
      <c r="F1801" s="54"/>
      <c r="G1801" s="54"/>
      <c r="AC1801" s="54"/>
      <c r="AD1801" s="54"/>
      <c r="AE1801" s="54"/>
      <c r="AF1801" s="53"/>
      <c r="AG1801" s="53"/>
    </row>
    <row r="1802" customFormat="false" ht="15" hidden="false" customHeight="false" outlineLevel="0" collapsed="false">
      <c r="B1802" s="38"/>
      <c r="C1802" s="38"/>
      <c r="D1802" s="38"/>
      <c r="E1802" s="38"/>
      <c r="F1802" s="38"/>
      <c r="G1802" s="38"/>
      <c r="AC1802" s="38"/>
      <c r="AD1802" s="38"/>
      <c r="AE1802" s="38"/>
      <c r="AF1802" s="53"/>
      <c r="AG1802" s="53"/>
    </row>
    <row r="1803" customFormat="false" ht="15" hidden="false" customHeight="false" outlineLevel="0" collapsed="false">
      <c r="B1803" s="54"/>
      <c r="C1803" s="54"/>
      <c r="D1803" s="54"/>
      <c r="E1803" s="54"/>
      <c r="F1803" s="54"/>
      <c r="G1803" s="54"/>
      <c r="AC1803" s="54"/>
      <c r="AD1803" s="54"/>
      <c r="AE1803" s="54"/>
      <c r="AF1803" s="53"/>
      <c r="AG1803" s="53"/>
    </row>
    <row r="1804" customFormat="false" ht="15" hidden="false" customHeight="false" outlineLevel="0" collapsed="false">
      <c r="B1804" s="36"/>
      <c r="C1804" s="36"/>
      <c r="D1804" s="36"/>
      <c r="E1804" s="36"/>
      <c r="F1804" s="36"/>
      <c r="G1804" s="36"/>
      <c r="AC1804" s="36"/>
      <c r="AD1804" s="36"/>
      <c r="AE1804" s="36"/>
      <c r="AF1804" s="53"/>
      <c r="AG1804" s="53"/>
    </row>
    <row r="1805" customFormat="false" ht="15" hidden="false" customHeight="false" outlineLevel="0" collapsed="false">
      <c r="B1805" s="56"/>
      <c r="C1805" s="56"/>
      <c r="D1805" s="56"/>
      <c r="E1805" s="56"/>
      <c r="F1805" s="56"/>
      <c r="G1805" s="56"/>
      <c r="AC1805" s="56"/>
      <c r="AD1805" s="56"/>
      <c r="AE1805" s="56"/>
      <c r="AF1805" s="53"/>
      <c r="AG1805" s="53"/>
    </row>
    <row r="1806" customFormat="false" ht="15" hidden="false" customHeight="false" outlineLevel="0" collapsed="false">
      <c r="B1806" s="53"/>
      <c r="C1806" s="53"/>
      <c r="D1806" s="53"/>
      <c r="E1806" s="53"/>
      <c r="F1806" s="53"/>
      <c r="G1806" s="53"/>
      <c r="AC1806" s="53"/>
      <c r="AD1806" s="53"/>
      <c r="AE1806" s="53"/>
      <c r="AF1806" s="53"/>
      <c r="AG1806" s="53"/>
    </row>
    <row r="1807" customFormat="false" ht="15" hidden="false" customHeight="false" outlineLevel="0" collapsed="false">
      <c r="B1807" s="43"/>
      <c r="C1807" s="43"/>
      <c r="D1807" s="43"/>
      <c r="E1807" s="43"/>
      <c r="F1807" s="43"/>
      <c r="G1807" s="43"/>
      <c r="AC1807" s="43"/>
      <c r="AD1807" s="43"/>
      <c r="AE1807" s="43"/>
      <c r="AF1807" s="53"/>
      <c r="AG1807" s="53"/>
    </row>
    <row r="1808" customFormat="false" ht="15" hidden="false" customHeight="false" outlineLevel="0" collapsed="false">
      <c r="B1808" s="38"/>
      <c r="C1808" s="38"/>
      <c r="D1808" s="38"/>
      <c r="E1808" s="38"/>
      <c r="F1808" s="38"/>
      <c r="G1808" s="38"/>
      <c r="AC1808" s="38"/>
      <c r="AD1808" s="38"/>
      <c r="AE1808" s="38"/>
      <c r="AF1808" s="53"/>
      <c r="AG1808" s="53"/>
    </row>
    <row r="1809" customFormat="false" ht="15" hidden="false" customHeight="false" outlineLevel="0" collapsed="false">
      <c r="B1809" s="33"/>
      <c r="C1809" s="33"/>
      <c r="D1809" s="33"/>
      <c r="E1809" s="33"/>
      <c r="F1809" s="33"/>
      <c r="G1809" s="33"/>
      <c r="AC1809" s="33"/>
      <c r="AD1809" s="33"/>
      <c r="AE1809" s="33"/>
      <c r="AF1809" s="53"/>
      <c r="AG1809" s="53"/>
    </row>
    <row r="1810" customFormat="false" ht="15" hidden="false" customHeight="false" outlineLevel="0" collapsed="false">
      <c r="B1810" s="39"/>
      <c r="C1810" s="39"/>
      <c r="D1810" s="39"/>
      <c r="E1810" s="39"/>
      <c r="F1810" s="39"/>
      <c r="G1810" s="39"/>
      <c r="AC1810" s="39"/>
      <c r="AD1810" s="39"/>
      <c r="AE1810" s="39"/>
      <c r="AF1810" s="53"/>
      <c r="AG1810" s="53"/>
    </row>
    <row r="1811" customFormat="false" ht="15" hidden="false" customHeight="false" outlineLevel="0" collapsed="false">
      <c r="B1811" s="55"/>
      <c r="C1811" s="55"/>
      <c r="D1811" s="55"/>
      <c r="E1811" s="55"/>
      <c r="F1811" s="55"/>
      <c r="G1811" s="55"/>
      <c r="AC1811" s="55"/>
      <c r="AD1811" s="55"/>
      <c r="AE1811" s="55"/>
      <c r="AF1811" s="53"/>
      <c r="AG1811" s="53"/>
    </row>
    <row r="1812" customFormat="false" ht="15" hidden="false" customHeight="false" outlineLevel="0" collapsed="false">
      <c r="B1812" s="55"/>
      <c r="C1812" s="55"/>
      <c r="D1812" s="55"/>
      <c r="E1812" s="55"/>
      <c r="F1812" s="55"/>
      <c r="G1812" s="55"/>
      <c r="AC1812" s="55"/>
      <c r="AD1812" s="55"/>
      <c r="AE1812" s="55"/>
      <c r="AF1812" s="53"/>
      <c r="AG1812" s="53"/>
    </row>
    <row r="1813" customFormat="false" ht="15" hidden="false" customHeight="false" outlineLevel="0" collapsed="false">
      <c r="B1813" s="50"/>
      <c r="C1813" s="50"/>
      <c r="D1813" s="50"/>
      <c r="E1813" s="50"/>
      <c r="F1813" s="50"/>
      <c r="G1813" s="50"/>
      <c r="AC1813" s="50"/>
      <c r="AD1813" s="50"/>
      <c r="AE1813" s="50"/>
      <c r="AF1813" s="53"/>
      <c r="AG1813" s="53"/>
    </row>
    <row r="1814" customFormat="false" ht="15" hidden="false" customHeight="false" outlineLevel="0" collapsed="false">
      <c r="B1814" s="55"/>
      <c r="C1814" s="55"/>
      <c r="D1814" s="55"/>
      <c r="E1814" s="55"/>
      <c r="F1814" s="55"/>
      <c r="G1814" s="55"/>
      <c r="AC1814" s="55"/>
      <c r="AD1814" s="55"/>
      <c r="AE1814" s="55"/>
      <c r="AF1814" s="53"/>
      <c r="AG1814" s="53"/>
    </row>
    <row r="1815" customFormat="false" ht="15" hidden="false" customHeight="false" outlineLevel="0" collapsed="false">
      <c r="B1815" s="53"/>
      <c r="C1815" s="53"/>
      <c r="D1815" s="53"/>
      <c r="E1815" s="53"/>
      <c r="F1815" s="53"/>
      <c r="G1815" s="53"/>
      <c r="AC1815" s="53"/>
      <c r="AD1815" s="53"/>
      <c r="AE1815" s="53"/>
      <c r="AF1815" s="53"/>
      <c r="AG1815" s="53"/>
    </row>
    <row r="1816" customFormat="false" ht="15" hidden="false" customHeight="false" outlineLevel="0" collapsed="false">
      <c r="B1816" s="36"/>
      <c r="C1816" s="36"/>
      <c r="D1816" s="36"/>
      <c r="E1816" s="36"/>
      <c r="F1816" s="36"/>
      <c r="G1816" s="36"/>
      <c r="AC1816" s="36"/>
      <c r="AD1816" s="36"/>
      <c r="AE1816" s="36"/>
      <c r="AF1816" s="53"/>
      <c r="AG1816" s="53"/>
    </row>
    <row r="1817" customFormat="false" ht="15" hidden="false" customHeight="false" outlineLevel="0" collapsed="false">
      <c r="B1817" s="33"/>
      <c r="C1817" s="33"/>
      <c r="D1817" s="33"/>
      <c r="E1817" s="33"/>
      <c r="F1817" s="33"/>
      <c r="G1817" s="33"/>
      <c r="AC1817" s="33"/>
      <c r="AD1817" s="33"/>
      <c r="AE1817" s="33"/>
      <c r="AF1817" s="53"/>
      <c r="AG1817" s="53"/>
    </row>
    <row r="1818" customFormat="false" ht="15" hidden="false" customHeight="false" outlineLevel="0" collapsed="false">
      <c r="B1818" s="35"/>
      <c r="C1818" s="35"/>
      <c r="D1818" s="35"/>
      <c r="E1818" s="35"/>
      <c r="F1818" s="35"/>
      <c r="G1818" s="35"/>
      <c r="AC1818" s="35"/>
      <c r="AD1818" s="35"/>
      <c r="AE1818" s="35"/>
      <c r="AF1818" s="53"/>
      <c r="AG1818" s="53"/>
    </row>
    <row r="1819" customFormat="false" ht="15" hidden="false" customHeight="false" outlineLevel="0" collapsed="false">
      <c r="B1819" s="52"/>
      <c r="C1819" s="52"/>
      <c r="D1819" s="52"/>
      <c r="E1819" s="52"/>
      <c r="F1819" s="52"/>
      <c r="G1819" s="52"/>
      <c r="AC1819" s="52"/>
      <c r="AD1819" s="52"/>
      <c r="AE1819" s="52"/>
      <c r="AF1819" s="53"/>
      <c r="AG1819" s="53"/>
    </row>
    <row r="1820" customFormat="false" ht="15" hidden="false" customHeight="false" outlineLevel="0" collapsed="false">
      <c r="B1820" s="59"/>
      <c r="C1820" s="59"/>
      <c r="D1820" s="59"/>
      <c r="E1820" s="59"/>
      <c r="F1820" s="59"/>
      <c r="G1820" s="59"/>
      <c r="AC1820" s="59"/>
      <c r="AD1820" s="59"/>
      <c r="AE1820" s="59"/>
      <c r="AF1820" s="53"/>
      <c r="AG1820" s="53"/>
    </row>
    <row r="1821" customFormat="false" ht="15" hidden="false" customHeight="false" outlineLevel="0" collapsed="false">
      <c r="B1821" s="48"/>
      <c r="C1821" s="48"/>
      <c r="D1821" s="48"/>
      <c r="E1821" s="48"/>
      <c r="F1821" s="48"/>
      <c r="G1821" s="48"/>
      <c r="AC1821" s="48"/>
      <c r="AD1821" s="48"/>
      <c r="AE1821" s="48"/>
      <c r="AF1821" s="53"/>
      <c r="AG1821" s="53"/>
    </row>
    <row r="1822" customFormat="false" ht="15" hidden="false" customHeight="false" outlineLevel="0" collapsed="false">
      <c r="B1822" s="48"/>
      <c r="C1822" s="48"/>
      <c r="D1822" s="48"/>
      <c r="E1822" s="48"/>
      <c r="F1822" s="48"/>
      <c r="G1822" s="48"/>
      <c r="AC1822" s="48"/>
      <c r="AD1822" s="48"/>
      <c r="AE1822" s="48"/>
      <c r="AF1822" s="53"/>
      <c r="AG1822" s="53"/>
    </row>
    <row r="1823" customFormat="false" ht="15" hidden="false" customHeight="false" outlineLevel="0" collapsed="false">
      <c r="B1823" s="50"/>
      <c r="C1823" s="50"/>
      <c r="D1823" s="50"/>
      <c r="E1823" s="50"/>
      <c r="F1823" s="50"/>
      <c r="G1823" s="50"/>
      <c r="AC1823" s="50"/>
      <c r="AD1823" s="50"/>
      <c r="AE1823" s="50"/>
      <c r="AF1823" s="53"/>
      <c r="AG1823" s="53"/>
    </row>
    <row r="1824" customFormat="false" ht="15" hidden="false" customHeight="false" outlineLevel="0" collapsed="false">
      <c r="B1824" s="47"/>
      <c r="C1824" s="47"/>
      <c r="D1824" s="47"/>
      <c r="E1824" s="47"/>
      <c r="F1824" s="47"/>
      <c r="G1824" s="47"/>
      <c r="AC1824" s="47"/>
      <c r="AD1824" s="47"/>
      <c r="AE1824" s="47"/>
      <c r="AF1824" s="53"/>
      <c r="AG1824" s="53"/>
    </row>
    <row r="1825" customFormat="false" ht="15" hidden="false" customHeight="false" outlineLevel="0" collapsed="false">
      <c r="B1825" s="51"/>
      <c r="C1825" s="51"/>
      <c r="D1825" s="51"/>
      <c r="E1825" s="51"/>
      <c r="F1825" s="51"/>
      <c r="G1825" s="51"/>
      <c r="AC1825" s="51"/>
      <c r="AD1825" s="51"/>
      <c r="AE1825" s="51"/>
      <c r="AF1825" s="53"/>
      <c r="AG1825" s="53"/>
    </row>
    <row r="1826" customFormat="false" ht="15" hidden="false" customHeight="false" outlineLevel="0" collapsed="false">
      <c r="B1826" s="57"/>
      <c r="C1826" s="57"/>
      <c r="D1826" s="57"/>
      <c r="E1826" s="57"/>
      <c r="F1826" s="57"/>
      <c r="G1826" s="57"/>
      <c r="AC1826" s="57"/>
      <c r="AD1826" s="57"/>
      <c r="AE1826" s="57"/>
      <c r="AF1826" s="53"/>
      <c r="AG1826" s="53"/>
    </row>
    <row r="1827" customFormat="false" ht="15" hidden="false" customHeight="false" outlineLevel="0" collapsed="false">
      <c r="B1827" s="59"/>
      <c r="C1827" s="59"/>
      <c r="D1827" s="59"/>
      <c r="E1827" s="59"/>
      <c r="F1827" s="59"/>
      <c r="G1827" s="59"/>
      <c r="AC1827" s="59"/>
      <c r="AD1827" s="59"/>
      <c r="AE1827" s="59"/>
      <c r="AF1827" s="53"/>
      <c r="AG1827" s="53"/>
    </row>
    <row r="1828" customFormat="false" ht="15" hidden="false" customHeight="false" outlineLevel="0" collapsed="false">
      <c r="B1828" s="41"/>
      <c r="C1828" s="41"/>
      <c r="D1828" s="41"/>
      <c r="E1828" s="41"/>
      <c r="F1828" s="41"/>
      <c r="G1828" s="41"/>
      <c r="AC1828" s="41"/>
      <c r="AD1828" s="41"/>
      <c r="AE1828" s="41"/>
      <c r="AF1828" s="53"/>
      <c r="AG1828" s="53"/>
    </row>
    <row r="1829" customFormat="false" ht="15" hidden="false" customHeight="false" outlineLevel="0" collapsed="false">
      <c r="B1829" s="46"/>
      <c r="C1829" s="46"/>
      <c r="D1829" s="46"/>
      <c r="E1829" s="46"/>
      <c r="F1829" s="46"/>
      <c r="G1829" s="46"/>
      <c r="AC1829" s="46"/>
      <c r="AD1829" s="46"/>
      <c r="AE1829" s="46"/>
      <c r="AF1829" s="53"/>
      <c r="AG1829" s="53"/>
    </row>
    <row r="1830" customFormat="false" ht="15" hidden="false" customHeight="false" outlineLevel="0" collapsed="false">
      <c r="B1830" s="55"/>
      <c r="C1830" s="55"/>
      <c r="D1830" s="55"/>
      <c r="E1830" s="55"/>
      <c r="F1830" s="55"/>
      <c r="G1830" s="55"/>
      <c r="AC1830" s="55"/>
      <c r="AD1830" s="55"/>
      <c r="AE1830" s="55"/>
      <c r="AF1830" s="53"/>
      <c r="AG1830" s="53"/>
    </row>
    <row r="1831" customFormat="false" ht="15" hidden="false" customHeight="false" outlineLevel="0" collapsed="false">
      <c r="B1831" s="44"/>
      <c r="C1831" s="44"/>
      <c r="D1831" s="44"/>
      <c r="E1831" s="44"/>
      <c r="F1831" s="44"/>
      <c r="G1831" s="44"/>
      <c r="AC1831" s="44"/>
      <c r="AD1831" s="44"/>
      <c r="AE1831" s="44"/>
      <c r="AF1831" s="53"/>
      <c r="AG1831" s="53"/>
    </row>
    <row r="1832" customFormat="false" ht="15" hidden="false" customHeight="false" outlineLevel="0" collapsed="false">
      <c r="B1832" s="53"/>
      <c r="C1832" s="53"/>
      <c r="D1832" s="53"/>
      <c r="E1832" s="53"/>
      <c r="F1832" s="53"/>
      <c r="G1832" s="53"/>
      <c r="AC1832" s="53"/>
      <c r="AD1832" s="53"/>
      <c r="AE1832" s="53"/>
      <c r="AF1832" s="53"/>
      <c r="AG1832" s="53"/>
    </row>
    <row r="1833" customFormat="false" ht="15" hidden="false" customHeight="false" outlineLevel="0" collapsed="false">
      <c r="B1833" s="48"/>
      <c r="C1833" s="48"/>
      <c r="D1833" s="48"/>
      <c r="E1833" s="48"/>
      <c r="F1833" s="48"/>
      <c r="G1833" s="48"/>
      <c r="AC1833" s="48"/>
      <c r="AD1833" s="48"/>
      <c r="AE1833" s="48"/>
      <c r="AF1833" s="53"/>
      <c r="AG1833" s="53"/>
    </row>
    <row r="1834" customFormat="false" ht="15" hidden="false" customHeight="false" outlineLevel="0" collapsed="false">
      <c r="B1834" s="46"/>
      <c r="C1834" s="46"/>
      <c r="D1834" s="46"/>
      <c r="E1834" s="46"/>
      <c r="F1834" s="46"/>
      <c r="G1834" s="46"/>
      <c r="AC1834" s="46"/>
      <c r="AD1834" s="46"/>
      <c r="AE1834" s="46"/>
      <c r="AF1834" s="53"/>
      <c r="AG1834" s="53"/>
    </row>
    <row r="1835" customFormat="false" ht="15" hidden="false" customHeight="false" outlineLevel="0" collapsed="false">
      <c r="B1835" s="55"/>
      <c r="C1835" s="55"/>
      <c r="D1835" s="55"/>
      <c r="E1835" s="55"/>
      <c r="F1835" s="55"/>
      <c r="G1835" s="55"/>
      <c r="AC1835" s="55"/>
      <c r="AD1835" s="55"/>
      <c r="AE1835" s="55"/>
      <c r="AF1835" s="53"/>
      <c r="AG1835" s="53"/>
    </row>
    <row r="1836" customFormat="false" ht="15" hidden="false" customHeight="false" outlineLevel="0" collapsed="false">
      <c r="B1836" s="56"/>
      <c r="C1836" s="56"/>
      <c r="D1836" s="56"/>
      <c r="E1836" s="56"/>
      <c r="F1836" s="56"/>
      <c r="G1836" s="56"/>
      <c r="AC1836" s="56"/>
      <c r="AD1836" s="56"/>
      <c r="AE1836" s="56"/>
      <c r="AF1836" s="53"/>
      <c r="AG1836" s="53"/>
    </row>
    <row r="1837" customFormat="false" ht="15" hidden="false" customHeight="false" outlineLevel="0" collapsed="false">
      <c r="B1837" s="37"/>
      <c r="C1837" s="37"/>
      <c r="D1837" s="37"/>
      <c r="E1837" s="37"/>
      <c r="F1837" s="37"/>
      <c r="G1837" s="37"/>
      <c r="AC1837" s="37"/>
      <c r="AD1837" s="37"/>
      <c r="AE1837" s="37"/>
      <c r="AF1837" s="53"/>
      <c r="AG1837" s="53"/>
    </row>
    <row r="1838" customFormat="false" ht="15" hidden="false" customHeight="false" outlineLevel="0" collapsed="false">
      <c r="B1838" s="35"/>
      <c r="C1838" s="35"/>
      <c r="D1838" s="35"/>
      <c r="E1838" s="35"/>
      <c r="F1838" s="35"/>
      <c r="G1838" s="35"/>
      <c r="AC1838" s="35"/>
      <c r="AD1838" s="35"/>
      <c r="AE1838" s="35"/>
      <c r="AF1838" s="53"/>
      <c r="AG1838" s="53"/>
    </row>
    <row r="1839" customFormat="false" ht="15" hidden="false" customHeight="false" outlineLevel="0" collapsed="false">
      <c r="B1839" s="35"/>
      <c r="C1839" s="35"/>
      <c r="D1839" s="35"/>
      <c r="E1839" s="35"/>
      <c r="F1839" s="35"/>
      <c r="G1839" s="35"/>
      <c r="AC1839" s="35"/>
      <c r="AD1839" s="35"/>
      <c r="AE1839" s="35"/>
      <c r="AF1839" s="53"/>
      <c r="AG1839" s="53"/>
    </row>
    <row r="1840" customFormat="false" ht="15" hidden="false" customHeight="false" outlineLevel="0" collapsed="false">
      <c r="B1840" s="54"/>
      <c r="C1840" s="54"/>
      <c r="D1840" s="54"/>
      <c r="E1840" s="54"/>
      <c r="F1840" s="54"/>
      <c r="G1840" s="54"/>
      <c r="AC1840" s="54"/>
      <c r="AD1840" s="54"/>
      <c r="AE1840" s="54"/>
      <c r="AF1840" s="53"/>
      <c r="AG1840" s="53"/>
    </row>
    <row r="1841" customFormat="false" ht="15" hidden="false" customHeight="false" outlineLevel="0" collapsed="false">
      <c r="B1841" s="39"/>
      <c r="C1841" s="39"/>
      <c r="D1841" s="39"/>
      <c r="E1841" s="39"/>
      <c r="F1841" s="39"/>
      <c r="G1841" s="39"/>
      <c r="AC1841" s="39"/>
      <c r="AD1841" s="39"/>
      <c r="AE1841" s="39"/>
      <c r="AF1841" s="53"/>
      <c r="AG1841" s="53"/>
    </row>
    <row r="1842" customFormat="false" ht="15" hidden="false" customHeight="false" outlineLevel="0" collapsed="false">
      <c r="B1842" s="41"/>
      <c r="C1842" s="41"/>
      <c r="D1842" s="41"/>
      <c r="E1842" s="41"/>
      <c r="F1842" s="41"/>
      <c r="G1842" s="41"/>
      <c r="AC1842" s="41"/>
      <c r="AD1842" s="41"/>
      <c r="AE1842" s="41"/>
      <c r="AF1842" s="53"/>
      <c r="AG1842" s="53"/>
    </row>
    <row r="1843" customFormat="false" ht="15" hidden="false" customHeight="false" outlineLevel="0" collapsed="false">
      <c r="B1843" s="50"/>
      <c r="C1843" s="50"/>
      <c r="D1843" s="50"/>
      <c r="E1843" s="50"/>
      <c r="F1843" s="50"/>
      <c r="G1843" s="50"/>
      <c r="AC1843" s="50"/>
      <c r="AD1843" s="50"/>
      <c r="AE1843" s="50"/>
      <c r="AF1843" s="53"/>
      <c r="AG1843" s="53"/>
    </row>
    <row r="1844" customFormat="false" ht="15" hidden="false" customHeight="false" outlineLevel="0" collapsed="false">
      <c r="B1844" s="33"/>
      <c r="C1844" s="33"/>
      <c r="D1844" s="33"/>
      <c r="E1844" s="33"/>
      <c r="F1844" s="33"/>
      <c r="G1844" s="33"/>
      <c r="AC1844" s="33"/>
      <c r="AD1844" s="33"/>
      <c r="AE1844" s="33"/>
      <c r="AF1844" s="53"/>
      <c r="AG1844" s="53"/>
    </row>
    <row r="1845" customFormat="false" ht="15" hidden="false" customHeight="false" outlineLevel="0" collapsed="false">
      <c r="B1845" s="53"/>
      <c r="C1845" s="53"/>
      <c r="D1845" s="53"/>
      <c r="E1845" s="53"/>
      <c r="F1845" s="53"/>
      <c r="G1845" s="53"/>
      <c r="AC1845" s="53"/>
      <c r="AD1845" s="53"/>
      <c r="AE1845" s="53"/>
      <c r="AF1845" s="53"/>
      <c r="AG1845" s="53"/>
    </row>
    <row r="1846" customFormat="false" ht="15" hidden="false" customHeight="false" outlineLevel="0" collapsed="false">
      <c r="B1846" s="37"/>
      <c r="C1846" s="37"/>
      <c r="D1846" s="37"/>
      <c r="E1846" s="37"/>
      <c r="F1846" s="37"/>
      <c r="G1846" s="37"/>
      <c r="AC1846" s="37"/>
      <c r="AD1846" s="37"/>
      <c r="AE1846" s="37"/>
      <c r="AF1846" s="53"/>
      <c r="AG1846" s="53"/>
    </row>
    <row r="1847" customFormat="false" ht="15" hidden="false" customHeight="false" outlineLevel="0" collapsed="false">
      <c r="B1847" s="46"/>
      <c r="C1847" s="46"/>
      <c r="D1847" s="46"/>
      <c r="E1847" s="46"/>
      <c r="F1847" s="46"/>
      <c r="G1847" s="46"/>
      <c r="AC1847" s="46"/>
      <c r="AD1847" s="46"/>
      <c r="AE1847" s="46"/>
      <c r="AF1847" s="53"/>
      <c r="AG1847" s="53"/>
    </row>
    <row r="1848" customFormat="false" ht="15" hidden="false" customHeight="false" outlineLevel="0" collapsed="false">
      <c r="B1848" s="57"/>
      <c r="C1848" s="57"/>
      <c r="D1848" s="57"/>
      <c r="E1848" s="57"/>
      <c r="F1848" s="57"/>
      <c r="G1848" s="57"/>
      <c r="AC1848" s="57"/>
      <c r="AD1848" s="57"/>
      <c r="AE1848" s="57"/>
      <c r="AF1848" s="53"/>
      <c r="AG1848" s="53"/>
    </row>
    <row r="1849" customFormat="false" ht="15" hidden="false" customHeight="false" outlineLevel="0" collapsed="false">
      <c r="B1849" s="53"/>
      <c r="C1849" s="53"/>
      <c r="D1849" s="53"/>
      <c r="E1849" s="53"/>
      <c r="F1849" s="53"/>
      <c r="G1849" s="53"/>
      <c r="AC1849" s="53"/>
      <c r="AD1849" s="53"/>
      <c r="AE1849" s="53"/>
      <c r="AF1849" s="53"/>
      <c r="AG1849" s="53"/>
    </row>
    <row r="1850" customFormat="false" ht="15" hidden="false" customHeight="false" outlineLevel="0" collapsed="false">
      <c r="B1850" s="50"/>
      <c r="C1850" s="50"/>
      <c r="D1850" s="50"/>
      <c r="E1850" s="50"/>
      <c r="F1850" s="50"/>
      <c r="G1850" s="50"/>
      <c r="AC1850" s="50"/>
      <c r="AD1850" s="50"/>
      <c r="AE1850" s="50"/>
      <c r="AF1850" s="53"/>
      <c r="AG1850" s="53"/>
    </row>
    <row r="1851" customFormat="false" ht="15" hidden="false" customHeight="false" outlineLevel="0" collapsed="false">
      <c r="B1851" s="59"/>
      <c r="C1851" s="59"/>
      <c r="D1851" s="59"/>
      <c r="E1851" s="59"/>
      <c r="F1851" s="59"/>
      <c r="G1851" s="59"/>
      <c r="AC1851" s="59"/>
      <c r="AD1851" s="59"/>
      <c r="AE1851" s="59"/>
      <c r="AF1851" s="53"/>
      <c r="AG1851" s="53"/>
    </row>
    <row r="1852" customFormat="false" ht="15" hidden="false" customHeight="false" outlineLevel="0" collapsed="false">
      <c r="B1852" s="55"/>
      <c r="C1852" s="55"/>
      <c r="D1852" s="55"/>
      <c r="E1852" s="55"/>
      <c r="F1852" s="55"/>
      <c r="G1852" s="55"/>
      <c r="AC1852" s="55"/>
      <c r="AD1852" s="55"/>
      <c r="AE1852" s="55"/>
      <c r="AF1852" s="53"/>
      <c r="AG1852" s="53"/>
    </row>
    <row r="1853" customFormat="false" ht="15" hidden="false" customHeight="false" outlineLevel="0" collapsed="false">
      <c r="B1853" s="42"/>
      <c r="C1853" s="42"/>
      <c r="D1853" s="42"/>
      <c r="E1853" s="42"/>
      <c r="F1853" s="42"/>
      <c r="G1853" s="42"/>
      <c r="AC1853" s="42"/>
      <c r="AD1853" s="42"/>
      <c r="AE1853" s="42"/>
      <c r="AF1853" s="53"/>
      <c r="AG1853" s="53"/>
    </row>
    <row r="1854" customFormat="false" ht="15" hidden="false" customHeight="false" outlineLevel="0" collapsed="false">
      <c r="B1854" s="41"/>
      <c r="C1854" s="41"/>
      <c r="D1854" s="41"/>
      <c r="E1854" s="41"/>
      <c r="F1854" s="41"/>
      <c r="G1854" s="41"/>
      <c r="AC1854" s="41"/>
      <c r="AD1854" s="41"/>
      <c r="AE1854" s="41"/>
      <c r="AF1854" s="53"/>
      <c r="AG1854" s="53"/>
    </row>
    <row r="1855" customFormat="false" ht="15" hidden="false" customHeight="false" outlineLevel="0" collapsed="false">
      <c r="B1855" s="40"/>
      <c r="C1855" s="40"/>
      <c r="D1855" s="40"/>
      <c r="E1855" s="40"/>
      <c r="F1855" s="40"/>
      <c r="G1855" s="40"/>
      <c r="AC1855" s="40"/>
      <c r="AD1855" s="40"/>
      <c r="AE1855" s="40"/>
      <c r="AF1855" s="53"/>
      <c r="AG1855" s="53"/>
    </row>
    <row r="1856" customFormat="false" ht="15" hidden="false" customHeight="false" outlineLevel="0" collapsed="false">
      <c r="B1856" s="38"/>
      <c r="C1856" s="38"/>
      <c r="D1856" s="38"/>
      <c r="E1856" s="38"/>
      <c r="F1856" s="38"/>
      <c r="G1856" s="38"/>
      <c r="AC1856" s="38"/>
      <c r="AD1856" s="38"/>
      <c r="AE1856" s="38"/>
      <c r="AF1856" s="53"/>
      <c r="AG1856" s="53"/>
    </row>
    <row r="1857" customFormat="false" ht="15" hidden="false" customHeight="false" outlineLevel="0" collapsed="false">
      <c r="B1857" s="36"/>
      <c r="C1857" s="36"/>
      <c r="D1857" s="36"/>
      <c r="E1857" s="36"/>
      <c r="F1857" s="36"/>
      <c r="G1857" s="36"/>
      <c r="AC1857" s="36"/>
      <c r="AD1857" s="36"/>
      <c r="AE1857" s="36"/>
      <c r="AF1857" s="53"/>
      <c r="AG1857" s="53"/>
    </row>
    <row r="1858" customFormat="false" ht="15" hidden="false" customHeight="false" outlineLevel="0" collapsed="false">
      <c r="B1858" s="42"/>
      <c r="C1858" s="42"/>
      <c r="D1858" s="42"/>
      <c r="E1858" s="42"/>
      <c r="F1858" s="42"/>
      <c r="G1858" s="42"/>
      <c r="AC1858" s="42"/>
      <c r="AD1858" s="42"/>
      <c r="AE1858" s="42"/>
      <c r="AF1858" s="53"/>
      <c r="AG1858" s="53"/>
    </row>
    <row r="1859" customFormat="false" ht="15" hidden="false" customHeight="false" outlineLevel="0" collapsed="false">
      <c r="B1859" s="42"/>
      <c r="C1859" s="42"/>
      <c r="D1859" s="42"/>
      <c r="E1859" s="42"/>
      <c r="F1859" s="42"/>
      <c r="G1859" s="42"/>
      <c r="AC1859" s="42"/>
      <c r="AD1859" s="42"/>
      <c r="AE1859" s="42"/>
      <c r="AF1859" s="53"/>
      <c r="AG1859" s="53"/>
    </row>
    <row r="1860" customFormat="false" ht="15" hidden="false" customHeight="false" outlineLevel="0" collapsed="false">
      <c r="B1860" s="41"/>
      <c r="C1860" s="41"/>
      <c r="D1860" s="41"/>
      <c r="E1860" s="41"/>
      <c r="F1860" s="41"/>
      <c r="G1860" s="41"/>
      <c r="AC1860" s="41"/>
      <c r="AD1860" s="41"/>
      <c r="AE1860" s="41"/>
      <c r="AF1860" s="53"/>
      <c r="AG1860" s="53"/>
    </row>
    <row r="1861" customFormat="false" ht="15" hidden="false" customHeight="false" outlineLevel="0" collapsed="false">
      <c r="B1861" s="42"/>
      <c r="C1861" s="42"/>
      <c r="D1861" s="42"/>
      <c r="E1861" s="42"/>
      <c r="F1861" s="42"/>
      <c r="G1861" s="42"/>
      <c r="AC1861" s="42"/>
      <c r="AD1861" s="42"/>
      <c r="AE1861" s="42"/>
      <c r="AF1861" s="53"/>
      <c r="AG1861" s="53"/>
    </row>
    <row r="1862" customFormat="false" ht="15" hidden="false" customHeight="false" outlineLevel="0" collapsed="false">
      <c r="B1862" s="57"/>
      <c r="C1862" s="57"/>
      <c r="D1862" s="57"/>
      <c r="E1862" s="57"/>
      <c r="F1862" s="57"/>
      <c r="G1862" s="57"/>
      <c r="AC1862" s="57"/>
      <c r="AD1862" s="57"/>
      <c r="AE1862" s="57"/>
      <c r="AF1862" s="53"/>
      <c r="AG1862" s="53"/>
    </row>
    <row r="1863" customFormat="false" ht="15" hidden="false" customHeight="false" outlineLevel="0" collapsed="false">
      <c r="B1863" s="53"/>
      <c r="C1863" s="53"/>
      <c r="D1863" s="53"/>
      <c r="E1863" s="53"/>
      <c r="F1863" s="53"/>
      <c r="G1863" s="53"/>
      <c r="AC1863" s="53"/>
      <c r="AD1863" s="53"/>
      <c r="AE1863" s="53"/>
      <c r="AF1863" s="53"/>
      <c r="AG1863" s="53"/>
    </row>
    <row r="1864" customFormat="false" ht="15" hidden="false" customHeight="false" outlineLevel="0" collapsed="false">
      <c r="B1864" s="48"/>
      <c r="C1864" s="48"/>
      <c r="D1864" s="48"/>
      <c r="E1864" s="48"/>
      <c r="F1864" s="48"/>
      <c r="G1864" s="48"/>
      <c r="AC1864" s="48"/>
      <c r="AD1864" s="48"/>
      <c r="AE1864" s="48"/>
      <c r="AF1864" s="53"/>
      <c r="AG1864" s="53"/>
    </row>
    <row r="1865" customFormat="false" ht="15" hidden="false" customHeight="false" outlineLevel="0" collapsed="false">
      <c r="B1865" s="55"/>
      <c r="C1865" s="55"/>
      <c r="D1865" s="55"/>
      <c r="E1865" s="55"/>
      <c r="F1865" s="55"/>
      <c r="G1865" s="55"/>
      <c r="AC1865" s="55"/>
      <c r="AD1865" s="55"/>
      <c r="AE1865" s="55"/>
      <c r="AF1865" s="53"/>
      <c r="AG1865" s="53"/>
    </row>
    <row r="1866" customFormat="false" ht="15" hidden="false" customHeight="false" outlineLevel="0" collapsed="false">
      <c r="B1866" s="53"/>
      <c r="C1866" s="53"/>
      <c r="D1866" s="53"/>
      <c r="E1866" s="53"/>
      <c r="F1866" s="53"/>
      <c r="G1866" s="53"/>
      <c r="AC1866" s="53"/>
      <c r="AD1866" s="53"/>
      <c r="AE1866" s="53"/>
      <c r="AF1866" s="53"/>
      <c r="AG1866" s="53"/>
    </row>
    <row r="1867" customFormat="false" ht="15" hidden="false" customHeight="false" outlineLevel="0" collapsed="false">
      <c r="B1867" s="50"/>
      <c r="C1867" s="50"/>
      <c r="D1867" s="50"/>
      <c r="E1867" s="50"/>
      <c r="F1867" s="50"/>
      <c r="G1867" s="50"/>
      <c r="AC1867" s="50"/>
      <c r="AD1867" s="50"/>
      <c r="AE1867" s="50"/>
      <c r="AF1867" s="53"/>
      <c r="AG1867" s="53"/>
    </row>
    <row r="1868" customFormat="false" ht="15" hidden="false" customHeight="false" outlineLevel="0" collapsed="false">
      <c r="B1868" s="36"/>
      <c r="C1868" s="36"/>
      <c r="D1868" s="36"/>
      <c r="E1868" s="36"/>
      <c r="F1868" s="36"/>
      <c r="G1868" s="36"/>
      <c r="AC1868" s="36"/>
      <c r="AD1868" s="36"/>
      <c r="AE1868" s="36"/>
      <c r="AF1868" s="35"/>
      <c r="AG1868" s="35"/>
    </row>
    <row r="1869" customFormat="false" ht="15" hidden="false" customHeight="false" outlineLevel="0" collapsed="false">
      <c r="B1869" s="38"/>
      <c r="C1869" s="38"/>
      <c r="D1869" s="38"/>
      <c r="E1869" s="38"/>
      <c r="F1869" s="38"/>
      <c r="G1869" s="38"/>
      <c r="AC1869" s="38"/>
      <c r="AD1869" s="38"/>
      <c r="AE1869" s="38"/>
      <c r="AF1869" s="35"/>
      <c r="AG1869" s="35"/>
    </row>
    <row r="1870" customFormat="false" ht="15" hidden="false" customHeight="false" outlineLevel="0" collapsed="false">
      <c r="B1870" s="35"/>
      <c r="C1870" s="35"/>
      <c r="D1870" s="35"/>
      <c r="E1870" s="35"/>
      <c r="F1870" s="35"/>
      <c r="G1870" s="35"/>
      <c r="AC1870" s="35"/>
      <c r="AD1870" s="35"/>
      <c r="AE1870" s="35"/>
      <c r="AF1870" s="35"/>
      <c r="AG1870" s="35"/>
    </row>
    <row r="1871" customFormat="false" ht="15" hidden="false" customHeight="false" outlineLevel="0" collapsed="false">
      <c r="B1871" s="41"/>
      <c r="C1871" s="41"/>
      <c r="D1871" s="41"/>
      <c r="E1871" s="41"/>
      <c r="F1871" s="41"/>
      <c r="G1871" s="41"/>
      <c r="AC1871" s="41"/>
      <c r="AD1871" s="41"/>
      <c r="AE1871" s="41"/>
      <c r="AF1871" s="35"/>
      <c r="AG1871" s="35"/>
    </row>
    <row r="1872" customFormat="false" ht="15" hidden="false" customHeight="false" outlineLevel="0" collapsed="false">
      <c r="B1872" s="33"/>
      <c r="C1872" s="33"/>
      <c r="D1872" s="33"/>
      <c r="E1872" s="33"/>
      <c r="F1872" s="33"/>
      <c r="G1872" s="33"/>
      <c r="AC1872" s="33"/>
      <c r="AD1872" s="33"/>
      <c r="AE1872" s="33"/>
      <c r="AF1872" s="35"/>
      <c r="AG1872" s="35"/>
    </row>
    <row r="1873" customFormat="false" ht="15" hidden="false" customHeight="false" outlineLevel="0" collapsed="false">
      <c r="B1873" s="37"/>
      <c r="C1873" s="37"/>
      <c r="D1873" s="37"/>
      <c r="E1873" s="37"/>
      <c r="F1873" s="37"/>
      <c r="G1873" s="37"/>
      <c r="AC1873" s="37"/>
      <c r="AD1873" s="37"/>
      <c r="AE1873" s="37"/>
      <c r="AF1873" s="35"/>
      <c r="AG1873" s="35"/>
    </row>
    <row r="1874" customFormat="false" ht="15" hidden="false" customHeight="false" outlineLevel="0" collapsed="false">
      <c r="B1874" s="41"/>
      <c r="C1874" s="41"/>
      <c r="D1874" s="41"/>
      <c r="E1874" s="41"/>
      <c r="F1874" s="41"/>
      <c r="G1874" s="41"/>
      <c r="AC1874" s="41"/>
      <c r="AD1874" s="41"/>
      <c r="AE1874" s="41"/>
      <c r="AF1874" s="35"/>
      <c r="AG1874" s="35"/>
    </row>
    <row r="1875" customFormat="false" ht="15" hidden="false" customHeight="false" outlineLevel="0" collapsed="false">
      <c r="B1875" s="39"/>
      <c r="C1875" s="39"/>
      <c r="D1875" s="39"/>
      <c r="E1875" s="39"/>
      <c r="F1875" s="39"/>
      <c r="G1875" s="39"/>
      <c r="AC1875" s="39"/>
      <c r="AD1875" s="39"/>
      <c r="AE1875" s="39"/>
      <c r="AF1875" s="35"/>
      <c r="AG1875" s="35"/>
    </row>
    <row r="1876" customFormat="false" ht="15" hidden="false" customHeight="false" outlineLevel="0" collapsed="false">
      <c r="B1876" s="55"/>
      <c r="C1876" s="55"/>
      <c r="D1876" s="55"/>
      <c r="E1876" s="55"/>
      <c r="F1876" s="55"/>
      <c r="G1876" s="55"/>
      <c r="AC1876" s="55"/>
      <c r="AD1876" s="55"/>
      <c r="AE1876" s="55"/>
      <c r="AF1876" s="35"/>
      <c r="AG1876" s="35"/>
    </row>
    <row r="1877" customFormat="false" ht="15" hidden="false" customHeight="false" outlineLevel="0" collapsed="false">
      <c r="B1877" s="42"/>
      <c r="C1877" s="42"/>
      <c r="D1877" s="42"/>
      <c r="E1877" s="42"/>
      <c r="F1877" s="42"/>
      <c r="G1877" s="42"/>
      <c r="AC1877" s="42"/>
      <c r="AD1877" s="42"/>
      <c r="AE1877" s="42"/>
      <c r="AF1877" s="35"/>
      <c r="AG1877" s="35"/>
    </row>
    <row r="1878" customFormat="false" ht="15" hidden="false" customHeight="false" outlineLevel="0" collapsed="false">
      <c r="B1878" s="43"/>
      <c r="C1878" s="43"/>
      <c r="D1878" s="43"/>
      <c r="E1878" s="43"/>
      <c r="F1878" s="43"/>
      <c r="G1878" s="43"/>
      <c r="AC1878" s="43"/>
      <c r="AD1878" s="43"/>
      <c r="AE1878" s="43"/>
      <c r="AF1878" s="35"/>
      <c r="AG1878" s="35"/>
    </row>
    <row r="1879" customFormat="false" ht="15" hidden="false" customHeight="false" outlineLevel="0" collapsed="false">
      <c r="B1879" s="53"/>
      <c r="C1879" s="53"/>
      <c r="D1879" s="53"/>
      <c r="E1879" s="53"/>
      <c r="F1879" s="53"/>
      <c r="G1879" s="53"/>
      <c r="AC1879" s="53"/>
      <c r="AD1879" s="53"/>
      <c r="AE1879" s="53"/>
      <c r="AF1879" s="35"/>
      <c r="AG1879" s="35"/>
    </row>
    <row r="1880" customFormat="false" ht="15" hidden="false" customHeight="false" outlineLevel="0" collapsed="false">
      <c r="B1880" s="52"/>
      <c r="C1880" s="52"/>
      <c r="D1880" s="52"/>
      <c r="E1880" s="52"/>
      <c r="F1880" s="52"/>
      <c r="G1880" s="52"/>
      <c r="AC1880" s="52"/>
      <c r="AD1880" s="52"/>
      <c r="AE1880" s="52"/>
      <c r="AF1880" s="35"/>
      <c r="AG1880" s="35"/>
    </row>
    <row r="1881" customFormat="false" ht="15" hidden="false" customHeight="false" outlineLevel="0" collapsed="false">
      <c r="B1881" s="43"/>
      <c r="C1881" s="43"/>
      <c r="D1881" s="43"/>
      <c r="E1881" s="43"/>
      <c r="F1881" s="43"/>
      <c r="G1881" s="43"/>
      <c r="AC1881" s="43"/>
      <c r="AD1881" s="43"/>
      <c r="AE1881" s="43"/>
      <c r="AF1881" s="35"/>
      <c r="AG1881" s="35"/>
    </row>
    <row r="1882" customFormat="false" ht="15" hidden="false" customHeight="false" outlineLevel="0" collapsed="false">
      <c r="B1882" s="36"/>
      <c r="C1882" s="36"/>
      <c r="D1882" s="36"/>
      <c r="E1882" s="36"/>
      <c r="F1882" s="36"/>
      <c r="G1882" s="36"/>
      <c r="AC1882" s="36"/>
      <c r="AD1882" s="36"/>
      <c r="AE1882" s="36"/>
      <c r="AF1882" s="35"/>
      <c r="AG1882" s="35"/>
    </row>
    <row r="1883" customFormat="false" ht="15" hidden="false" customHeight="false" outlineLevel="0" collapsed="false">
      <c r="B1883" s="45"/>
      <c r="C1883" s="45"/>
      <c r="D1883" s="45"/>
      <c r="E1883" s="45"/>
      <c r="F1883" s="45"/>
      <c r="G1883" s="45"/>
      <c r="AC1883" s="45"/>
      <c r="AD1883" s="45"/>
      <c r="AE1883" s="45"/>
      <c r="AF1883" s="35"/>
      <c r="AG1883" s="35"/>
    </row>
    <row r="1884" customFormat="false" ht="15" hidden="false" customHeight="false" outlineLevel="0" collapsed="false">
      <c r="B1884" s="51"/>
      <c r="C1884" s="51"/>
      <c r="D1884" s="51"/>
      <c r="E1884" s="51"/>
      <c r="F1884" s="51"/>
      <c r="G1884" s="51"/>
      <c r="AC1884" s="51"/>
      <c r="AD1884" s="51"/>
      <c r="AE1884" s="51"/>
      <c r="AF1884" s="35"/>
      <c r="AG1884" s="35"/>
    </row>
    <row r="1885" customFormat="false" ht="15" hidden="false" customHeight="false" outlineLevel="0" collapsed="false">
      <c r="B1885" s="50"/>
      <c r="C1885" s="50"/>
      <c r="D1885" s="50"/>
      <c r="E1885" s="50"/>
      <c r="F1885" s="50"/>
      <c r="G1885" s="50"/>
      <c r="AC1885" s="50"/>
      <c r="AD1885" s="50"/>
      <c r="AE1885" s="50"/>
      <c r="AF1885" s="35"/>
      <c r="AG1885" s="35"/>
    </row>
    <row r="1886" customFormat="false" ht="15" hidden="false" customHeight="false" outlineLevel="0" collapsed="false">
      <c r="B1886" s="55"/>
      <c r="C1886" s="55"/>
      <c r="D1886" s="55"/>
      <c r="E1886" s="55"/>
      <c r="F1886" s="55"/>
      <c r="G1886" s="55"/>
      <c r="AC1886" s="55"/>
      <c r="AD1886" s="55"/>
      <c r="AE1886" s="55"/>
      <c r="AF1886" s="35"/>
      <c r="AG1886" s="35"/>
    </row>
    <row r="1887" customFormat="false" ht="15" hidden="false" customHeight="false" outlineLevel="0" collapsed="false">
      <c r="B1887" s="57"/>
      <c r="C1887" s="57"/>
      <c r="D1887" s="57"/>
      <c r="E1887" s="57"/>
      <c r="F1887" s="57"/>
      <c r="G1887" s="57"/>
      <c r="AC1887" s="57"/>
      <c r="AD1887" s="57"/>
      <c r="AE1887" s="57"/>
      <c r="AF1887" s="35"/>
      <c r="AG1887" s="35"/>
    </row>
    <row r="1888" customFormat="false" ht="15" hidden="false" customHeight="false" outlineLevel="0" collapsed="false">
      <c r="B1888" s="57"/>
      <c r="C1888" s="57"/>
      <c r="D1888" s="57"/>
      <c r="E1888" s="57"/>
      <c r="F1888" s="57"/>
      <c r="G1888" s="57"/>
      <c r="AC1888" s="57"/>
      <c r="AD1888" s="57"/>
      <c r="AE1888" s="57"/>
      <c r="AF1888" s="35"/>
      <c r="AG1888" s="35"/>
    </row>
    <row r="1889" customFormat="false" ht="15" hidden="false" customHeight="false" outlineLevel="0" collapsed="false">
      <c r="B1889" s="33"/>
      <c r="C1889" s="33"/>
      <c r="D1889" s="33"/>
      <c r="E1889" s="33"/>
      <c r="F1889" s="33"/>
      <c r="G1889" s="33"/>
      <c r="AC1889" s="33"/>
      <c r="AD1889" s="33"/>
      <c r="AE1889" s="33"/>
      <c r="AF1889" s="35"/>
      <c r="AG1889" s="35"/>
    </row>
    <row r="1890" customFormat="false" ht="15" hidden="false" customHeight="false" outlineLevel="0" collapsed="false">
      <c r="B1890" s="58"/>
      <c r="C1890" s="58"/>
      <c r="D1890" s="58"/>
      <c r="E1890" s="58"/>
      <c r="F1890" s="58"/>
      <c r="G1890" s="58"/>
      <c r="AC1890" s="58"/>
      <c r="AD1890" s="58"/>
      <c r="AE1890" s="58"/>
      <c r="AF1890" s="35"/>
      <c r="AG1890" s="35"/>
    </row>
    <row r="1891" customFormat="false" ht="15" hidden="false" customHeight="false" outlineLevel="0" collapsed="false">
      <c r="B1891" s="33"/>
      <c r="C1891" s="33"/>
      <c r="D1891" s="33"/>
      <c r="E1891" s="33"/>
      <c r="F1891" s="33"/>
      <c r="G1891" s="33"/>
      <c r="AC1891" s="33"/>
      <c r="AD1891" s="33"/>
      <c r="AE1891" s="33"/>
      <c r="AF1891" s="35"/>
      <c r="AG1891" s="35"/>
    </row>
    <row r="1892" customFormat="false" ht="15" hidden="false" customHeight="false" outlineLevel="0" collapsed="false">
      <c r="B1892" s="46"/>
      <c r="C1892" s="46"/>
      <c r="D1892" s="46"/>
      <c r="E1892" s="46"/>
      <c r="F1892" s="46"/>
      <c r="G1892" s="46"/>
      <c r="AC1892" s="46"/>
      <c r="AD1892" s="46"/>
      <c r="AE1892" s="46"/>
      <c r="AF1892" s="35"/>
      <c r="AG1892" s="35"/>
    </row>
    <row r="1893" customFormat="false" ht="15" hidden="false" customHeight="false" outlineLevel="0" collapsed="false">
      <c r="B1893" s="48"/>
      <c r="C1893" s="48"/>
      <c r="D1893" s="48"/>
      <c r="E1893" s="48"/>
      <c r="F1893" s="48"/>
      <c r="G1893" s="48"/>
      <c r="AC1893" s="48"/>
      <c r="AD1893" s="48"/>
      <c r="AE1893" s="48"/>
      <c r="AF1893" s="35"/>
      <c r="AG1893" s="35"/>
    </row>
    <row r="1894" customFormat="false" ht="15" hidden="false" customHeight="false" outlineLevel="0" collapsed="false">
      <c r="B1894" s="46"/>
      <c r="C1894" s="46"/>
      <c r="D1894" s="46"/>
      <c r="E1894" s="46"/>
      <c r="F1894" s="46"/>
      <c r="G1894" s="46"/>
      <c r="AC1894" s="46"/>
      <c r="AD1894" s="46"/>
      <c r="AE1894" s="46"/>
      <c r="AF1894" s="35"/>
      <c r="AG1894" s="35"/>
    </row>
    <row r="1895" customFormat="false" ht="15" hidden="false" customHeight="false" outlineLevel="0" collapsed="false">
      <c r="B1895" s="47"/>
      <c r="C1895" s="47"/>
      <c r="D1895" s="47"/>
      <c r="E1895" s="47"/>
      <c r="F1895" s="47"/>
      <c r="G1895" s="47"/>
      <c r="AC1895" s="47"/>
      <c r="AD1895" s="47"/>
      <c r="AE1895" s="47"/>
      <c r="AF1895" s="35"/>
      <c r="AG1895" s="35"/>
    </row>
    <row r="1896" customFormat="false" ht="15" hidden="false" customHeight="false" outlineLevel="0" collapsed="false">
      <c r="B1896" s="53"/>
      <c r="C1896" s="53"/>
      <c r="D1896" s="53"/>
      <c r="E1896" s="53"/>
      <c r="F1896" s="53"/>
      <c r="G1896" s="53"/>
      <c r="AC1896" s="53"/>
      <c r="AD1896" s="53"/>
      <c r="AE1896" s="53"/>
      <c r="AF1896" s="35"/>
      <c r="AG1896" s="35"/>
    </row>
    <row r="1897" customFormat="false" ht="15" hidden="false" customHeight="false" outlineLevel="0" collapsed="false">
      <c r="B1897" s="39"/>
      <c r="C1897" s="39"/>
      <c r="D1897" s="39"/>
      <c r="E1897" s="39"/>
      <c r="F1897" s="39"/>
      <c r="G1897" s="39"/>
      <c r="AC1897" s="39"/>
      <c r="AD1897" s="39"/>
      <c r="AE1897" s="39"/>
      <c r="AF1897" s="35"/>
      <c r="AG1897" s="35"/>
    </row>
    <row r="1898" customFormat="false" ht="15" hidden="false" customHeight="false" outlineLevel="0" collapsed="false">
      <c r="B1898" s="42"/>
      <c r="C1898" s="42"/>
      <c r="D1898" s="42"/>
      <c r="E1898" s="42"/>
      <c r="F1898" s="42"/>
      <c r="G1898" s="42"/>
      <c r="AC1898" s="42"/>
      <c r="AD1898" s="42"/>
      <c r="AE1898" s="42"/>
      <c r="AF1898" s="35"/>
      <c r="AG1898" s="35"/>
    </row>
    <row r="1899" customFormat="false" ht="15" hidden="false" customHeight="false" outlineLevel="0" collapsed="false">
      <c r="B1899" s="39"/>
      <c r="C1899" s="39"/>
      <c r="D1899" s="39"/>
      <c r="E1899" s="39"/>
      <c r="F1899" s="39"/>
      <c r="G1899" s="39"/>
      <c r="AC1899" s="39"/>
      <c r="AD1899" s="39"/>
      <c r="AE1899" s="39"/>
      <c r="AF1899" s="35"/>
      <c r="AG1899" s="35"/>
    </row>
    <row r="1900" customFormat="false" ht="15" hidden="false" customHeight="false" outlineLevel="0" collapsed="false">
      <c r="B1900" s="43"/>
      <c r="C1900" s="43"/>
      <c r="D1900" s="43"/>
      <c r="E1900" s="43"/>
      <c r="F1900" s="43"/>
      <c r="G1900" s="43"/>
      <c r="AC1900" s="43"/>
      <c r="AD1900" s="43"/>
      <c r="AE1900" s="43"/>
      <c r="AF1900" s="35"/>
      <c r="AG1900" s="35"/>
    </row>
    <row r="1901" customFormat="false" ht="15" hidden="false" customHeight="false" outlineLevel="0" collapsed="false">
      <c r="B1901" s="47"/>
      <c r="C1901" s="47"/>
      <c r="D1901" s="47"/>
      <c r="E1901" s="47"/>
      <c r="F1901" s="47"/>
      <c r="G1901" s="47"/>
      <c r="AC1901" s="47"/>
      <c r="AD1901" s="47"/>
      <c r="AE1901" s="47"/>
      <c r="AF1901" s="35"/>
      <c r="AG1901" s="35"/>
    </row>
    <row r="1902" customFormat="false" ht="15" hidden="false" customHeight="false" outlineLevel="0" collapsed="false">
      <c r="B1902" s="38"/>
      <c r="C1902" s="38"/>
      <c r="D1902" s="38"/>
      <c r="E1902" s="38"/>
      <c r="F1902" s="38"/>
      <c r="G1902" s="38"/>
      <c r="AC1902" s="38"/>
      <c r="AD1902" s="38"/>
      <c r="AE1902" s="38"/>
      <c r="AF1902" s="35"/>
      <c r="AG1902" s="35"/>
    </row>
    <row r="1903" customFormat="false" ht="15" hidden="false" customHeight="false" outlineLevel="0" collapsed="false">
      <c r="B1903" s="35"/>
      <c r="C1903" s="35"/>
      <c r="D1903" s="35"/>
      <c r="E1903" s="35"/>
      <c r="F1903" s="35"/>
      <c r="G1903" s="35"/>
      <c r="AC1903" s="35"/>
      <c r="AD1903" s="35"/>
      <c r="AE1903" s="35"/>
      <c r="AF1903" s="35"/>
      <c r="AG1903" s="35"/>
    </row>
    <row r="1904" customFormat="false" ht="15" hidden="false" customHeight="false" outlineLevel="0" collapsed="false">
      <c r="B1904" s="53"/>
      <c r="C1904" s="53"/>
      <c r="D1904" s="53"/>
      <c r="E1904" s="53"/>
      <c r="F1904" s="53"/>
      <c r="G1904" s="53"/>
      <c r="AC1904" s="53"/>
      <c r="AD1904" s="53"/>
      <c r="AE1904" s="53"/>
      <c r="AF1904" s="35"/>
      <c r="AG1904" s="35"/>
    </row>
    <row r="1905" customFormat="false" ht="15" hidden="false" customHeight="false" outlineLevel="0" collapsed="false">
      <c r="B1905" s="41"/>
      <c r="C1905" s="41"/>
      <c r="D1905" s="41"/>
      <c r="E1905" s="41"/>
      <c r="F1905" s="41"/>
      <c r="G1905" s="41"/>
      <c r="AC1905" s="41"/>
      <c r="AD1905" s="41"/>
      <c r="AE1905" s="41"/>
      <c r="AF1905" s="35"/>
      <c r="AG1905" s="35"/>
    </row>
    <row r="1906" customFormat="false" ht="15" hidden="false" customHeight="false" outlineLevel="0" collapsed="false">
      <c r="B1906" s="45"/>
      <c r="C1906" s="45"/>
      <c r="D1906" s="45"/>
      <c r="E1906" s="45"/>
      <c r="F1906" s="45"/>
      <c r="G1906" s="45"/>
      <c r="AC1906" s="45"/>
      <c r="AD1906" s="45"/>
      <c r="AE1906" s="45"/>
      <c r="AF1906" s="35"/>
      <c r="AG1906" s="35"/>
    </row>
    <row r="1907" customFormat="false" ht="15" hidden="false" customHeight="false" outlineLevel="0" collapsed="false">
      <c r="B1907" s="35"/>
      <c r="C1907" s="35"/>
      <c r="D1907" s="35"/>
      <c r="E1907" s="35"/>
      <c r="F1907" s="35"/>
      <c r="G1907" s="35"/>
      <c r="AC1907" s="35"/>
      <c r="AD1907" s="35"/>
      <c r="AE1907" s="35"/>
      <c r="AF1907" s="35"/>
      <c r="AG1907" s="35"/>
    </row>
    <row r="1908" customFormat="false" ht="15" hidden="false" customHeight="false" outlineLevel="0" collapsed="false">
      <c r="B1908" s="35"/>
      <c r="C1908" s="35"/>
      <c r="D1908" s="35"/>
      <c r="E1908" s="35"/>
      <c r="F1908" s="35"/>
      <c r="G1908" s="35"/>
      <c r="AC1908" s="35"/>
      <c r="AD1908" s="35"/>
      <c r="AE1908" s="35"/>
      <c r="AF1908" s="35"/>
      <c r="AG1908" s="35"/>
    </row>
    <row r="1909" customFormat="false" ht="15" hidden="false" customHeight="false" outlineLevel="0" collapsed="false">
      <c r="B1909" s="33"/>
      <c r="C1909" s="33"/>
      <c r="D1909" s="33"/>
      <c r="E1909" s="33"/>
      <c r="F1909" s="33"/>
      <c r="G1909" s="33"/>
      <c r="AC1909" s="33"/>
      <c r="AD1909" s="33"/>
      <c r="AE1909" s="33"/>
      <c r="AF1909" s="35"/>
      <c r="AG1909" s="35"/>
    </row>
    <row r="1910" customFormat="false" ht="15" hidden="false" customHeight="false" outlineLevel="0" collapsed="false">
      <c r="B1910" s="55"/>
      <c r="C1910" s="55"/>
      <c r="D1910" s="55"/>
      <c r="E1910" s="55"/>
      <c r="F1910" s="55"/>
      <c r="G1910" s="55"/>
      <c r="AC1910" s="55"/>
      <c r="AD1910" s="55"/>
      <c r="AE1910" s="55"/>
      <c r="AF1910" s="35"/>
      <c r="AG1910" s="35"/>
    </row>
    <row r="1911" customFormat="false" ht="15" hidden="false" customHeight="false" outlineLevel="0" collapsed="false">
      <c r="B1911" s="38"/>
      <c r="C1911" s="38"/>
      <c r="D1911" s="38"/>
      <c r="E1911" s="38"/>
      <c r="F1911" s="38"/>
      <c r="G1911" s="38"/>
      <c r="AC1911" s="38"/>
      <c r="AD1911" s="38"/>
      <c r="AE1911" s="38"/>
      <c r="AF1911" s="35"/>
      <c r="AG1911" s="35"/>
    </row>
    <row r="1912" customFormat="false" ht="15" hidden="false" customHeight="false" outlineLevel="0" collapsed="false">
      <c r="B1912" s="45"/>
      <c r="C1912" s="45"/>
      <c r="D1912" s="45"/>
      <c r="E1912" s="45"/>
      <c r="F1912" s="45"/>
      <c r="G1912" s="45"/>
      <c r="AC1912" s="45"/>
      <c r="AD1912" s="45"/>
      <c r="AE1912" s="45"/>
      <c r="AF1912" s="35"/>
      <c r="AG1912" s="35"/>
    </row>
    <row r="1913" customFormat="false" ht="15" hidden="false" customHeight="false" outlineLevel="0" collapsed="false">
      <c r="B1913" s="53"/>
      <c r="C1913" s="53"/>
      <c r="D1913" s="53"/>
      <c r="E1913" s="53"/>
      <c r="F1913" s="53"/>
      <c r="G1913" s="53"/>
      <c r="AC1913" s="53"/>
      <c r="AD1913" s="53"/>
      <c r="AE1913" s="53"/>
      <c r="AF1913" s="35"/>
      <c r="AG1913" s="35"/>
    </row>
    <row r="1914" customFormat="false" ht="15" hidden="false" customHeight="false" outlineLevel="0" collapsed="false">
      <c r="B1914" s="39"/>
      <c r="C1914" s="39"/>
      <c r="D1914" s="39"/>
      <c r="E1914" s="39"/>
      <c r="F1914" s="39"/>
      <c r="G1914" s="39"/>
      <c r="AC1914" s="39"/>
      <c r="AD1914" s="39"/>
      <c r="AE1914" s="39"/>
      <c r="AF1914" s="35"/>
      <c r="AG1914" s="35"/>
    </row>
    <row r="1915" customFormat="false" ht="15" hidden="false" customHeight="false" outlineLevel="0" collapsed="false">
      <c r="B1915" s="55"/>
      <c r="C1915" s="55"/>
      <c r="D1915" s="55"/>
      <c r="E1915" s="55"/>
      <c r="F1915" s="55"/>
      <c r="G1915" s="55"/>
      <c r="AC1915" s="55"/>
      <c r="AD1915" s="55"/>
      <c r="AE1915" s="55"/>
      <c r="AF1915" s="35"/>
      <c r="AG1915" s="35"/>
    </row>
    <row r="1916" customFormat="false" ht="15" hidden="false" customHeight="false" outlineLevel="0" collapsed="false">
      <c r="B1916" s="44"/>
      <c r="C1916" s="44"/>
      <c r="D1916" s="44"/>
      <c r="E1916" s="44"/>
      <c r="F1916" s="44"/>
      <c r="G1916" s="44"/>
      <c r="AC1916" s="44"/>
      <c r="AD1916" s="44"/>
      <c r="AE1916" s="44"/>
      <c r="AF1916" s="35"/>
      <c r="AG1916" s="35"/>
    </row>
    <row r="1917" customFormat="false" ht="15" hidden="false" customHeight="false" outlineLevel="0" collapsed="false">
      <c r="B1917" s="35"/>
      <c r="C1917" s="35"/>
      <c r="D1917" s="35"/>
      <c r="E1917" s="35"/>
      <c r="F1917" s="35"/>
      <c r="G1917" s="35"/>
      <c r="AC1917" s="35"/>
      <c r="AD1917" s="35"/>
      <c r="AE1917" s="35"/>
      <c r="AF1917" s="35"/>
      <c r="AG1917" s="35"/>
    </row>
    <row r="1918" customFormat="false" ht="15" hidden="false" customHeight="false" outlineLevel="0" collapsed="false">
      <c r="B1918" s="44"/>
      <c r="C1918" s="44"/>
      <c r="D1918" s="44"/>
      <c r="E1918" s="44"/>
      <c r="F1918" s="44"/>
      <c r="G1918" s="44"/>
      <c r="AC1918" s="44"/>
      <c r="AD1918" s="44"/>
      <c r="AE1918" s="44"/>
      <c r="AF1918" s="35"/>
      <c r="AG1918" s="35"/>
    </row>
    <row r="1919" customFormat="false" ht="15" hidden="false" customHeight="false" outlineLevel="0" collapsed="false">
      <c r="B1919" s="35"/>
      <c r="C1919" s="35"/>
      <c r="D1919" s="35"/>
      <c r="E1919" s="35"/>
      <c r="F1919" s="35"/>
      <c r="G1919" s="35"/>
      <c r="AC1919" s="35"/>
      <c r="AD1919" s="35"/>
      <c r="AE1919" s="35"/>
      <c r="AF1919" s="35"/>
      <c r="AG1919" s="35"/>
    </row>
    <row r="1920" customFormat="false" ht="15" hidden="false" customHeight="false" outlineLevel="0" collapsed="false">
      <c r="B1920" s="55"/>
      <c r="C1920" s="55"/>
      <c r="D1920" s="55"/>
      <c r="E1920" s="55"/>
      <c r="F1920" s="55"/>
      <c r="G1920" s="55"/>
      <c r="AC1920" s="55"/>
      <c r="AD1920" s="55"/>
      <c r="AE1920" s="55"/>
      <c r="AF1920" s="35"/>
      <c r="AG1920" s="35"/>
    </row>
    <row r="1921" customFormat="false" ht="15" hidden="false" customHeight="false" outlineLevel="0" collapsed="false">
      <c r="B1921" s="47"/>
      <c r="C1921" s="47"/>
      <c r="D1921" s="47"/>
      <c r="E1921" s="47"/>
      <c r="F1921" s="47"/>
      <c r="G1921" s="47"/>
      <c r="AC1921" s="47"/>
      <c r="AD1921" s="47"/>
      <c r="AE1921" s="47"/>
      <c r="AF1921" s="35"/>
      <c r="AG1921" s="35"/>
    </row>
    <row r="1922" customFormat="false" ht="15" hidden="false" customHeight="false" outlineLevel="0" collapsed="false">
      <c r="B1922" s="53"/>
      <c r="C1922" s="53"/>
      <c r="D1922" s="53"/>
      <c r="E1922" s="53"/>
      <c r="F1922" s="53"/>
      <c r="G1922" s="53"/>
      <c r="AC1922" s="53"/>
      <c r="AD1922" s="53"/>
      <c r="AE1922" s="53"/>
      <c r="AF1922" s="35"/>
      <c r="AG1922" s="35"/>
    </row>
    <row r="1923" customFormat="false" ht="15" hidden="false" customHeight="false" outlineLevel="0" collapsed="false">
      <c r="B1923" s="58"/>
      <c r="C1923" s="58"/>
      <c r="D1923" s="58"/>
      <c r="E1923" s="58"/>
      <c r="F1923" s="58"/>
      <c r="G1923" s="58"/>
      <c r="AC1923" s="58"/>
      <c r="AD1923" s="58"/>
      <c r="AE1923" s="58"/>
      <c r="AF1923" s="35"/>
      <c r="AG1923" s="35"/>
    </row>
    <row r="1924" customFormat="false" ht="15" hidden="false" customHeight="false" outlineLevel="0" collapsed="false">
      <c r="B1924" s="36"/>
      <c r="C1924" s="36"/>
      <c r="D1924" s="36"/>
      <c r="E1924" s="36"/>
      <c r="F1924" s="36"/>
      <c r="G1924" s="36"/>
      <c r="AC1924" s="36"/>
      <c r="AD1924" s="36"/>
      <c r="AE1924" s="36"/>
      <c r="AF1924" s="35"/>
      <c r="AG1924" s="35"/>
    </row>
    <row r="1925" customFormat="false" ht="15" hidden="false" customHeight="false" outlineLevel="0" collapsed="false">
      <c r="B1925" s="55"/>
      <c r="C1925" s="55"/>
      <c r="D1925" s="55"/>
      <c r="E1925" s="55"/>
      <c r="F1925" s="55"/>
      <c r="G1925" s="55"/>
      <c r="AC1925" s="55"/>
      <c r="AD1925" s="55"/>
      <c r="AE1925" s="55"/>
      <c r="AF1925" s="35"/>
      <c r="AG1925" s="35"/>
    </row>
    <row r="1926" customFormat="false" ht="15" hidden="false" customHeight="false" outlineLevel="0" collapsed="false">
      <c r="B1926" s="48"/>
      <c r="C1926" s="48"/>
      <c r="D1926" s="48"/>
      <c r="E1926" s="48"/>
      <c r="F1926" s="48"/>
      <c r="G1926" s="48"/>
      <c r="AC1926" s="48"/>
      <c r="AD1926" s="48"/>
      <c r="AE1926" s="48"/>
      <c r="AF1926" s="35"/>
      <c r="AG1926" s="35"/>
    </row>
    <row r="1927" customFormat="false" ht="15" hidden="false" customHeight="false" outlineLevel="0" collapsed="false">
      <c r="B1927" s="52"/>
      <c r="C1927" s="52"/>
      <c r="D1927" s="52"/>
      <c r="E1927" s="52"/>
      <c r="F1927" s="52"/>
      <c r="G1927" s="52"/>
      <c r="AC1927" s="52"/>
      <c r="AD1927" s="52"/>
      <c r="AE1927" s="52"/>
      <c r="AF1927" s="35"/>
      <c r="AG1927" s="35"/>
    </row>
    <row r="1928" customFormat="false" ht="15" hidden="false" customHeight="false" outlineLevel="0" collapsed="false">
      <c r="B1928" s="55"/>
      <c r="C1928" s="55"/>
      <c r="D1928" s="55"/>
      <c r="E1928" s="55"/>
      <c r="F1928" s="55"/>
      <c r="G1928" s="55"/>
      <c r="AC1928" s="55"/>
      <c r="AD1928" s="55"/>
      <c r="AE1928" s="55"/>
      <c r="AF1928" s="35"/>
      <c r="AG1928" s="35"/>
    </row>
    <row r="1929" customFormat="false" ht="15" hidden="false" customHeight="false" outlineLevel="0" collapsed="false">
      <c r="B1929" s="43"/>
      <c r="C1929" s="43"/>
      <c r="D1929" s="43"/>
      <c r="E1929" s="43"/>
      <c r="F1929" s="43"/>
      <c r="G1929" s="43"/>
      <c r="AC1929" s="43"/>
      <c r="AD1929" s="43"/>
      <c r="AE1929" s="43"/>
      <c r="AF1929" s="35"/>
      <c r="AG1929" s="35"/>
    </row>
    <row r="1930" customFormat="false" ht="15" hidden="false" customHeight="false" outlineLevel="0" collapsed="false">
      <c r="B1930" s="55"/>
      <c r="C1930" s="55"/>
      <c r="D1930" s="55"/>
      <c r="E1930" s="55"/>
      <c r="F1930" s="55"/>
      <c r="G1930" s="55"/>
      <c r="AC1930" s="55"/>
      <c r="AD1930" s="55"/>
      <c r="AE1930" s="55"/>
      <c r="AF1930" s="35"/>
      <c r="AG1930" s="35"/>
    </row>
    <row r="1931" customFormat="false" ht="15" hidden="false" customHeight="false" outlineLevel="0" collapsed="false">
      <c r="B1931" s="48"/>
      <c r="C1931" s="48"/>
      <c r="D1931" s="48"/>
      <c r="E1931" s="48"/>
      <c r="F1931" s="48"/>
      <c r="G1931" s="48"/>
      <c r="AC1931" s="48"/>
      <c r="AD1931" s="48"/>
      <c r="AE1931" s="48"/>
      <c r="AF1931" s="35"/>
      <c r="AG1931" s="35"/>
    </row>
    <row r="1932" customFormat="false" ht="15" hidden="false" customHeight="false" outlineLevel="0" collapsed="false">
      <c r="B1932" s="35"/>
      <c r="C1932" s="35"/>
      <c r="D1932" s="35"/>
      <c r="E1932" s="35"/>
      <c r="F1932" s="35"/>
      <c r="G1932" s="35"/>
      <c r="AC1932" s="35"/>
      <c r="AD1932" s="35"/>
      <c r="AE1932" s="35"/>
      <c r="AF1932" s="35"/>
      <c r="AG1932" s="35"/>
    </row>
    <row r="1933" customFormat="false" ht="15" hidden="false" customHeight="false" outlineLevel="0" collapsed="false">
      <c r="B1933" s="43"/>
      <c r="C1933" s="43"/>
      <c r="D1933" s="43"/>
      <c r="E1933" s="43"/>
      <c r="F1933" s="43"/>
      <c r="G1933" s="43"/>
      <c r="AC1933" s="43"/>
      <c r="AD1933" s="43"/>
      <c r="AE1933" s="43"/>
      <c r="AF1933" s="35"/>
      <c r="AG1933" s="35"/>
    </row>
    <row r="1934" customFormat="false" ht="15" hidden="false" customHeight="false" outlineLevel="0" collapsed="false">
      <c r="B1934" s="51"/>
      <c r="C1934" s="51"/>
      <c r="D1934" s="51"/>
      <c r="E1934" s="51"/>
      <c r="F1934" s="51"/>
      <c r="G1934" s="51"/>
      <c r="AC1934" s="51"/>
      <c r="AD1934" s="51"/>
      <c r="AE1934" s="51"/>
      <c r="AF1934" s="35"/>
      <c r="AG1934" s="35"/>
    </row>
    <row r="1935" customFormat="false" ht="15" hidden="false" customHeight="false" outlineLevel="0" collapsed="false">
      <c r="B1935" s="41"/>
      <c r="C1935" s="41"/>
      <c r="D1935" s="41"/>
      <c r="E1935" s="41"/>
      <c r="F1935" s="41"/>
      <c r="G1935" s="41"/>
      <c r="AC1935" s="41"/>
      <c r="AD1935" s="41"/>
      <c r="AE1935" s="41"/>
      <c r="AF1935" s="42"/>
      <c r="AG1935" s="42"/>
    </row>
    <row r="1936" customFormat="false" ht="15" hidden="false" customHeight="false" outlineLevel="0" collapsed="false">
      <c r="B1936" s="43"/>
      <c r="C1936" s="43"/>
      <c r="D1936" s="43"/>
      <c r="E1936" s="43"/>
      <c r="F1936" s="43"/>
      <c r="G1936" s="43"/>
      <c r="AC1936" s="43"/>
      <c r="AD1936" s="43"/>
      <c r="AE1936" s="43"/>
      <c r="AF1936" s="42"/>
      <c r="AG1936" s="42"/>
    </row>
    <row r="1937" customFormat="false" ht="15" hidden="false" customHeight="false" outlineLevel="0" collapsed="false">
      <c r="B1937" s="42"/>
      <c r="C1937" s="42"/>
      <c r="D1937" s="42"/>
      <c r="E1937" s="42"/>
      <c r="F1937" s="42"/>
      <c r="G1937" s="42"/>
      <c r="AC1937" s="42"/>
      <c r="AD1937" s="42"/>
      <c r="AE1937" s="42"/>
      <c r="AF1937" s="42"/>
      <c r="AG1937" s="42"/>
    </row>
    <row r="1938" customFormat="false" ht="15" hidden="false" customHeight="false" outlineLevel="0" collapsed="false">
      <c r="B1938" s="55"/>
      <c r="C1938" s="55"/>
      <c r="D1938" s="55"/>
      <c r="E1938" s="55"/>
      <c r="F1938" s="55"/>
      <c r="G1938" s="55"/>
      <c r="AC1938" s="55"/>
      <c r="AD1938" s="55"/>
      <c r="AE1938" s="55"/>
      <c r="AF1938" s="42"/>
      <c r="AG1938" s="42"/>
    </row>
    <row r="1939" customFormat="false" ht="15" hidden="false" customHeight="false" outlineLevel="0" collapsed="false">
      <c r="B1939" s="42"/>
      <c r="C1939" s="42"/>
      <c r="D1939" s="42"/>
      <c r="E1939" s="42"/>
      <c r="F1939" s="42"/>
      <c r="G1939" s="42"/>
      <c r="AC1939" s="42"/>
      <c r="AD1939" s="42"/>
      <c r="AE1939" s="42"/>
      <c r="AF1939" s="42"/>
      <c r="AG1939" s="42"/>
    </row>
    <row r="1940" customFormat="false" ht="15" hidden="false" customHeight="false" outlineLevel="0" collapsed="false">
      <c r="B1940" s="50"/>
      <c r="C1940" s="50"/>
      <c r="D1940" s="50"/>
      <c r="E1940" s="50"/>
      <c r="F1940" s="50"/>
      <c r="G1940" s="50"/>
      <c r="AC1940" s="50"/>
      <c r="AD1940" s="50"/>
      <c r="AE1940" s="50"/>
      <c r="AF1940" s="42"/>
      <c r="AG1940" s="42"/>
    </row>
    <row r="1941" customFormat="false" ht="15" hidden="false" customHeight="false" outlineLevel="0" collapsed="false">
      <c r="B1941" s="50"/>
      <c r="C1941" s="50"/>
      <c r="D1941" s="50"/>
      <c r="E1941" s="50"/>
      <c r="F1941" s="50"/>
      <c r="G1941" s="50"/>
      <c r="AC1941" s="50"/>
      <c r="AD1941" s="50"/>
      <c r="AE1941" s="50"/>
      <c r="AF1941" s="42"/>
      <c r="AG1941" s="42"/>
    </row>
    <row r="1942" customFormat="false" ht="15" hidden="false" customHeight="false" outlineLevel="0" collapsed="false">
      <c r="B1942" s="50"/>
      <c r="C1942" s="50"/>
      <c r="D1942" s="50"/>
      <c r="E1942" s="50"/>
      <c r="F1942" s="50"/>
      <c r="G1942" s="50"/>
      <c r="AC1942" s="50"/>
      <c r="AD1942" s="50"/>
      <c r="AE1942" s="50"/>
      <c r="AF1942" s="42"/>
      <c r="AG1942" s="42"/>
    </row>
    <row r="1943" customFormat="false" ht="15" hidden="false" customHeight="false" outlineLevel="0" collapsed="false">
      <c r="B1943" s="54"/>
      <c r="C1943" s="54"/>
      <c r="D1943" s="54"/>
      <c r="E1943" s="54"/>
      <c r="F1943" s="54"/>
      <c r="G1943" s="54"/>
      <c r="AC1943" s="54"/>
      <c r="AD1943" s="54"/>
      <c r="AE1943" s="54"/>
      <c r="AF1943" s="42"/>
      <c r="AG1943" s="42"/>
    </row>
    <row r="1944" customFormat="false" ht="15" hidden="false" customHeight="false" outlineLevel="0" collapsed="false">
      <c r="B1944" s="37"/>
      <c r="C1944" s="37"/>
      <c r="D1944" s="37"/>
      <c r="E1944" s="37"/>
      <c r="F1944" s="37"/>
      <c r="G1944" s="37"/>
      <c r="AC1944" s="37"/>
      <c r="AD1944" s="37"/>
      <c r="AE1944" s="37"/>
      <c r="AF1944" s="42"/>
      <c r="AG1944" s="42"/>
    </row>
    <row r="1945" customFormat="false" ht="15" hidden="false" customHeight="false" outlineLevel="0" collapsed="false">
      <c r="B1945" s="53"/>
      <c r="C1945" s="53"/>
      <c r="D1945" s="53"/>
      <c r="E1945" s="53"/>
      <c r="F1945" s="53"/>
      <c r="G1945" s="53"/>
      <c r="AC1945" s="53"/>
      <c r="AD1945" s="53"/>
      <c r="AE1945" s="53"/>
      <c r="AF1945" s="42"/>
      <c r="AG1945" s="42"/>
    </row>
    <row r="1946" customFormat="false" ht="15" hidden="false" customHeight="false" outlineLevel="0" collapsed="false">
      <c r="B1946" s="42"/>
      <c r="C1946" s="42"/>
      <c r="D1946" s="42"/>
      <c r="E1946" s="42"/>
      <c r="F1946" s="42"/>
      <c r="G1946" s="42"/>
      <c r="AC1946" s="42"/>
      <c r="AD1946" s="42"/>
      <c r="AE1946" s="42"/>
      <c r="AF1946" s="42"/>
      <c r="AG1946" s="42"/>
    </row>
    <row r="1947" customFormat="false" ht="15" hidden="false" customHeight="false" outlineLevel="0" collapsed="false">
      <c r="B1947" s="40"/>
      <c r="C1947" s="40"/>
      <c r="D1947" s="40"/>
      <c r="E1947" s="40"/>
      <c r="F1947" s="40"/>
      <c r="G1947" s="40"/>
      <c r="AC1947" s="40"/>
      <c r="AD1947" s="40"/>
      <c r="AE1947" s="40"/>
      <c r="AF1947" s="42"/>
      <c r="AG1947" s="42"/>
    </row>
    <row r="1948" customFormat="false" ht="15" hidden="false" customHeight="false" outlineLevel="0" collapsed="false">
      <c r="B1948" s="47"/>
      <c r="C1948" s="47"/>
      <c r="D1948" s="47"/>
      <c r="E1948" s="47"/>
      <c r="F1948" s="47"/>
      <c r="G1948" s="47"/>
      <c r="AC1948" s="47"/>
      <c r="AD1948" s="47"/>
      <c r="AE1948" s="47"/>
      <c r="AF1948" s="42"/>
      <c r="AG1948" s="42"/>
    </row>
    <row r="1949" customFormat="false" ht="15" hidden="false" customHeight="false" outlineLevel="0" collapsed="false">
      <c r="B1949" s="34"/>
      <c r="C1949" s="34"/>
      <c r="D1949" s="34"/>
      <c r="E1949" s="34"/>
      <c r="F1949" s="34"/>
      <c r="G1949" s="34"/>
      <c r="AC1949" s="34"/>
      <c r="AD1949" s="34"/>
      <c r="AE1949" s="34"/>
      <c r="AF1949" s="42"/>
      <c r="AG1949" s="42"/>
    </row>
    <row r="1950" customFormat="false" ht="15" hidden="false" customHeight="false" outlineLevel="0" collapsed="false">
      <c r="B1950" s="38"/>
      <c r="C1950" s="38"/>
      <c r="D1950" s="38"/>
      <c r="E1950" s="38"/>
      <c r="F1950" s="38"/>
      <c r="G1950" s="38"/>
      <c r="AC1950" s="38"/>
      <c r="AD1950" s="38"/>
      <c r="AE1950" s="38"/>
      <c r="AF1950" s="42"/>
      <c r="AG1950" s="42"/>
    </row>
    <row r="1951" customFormat="false" ht="15" hidden="false" customHeight="false" outlineLevel="0" collapsed="false">
      <c r="B1951" s="51"/>
      <c r="C1951" s="51"/>
      <c r="D1951" s="51"/>
      <c r="E1951" s="51"/>
      <c r="F1951" s="51"/>
      <c r="G1951" s="51"/>
      <c r="AC1951" s="51"/>
      <c r="AD1951" s="51"/>
      <c r="AE1951" s="51"/>
      <c r="AF1951" s="42"/>
      <c r="AG1951" s="42"/>
    </row>
    <row r="1952" customFormat="false" ht="15" hidden="false" customHeight="false" outlineLevel="0" collapsed="false">
      <c r="B1952" s="46"/>
      <c r="C1952" s="46"/>
      <c r="D1952" s="46"/>
      <c r="E1952" s="46"/>
      <c r="F1952" s="46"/>
      <c r="G1952" s="46"/>
      <c r="AC1952" s="46"/>
      <c r="AD1952" s="46"/>
      <c r="AE1952" s="46"/>
      <c r="AF1952" s="42"/>
      <c r="AG1952" s="42"/>
    </row>
    <row r="1953" customFormat="false" ht="15" hidden="false" customHeight="false" outlineLevel="0" collapsed="false">
      <c r="B1953" s="48"/>
      <c r="C1953" s="48"/>
      <c r="D1953" s="48"/>
      <c r="E1953" s="48"/>
      <c r="F1953" s="48"/>
      <c r="G1953" s="48"/>
      <c r="AC1953" s="48"/>
      <c r="AD1953" s="48"/>
      <c r="AE1953" s="48"/>
      <c r="AF1953" s="42"/>
      <c r="AG1953" s="42"/>
    </row>
    <row r="1954" customFormat="false" ht="15" hidden="false" customHeight="false" outlineLevel="0" collapsed="false">
      <c r="B1954" s="53"/>
      <c r="C1954" s="53"/>
      <c r="D1954" s="53"/>
      <c r="E1954" s="53"/>
      <c r="F1954" s="53"/>
      <c r="G1954" s="53"/>
      <c r="AC1954" s="53"/>
      <c r="AD1954" s="53"/>
      <c r="AE1954" s="53"/>
      <c r="AF1954" s="42"/>
      <c r="AG1954" s="42"/>
    </row>
    <row r="1955" customFormat="false" ht="15" hidden="false" customHeight="false" outlineLevel="0" collapsed="false">
      <c r="B1955" s="34"/>
      <c r="C1955" s="34"/>
      <c r="D1955" s="34"/>
      <c r="E1955" s="34"/>
      <c r="F1955" s="34"/>
      <c r="G1955" s="34"/>
      <c r="AC1955" s="34"/>
      <c r="AD1955" s="34"/>
      <c r="AE1955" s="34"/>
      <c r="AF1955" s="42"/>
      <c r="AG1955" s="42"/>
    </row>
    <row r="1956" customFormat="false" ht="15" hidden="false" customHeight="false" outlineLevel="0" collapsed="false">
      <c r="B1956" s="51"/>
      <c r="C1956" s="51"/>
      <c r="D1956" s="51"/>
      <c r="E1956" s="51"/>
      <c r="F1956" s="51"/>
      <c r="G1956" s="51"/>
      <c r="AC1956" s="51"/>
      <c r="AD1956" s="51"/>
      <c r="AE1956" s="51"/>
      <c r="AF1956" s="42"/>
      <c r="AG1956" s="42"/>
    </row>
    <row r="1957" customFormat="false" ht="15" hidden="false" customHeight="false" outlineLevel="0" collapsed="false">
      <c r="B1957" s="45"/>
      <c r="C1957" s="45"/>
      <c r="D1957" s="45"/>
      <c r="E1957" s="45"/>
      <c r="F1957" s="45"/>
      <c r="G1957" s="45"/>
      <c r="AC1957" s="45"/>
      <c r="AD1957" s="45"/>
      <c r="AE1957" s="45"/>
      <c r="AF1957" s="42"/>
      <c r="AG1957" s="42"/>
    </row>
    <row r="1958" customFormat="false" ht="15" hidden="false" customHeight="false" outlineLevel="0" collapsed="false">
      <c r="B1958" s="37"/>
      <c r="C1958" s="37"/>
      <c r="D1958" s="37"/>
      <c r="E1958" s="37"/>
      <c r="F1958" s="37"/>
      <c r="G1958" s="37"/>
      <c r="AC1958" s="37"/>
      <c r="AD1958" s="37"/>
      <c r="AE1958" s="37"/>
      <c r="AF1958" s="42"/>
      <c r="AG1958" s="42"/>
    </row>
    <row r="1959" customFormat="false" ht="15" hidden="false" customHeight="false" outlineLevel="0" collapsed="false">
      <c r="B1959" s="45"/>
      <c r="C1959" s="45"/>
      <c r="D1959" s="45"/>
      <c r="E1959" s="45"/>
      <c r="F1959" s="45"/>
      <c r="G1959" s="45"/>
      <c r="AC1959" s="45"/>
      <c r="AD1959" s="45"/>
      <c r="AE1959" s="45"/>
      <c r="AF1959" s="42"/>
      <c r="AG1959" s="42"/>
    </row>
    <row r="1960" customFormat="false" ht="15" hidden="false" customHeight="false" outlineLevel="0" collapsed="false">
      <c r="B1960" s="40"/>
      <c r="C1960" s="40"/>
      <c r="D1960" s="40"/>
      <c r="E1960" s="40"/>
      <c r="F1960" s="40"/>
      <c r="G1960" s="40"/>
      <c r="AC1960" s="40"/>
      <c r="AD1960" s="40"/>
      <c r="AE1960" s="40"/>
      <c r="AF1960" s="42"/>
      <c r="AG1960" s="42"/>
    </row>
    <row r="1961" customFormat="false" ht="15" hidden="false" customHeight="false" outlineLevel="0" collapsed="false">
      <c r="B1961" s="50"/>
      <c r="C1961" s="50"/>
      <c r="D1961" s="50"/>
      <c r="E1961" s="50"/>
      <c r="F1961" s="50"/>
      <c r="G1961" s="50"/>
      <c r="AC1961" s="50"/>
      <c r="AD1961" s="50"/>
      <c r="AE1961" s="50"/>
      <c r="AF1961" s="42"/>
      <c r="AG1961" s="42"/>
    </row>
    <row r="1962" customFormat="false" ht="15" hidden="false" customHeight="false" outlineLevel="0" collapsed="false">
      <c r="B1962" s="38"/>
      <c r="C1962" s="38"/>
      <c r="D1962" s="38"/>
      <c r="E1962" s="38"/>
      <c r="F1962" s="38"/>
      <c r="G1962" s="38"/>
      <c r="AC1962" s="38"/>
      <c r="AD1962" s="38"/>
      <c r="AE1962" s="38"/>
      <c r="AF1962" s="42"/>
      <c r="AG1962" s="42"/>
    </row>
    <row r="1963" customFormat="false" ht="15" hidden="false" customHeight="false" outlineLevel="0" collapsed="false">
      <c r="B1963" s="35"/>
      <c r="C1963" s="35"/>
      <c r="D1963" s="35"/>
      <c r="E1963" s="35"/>
      <c r="F1963" s="35"/>
      <c r="G1963" s="35"/>
      <c r="AC1963" s="35"/>
      <c r="AD1963" s="35"/>
      <c r="AE1963" s="35"/>
      <c r="AF1963" s="42"/>
      <c r="AG1963" s="42"/>
    </row>
    <row r="1964" customFormat="false" ht="15" hidden="false" customHeight="false" outlineLevel="0" collapsed="false">
      <c r="B1964" s="34"/>
      <c r="C1964" s="34"/>
      <c r="D1964" s="34"/>
      <c r="E1964" s="34"/>
      <c r="F1964" s="34"/>
      <c r="G1964" s="34"/>
      <c r="AC1964" s="34"/>
      <c r="AD1964" s="34"/>
      <c r="AE1964" s="34"/>
      <c r="AF1964" s="42"/>
      <c r="AG1964" s="42"/>
    </row>
    <row r="1965" customFormat="false" ht="15" hidden="false" customHeight="false" outlineLevel="0" collapsed="false">
      <c r="B1965" s="44"/>
      <c r="C1965" s="44"/>
      <c r="D1965" s="44"/>
      <c r="E1965" s="44"/>
      <c r="F1965" s="44"/>
      <c r="G1965" s="44"/>
      <c r="AC1965" s="44"/>
      <c r="AD1965" s="44"/>
      <c r="AE1965" s="44"/>
      <c r="AF1965" s="42"/>
      <c r="AG1965" s="42"/>
    </row>
    <row r="1966" customFormat="false" ht="15" hidden="false" customHeight="false" outlineLevel="0" collapsed="false">
      <c r="B1966" s="45"/>
      <c r="C1966" s="45"/>
      <c r="D1966" s="45"/>
      <c r="E1966" s="45"/>
      <c r="F1966" s="45"/>
      <c r="G1966" s="45"/>
      <c r="AC1966" s="45"/>
      <c r="AD1966" s="45"/>
      <c r="AE1966" s="45"/>
      <c r="AF1966" s="42"/>
      <c r="AG1966" s="42"/>
    </row>
    <row r="1967" customFormat="false" ht="15" hidden="false" customHeight="false" outlineLevel="0" collapsed="false">
      <c r="B1967" s="34"/>
      <c r="C1967" s="34"/>
      <c r="D1967" s="34"/>
      <c r="E1967" s="34"/>
      <c r="F1967" s="34"/>
      <c r="G1967" s="34"/>
      <c r="AC1967" s="34"/>
      <c r="AD1967" s="34"/>
      <c r="AE1967" s="34"/>
      <c r="AF1967" s="42"/>
      <c r="AG1967" s="42"/>
    </row>
    <row r="1968" customFormat="false" ht="15" hidden="false" customHeight="false" outlineLevel="0" collapsed="false">
      <c r="B1968" s="43"/>
      <c r="C1968" s="43"/>
      <c r="D1968" s="43"/>
      <c r="E1968" s="43"/>
      <c r="F1968" s="43"/>
      <c r="G1968" s="43"/>
      <c r="AC1968" s="43"/>
      <c r="AD1968" s="43"/>
      <c r="AE1968" s="43"/>
      <c r="AF1968" s="42"/>
      <c r="AG1968" s="42"/>
    </row>
    <row r="1969" customFormat="false" ht="15" hidden="false" customHeight="false" outlineLevel="0" collapsed="false">
      <c r="B1969" s="53"/>
      <c r="C1969" s="53"/>
      <c r="D1969" s="53"/>
      <c r="E1969" s="53"/>
      <c r="F1969" s="53"/>
      <c r="G1969" s="53"/>
      <c r="AC1969" s="53"/>
      <c r="AD1969" s="53"/>
      <c r="AE1969" s="53"/>
      <c r="AF1969" s="42"/>
      <c r="AG1969" s="42"/>
    </row>
    <row r="1970" customFormat="false" ht="15" hidden="false" customHeight="false" outlineLevel="0" collapsed="false">
      <c r="B1970" s="37"/>
      <c r="C1970" s="37"/>
      <c r="D1970" s="37"/>
      <c r="E1970" s="37"/>
      <c r="F1970" s="37"/>
      <c r="G1970" s="37"/>
      <c r="AC1970" s="37"/>
      <c r="AD1970" s="37"/>
      <c r="AE1970" s="37"/>
      <c r="AF1970" s="42"/>
      <c r="AG1970" s="42"/>
    </row>
    <row r="1971" customFormat="false" ht="15" hidden="false" customHeight="false" outlineLevel="0" collapsed="false">
      <c r="B1971" s="34"/>
      <c r="C1971" s="34"/>
      <c r="D1971" s="34"/>
      <c r="E1971" s="34"/>
      <c r="F1971" s="34"/>
      <c r="G1971" s="34"/>
      <c r="AC1971" s="34"/>
      <c r="AD1971" s="34"/>
      <c r="AE1971" s="34"/>
      <c r="AF1971" s="42"/>
      <c r="AG1971" s="42"/>
    </row>
    <row r="1972" customFormat="false" ht="15" hidden="false" customHeight="false" outlineLevel="0" collapsed="false">
      <c r="B1972" s="36"/>
      <c r="C1972" s="36"/>
      <c r="D1972" s="36"/>
      <c r="E1972" s="36"/>
      <c r="F1972" s="36"/>
      <c r="G1972" s="36"/>
      <c r="AC1972" s="36"/>
      <c r="AD1972" s="36"/>
      <c r="AE1972" s="36"/>
      <c r="AF1972" s="42"/>
      <c r="AG1972" s="42"/>
    </row>
    <row r="1973" customFormat="false" ht="15" hidden="false" customHeight="false" outlineLevel="0" collapsed="false">
      <c r="B1973" s="51"/>
      <c r="C1973" s="51"/>
      <c r="D1973" s="51"/>
      <c r="E1973" s="51"/>
      <c r="F1973" s="51"/>
      <c r="G1973" s="51"/>
      <c r="AC1973" s="51"/>
      <c r="AD1973" s="51"/>
      <c r="AE1973" s="51"/>
      <c r="AF1973" s="42"/>
      <c r="AG1973" s="42"/>
    </row>
    <row r="1974" customFormat="false" ht="15" hidden="false" customHeight="false" outlineLevel="0" collapsed="false">
      <c r="B1974" s="57"/>
      <c r="C1974" s="57"/>
      <c r="D1974" s="57"/>
      <c r="E1974" s="57"/>
      <c r="F1974" s="57"/>
      <c r="G1974" s="57"/>
      <c r="AC1974" s="57"/>
      <c r="AD1974" s="57"/>
      <c r="AE1974" s="57"/>
      <c r="AF1974" s="42"/>
      <c r="AG1974" s="42"/>
    </row>
    <row r="1975" customFormat="false" ht="15" hidden="false" customHeight="false" outlineLevel="0" collapsed="false">
      <c r="B1975" s="59"/>
      <c r="C1975" s="59"/>
      <c r="D1975" s="59"/>
      <c r="E1975" s="59"/>
      <c r="F1975" s="59"/>
      <c r="G1975" s="59"/>
      <c r="AC1975" s="59"/>
      <c r="AD1975" s="59"/>
      <c r="AE1975" s="59"/>
      <c r="AF1975" s="42"/>
      <c r="AG1975" s="42"/>
    </row>
    <row r="1976" customFormat="false" ht="15" hidden="false" customHeight="false" outlineLevel="0" collapsed="false">
      <c r="B1976" s="51"/>
      <c r="C1976" s="51"/>
      <c r="D1976" s="51"/>
      <c r="E1976" s="51"/>
      <c r="F1976" s="51"/>
      <c r="G1976" s="51"/>
      <c r="AC1976" s="51"/>
      <c r="AD1976" s="51"/>
      <c r="AE1976" s="51"/>
      <c r="AF1976" s="42"/>
      <c r="AG1976" s="42"/>
    </row>
    <row r="1977" customFormat="false" ht="15" hidden="false" customHeight="false" outlineLevel="0" collapsed="false">
      <c r="B1977" s="56"/>
      <c r="C1977" s="56"/>
      <c r="D1977" s="56"/>
      <c r="E1977" s="56"/>
      <c r="F1977" s="56"/>
      <c r="G1977" s="56"/>
      <c r="AC1977" s="56"/>
      <c r="AD1977" s="56"/>
      <c r="AE1977" s="56"/>
      <c r="AF1977" s="42"/>
      <c r="AG1977" s="42"/>
    </row>
    <row r="1978" customFormat="false" ht="15" hidden="false" customHeight="false" outlineLevel="0" collapsed="false">
      <c r="B1978" s="58"/>
      <c r="C1978" s="58"/>
      <c r="D1978" s="58"/>
      <c r="E1978" s="58"/>
      <c r="F1978" s="58"/>
      <c r="G1978" s="58"/>
      <c r="AC1978" s="58"/>
      <c r="AD1978" s="58"/>
      <c r="AE1978" s="58"/>
      <c r="AF1978" s="42"/>
      <c r="AG1978" s="42"/>
    </row>
    <row r="1979" customFormat="false" ht="15" hidden="false" customHeight="false" outlineLevel="0" collapsed="false">
      <c r="B1979" s="58"/>
      <c r="C1979" s="58"/>
      <c r="D1979" s="58"/>
      <c r="E1979" s="58"/>
      <c r="F1979" s="58"/>
      <c r="G1979" s="58"/>
      <c r="AC1979" s="58"/>
      <c r="AD1979" s="58"/>
      <c r="AE1979" s="58"/>
      <c r="AF1979" s="42"/>
      <c r="AG1979" s="42"/>
    </row>
    <row r="1980" customFormat="false" ht="15" hidden="false" customHeight="false" outlineLevel="0" collapsed="false">
      <c r="B1980" s="48"/>
      <c r="C1980" s="48"/>
      <c r="D1980" s="48"/>
      <c r="E1980" s="48"/>
      <c r="F1980" s="48"/>
      <c r="G1980" s="48"/>
      <c r="AC1980" s="48"/>
      <c r="AD1980" s="48"/>
      <c r="AE1980" s="48"/>
      <c r="AF1980" s="42"/>
      <c r="AG1980" s="42"/>
    </row>
    <row r="1981" customFormat="false" ht="15" hidden="false" customHeight="false" outlineLevel="0" collapsed="false">
      <c r="B1981" s="41"/>
      <c r="C1981" s="41"/>
      <c r="D1981" s="41"/>
      <c r="E1981" s="41"/>
      <c r="F1981" s="41"/>
      <c r="G1981" s="41"/>
      <c r="AC1981" s="41"/>
      <c r="AD1981" s="41"/>
      <c r="AE1981" s="41"/>
      <c r="AF1981" s="42"/>
      <c r="AG1981" s="42"/>
    </row>
    <row r="1982" customFormat="false" ht="15" hidden="false" customHeight="false" outlineLevel="0" collapsed="false">
      <c r="B1982" s="36"/>
      <c r="C1982" s="36"/>
      <c r="D1982" s="36"/>
      <c r="E1982" s="36"/>
      <c r="F1982" s="36"/>
      <c r="G1982" s="36"/>
      <c r="AC1982" s="36"/>
      <c r="AD1982" s="36"/>
      <c r="AE1982" s="36"/>
      <c r="AF1982" s="42"/>
      <c r="AG1982" s="42"/>
    </row>
    <row r="1983" customFormat="false" ht="15" hidden="false" customHeight="false" outlineLevel="0" collapsed="false">
      <c r="B1983" s="39"/>
      <c r="C1983" s="39"/>
      <c r="D1983" s="39"/>
      <c r="E1983" s="39"/>
      <c r="F1983" s="39"/>
      <c r="G1983" s="39"/>
      <c r="AC1983" s="39"/>
      <c r="AD1983" s="39"/>
      <c r="AE1983" s="39"/>
      <c r="AF1983" s="42"/>
      <c r="AG1983" s="42"/>
    </row>
    <row r="1984" customFormat="false" ht="15" hidden="false" customHeight="false" outlineLevel="0" collapsed="false">
      <c r="B1984" s="53"/>
      <c r="C1984" s="53"/>
      <c r="D1984" s="53"/>
      <c r="E1984" s="53"/>
      <c r="F1984" s="53"/>
      <c r="G1984" s="53"/>
      <c r="AC1984" s="53"/>
      <c r="AD1984" s="53"/>
      <c r="AE1984" s="53"/>
      <c r="AF1984" s="42"/>
      <c r="AG1984" s="42"/>
    </row>
    <row r="1985" customFormat="false" ht="15" hidden="false" customHeight="false" outlineLevel="0" collapsed="false">
      <c r="B1985" s="37"/>
      <c r="C1985" s="37"/>
      <c r="D1985" s="37"/>
      <c r="E1985" s="37"/>
      <c r="F1985" s="37"/>
      <c r="G1985" s="37"/>
      <c r="AC1985" s="37"/>
      <c r="AD1985" s="37"/>
      <c r="AE1985" s="37"/>
      <c r="AF1985" s="42"/>
      <c r="AG1985" s="42"/>
    </row>
    <row r="1986" customFormat="false" ht="15" hidden="false" customHeight="false" outlineLevel="0" collapsed="false">
      <c r="B1986" s="44"/>
      <c r="C1986" s="44"/>
      <c r="D1986" s="44"/>
      <c r="E1986" s="44"/>
      <c r="F1986" s="44"/>
      <c r="G1986" s="44"/>
      <c r="AC1986" s="44"/>
      <c r="AD1986" s="44"/>
      <c r="AE1986" s="44"/>
      <c r="AF1986" s="42"/>
      <c r="AG1986" s="42"/>
    </row>
    <row r="1987" customFormat="false" ht="15" hidden="false" customHeight="false" outlineLevel="0" collapsed="false">
      <c r="B1987" s="37"/>
      <c r="C1987" s="37"/>
      <c r="D1987" s="37"/>
      <c r="E1987" s="37"/>
      <c r="F1987" s="37"/>
      <c r="G1987" s="37"/>
      <c r="AC1987" s="37"/>
      <c r="AD1987" s="37"/>
      <c r="AE1987" s="37"/>
      <c r="AF1987" s="42"/>
      <c r="AG1987" s="42"/>
    </row>
    <row r="1988" customFormat="false" ht="15" hidden="false" customHeight="false" outlineLevel="0" collapsed="false">
      <c r="B1988" s="59"/>
      <c r="C1988" s="59"/>
      <c r="D1988" s="59"/>
      <c r="E1988" s="59"/>
      <c r="F1988" s="59"/>
      <c r="G1988" s="59"/>
      <c r="AC1988" s="59"/>
      <c r="AD1988" s="59"/>
      <c r="AE1988" s="59"/>
      <c r="AF1988" s="42"/>
      <c r="AG1988" s="42"/>
    </row>
    <row r="1989" customFormat="false" ht="15" hidden="false" customHeight="false" outlineLevel="0" collapsed="false">
      <c r="B1989" s="43"/>
      <c r="C1989" s="43"/>
      <c r="D1989" s="43"/>
      <c r="E1989" s="43"/>
      <c r="F1989" s="43"/>
      <c r="G1989" s="43"/>
      <c r="AC1989" s="43"/>
      <c r="AD1989" s="43"/>
      <c r="AE1989" s="43"/>
      <c r="AF1989" s="42"/>
      <c r="AG1989" s="42"/>
    </row>
    <row r="1990" customFormat="false" ht="15" hidden="false" customHeight="false" outlineLevel="0" collapsed="false">
      <c r="B1990" s="50"/>
      <c r="C1990" s="50"/>
      <c r="D1990" s="50"/>
      <c r="E1990" s="50"/>
      <c r="F1990" s="50"/>
      <c r="G1990" s="50"/>
      <c r="AC1990" s="50"/>
      <c r="AD1990" s="50"/>
      <c r="AE1990" s="50"/>
      <c r="AF1990" s="42"/>
      <c r="AG1990" s="42"/>
    </row>
    <row r="1991" customFormat="false" ht="15" hidden="false" customHeight="false" outlineLevel="0" collapsed="false">
      <c r="B1991" s="35"/>
      <c r="C1991" s="35"/>
      <c r="D1991" s="35"/>
      <c r="E1991" s="35"/>
      <c r="F1991" s="35"/>
      <c r="G1991" s="35"/>
      <c r="AC1991" s="35"/>
      <c r="AD1991" s="35"/>
      <c r="AE1991" s="35"/>
      <c r="AF1991" s="42"/>
      <c r="AG1991" s="42"/>
    </row>
    <row r="1992" customFormat="false" ht="15" hidden="false" customHeight="false" outlineLevel="0" collapsed="false">
      <c r="B1992" s="39"/>
      <c r="C1992" s="39"/>
      <c r="D1992" s="39"/>
      <c r="E1992" s="39"/>
      <c r="F1992" s="39"/>
      <c r="G1992" s="39"/>
      <c r="AC1992" s="39"/>
      <c r="AD1992" s="39"/>
      <c r="AE1992" s="39"/>
      <c r="AF1992" s="42"/>
      <c r="AG1992" s="42"/>
    </row>
    <row r="1993" customFormat="false" ht="15" hidden="false" customHeight="false" outlineLevel="0" collapsed="false">
      <c r="B1993" s="54"/>
      <c r="C1993" s="54"/>
      <c r="D1993" s="54"/>
      <c r="E1993" s="54"/>
      <c r="F1993" s="54"/>
      <c r="G1993" s="54"/>
      <c r="AC1993" s="54"/>
      <c r="AD1993" s="54"/>
      <c r="AE1993" s="54"/>
      <c r="AF1993" s="42"/>
      <c r="AG1993" s="42"/>
    </row>
    <row r="1994" customFormat="false" ht="15" hidden="false" customHeight="false" outlineLevel="0" collapsed="false">
      <c r="B1994" s="50"/>
      <c r="C1994" s="50"/>
      <c r="D1994" s="50"/>
      <c r="E1994" s="50"/>
      <c r="F1994" s="50"/>
      <c r="G1994" s="50"/>
      <c r="AC1994" s="50"/>
      <c r="AD1994" s="50"/>
      <c r="AE1994" s="50"/>
      <c r="AF1994" s="42"/>
      <c r="AG1994" s="42"/>
    </row>
    <row r="1995" customFormat="false" ht="15" hidden="false" customHeight="false" outlineLevel="0" collapsed="false">
      <c r="B1995" s="58"/>
      <c r="C1995" s="58"/>
      <c r="D1995" s="58"/>
      <c r="E1995" s="58"/>
      <c r="F1995" s="58"/>
      <c r="G1995" s="58"/>
      <c r="AC1995" s="58"/>
      <c r="AD1995" s="58"/>
      <c r="AE1995" s="58"/>
      <c r="AF1995" s="50"/>
      <c r="AG1995" s="50"/>
    </row>
    <row r="1996" customFormat="false" ht="15" hidden="false" customHeight="false" outlineLevel="0" collapsed="false">
      <c r="B1996" s="44"/>
      <c r="C1996" s="44"/>
      <c r="D1996" s="44"/>
      <c r="E1996" s="44"/>
      <c r="F1996" s="44"/>
      <c r="G1996" s="44"/>
      <c r="AC1996" s="44"/>
      <c r="AD1996" s="44"/>
      <c r="AE1996" s="44"/>
      <c r="AF1996" s="50"/>
      <c r="AG1996" s="50"/>
    </row>
    <row r="1997" customFormat="false" ht="15" hidden="false" customHeight="false" outlineLevel="0" collapsed="false">
      <c r="B1997" s="37"/>
      <c r="C1997" s="37"/>
      <c r="D1997" s="37"/>
      <c r="E1997" s="37"/>
      <c r="F1997" s="37"/>
      <c r="G1997" s="37"/>
      <c r="AC1997" s="37"/>
      <c r="AD1997" s="37"/>
      <c r="AE1997" s="37"/>
      <c r="AF1997" s="50"/>
      <c r="AG1997" s="50"/>
    </row>
    <row r="1998" customFormat="false" ht="15" hidden="false" customHeight="false" outlineLevel="0" collapsed="false">
      <c r="B1998" s="35"/>
      <c r="C1998" s="35"/>
      <c r="D1998" s="35"/>
      <c r="E1998" s="35"/>
      <c r="F1998" s="35"/>
      <c r="G1998" s="35"/>
      <c r="AC1998" s="35"/>
      <c r="AD1998" s="35"/>
      <c r="AE1998" s="35"/>
      <c r="AF1998" s="50"/>
      <c r="AG1998" s="50"/>
    </row>
    <row r="1999" customFormat="false" ht="15" hidden="false" customHeight="false" outlineLevel="0" collapsed="false">
      <c r="B1999" s="34"/>
      <c r="C1999" s="34"/>
      <c r="D1999" s="34"/>
      <c r="E1999" s="34"/>
      <c r="F1999" s="34"/>
      <c r="G1999" s="34"/>
      <c r="AC1999" s="34"/>
      <c r="AD1999" s="34"/>
      <c r="AE1999" s="34"/>
      <c r="AF1999" s="50"/>
      <c r="AG1999" s="50"/>
    </row>
    <row r="2000" customFormat="false" ht="15" hidden="false" customHeight="false" outlineLevel="0" collapsed="false">
      <c r="B2000" s="53"/>
      <c r="C2000" s="53"/>
      <c r="D2000" s="53"/>
      <c r="E2000" s="53"/>
      <c r="F2000" s="53"/>
      <c r="G2000" s="53"/>
      <c r="AC2000" s="53"/>
      <c r="AD2000" s="53"/>
      <c r="AE2000" s="53"/>
      <c r="AF2000" s="50"/>
      <c r="AG2000" s="50"/>
    </row>
    <row r="2001" customFormat="false" ht="15" hidden="false" customHeight="false" outlineLevel="0" collapsed="false">
      <c r="B2001" s="55"/>
      <c r="C2001" s="55"/>
      <c r="D2001" s="55"/>
      <c r="E2001" s="55"/>
      <c r="F2001" s="55"/>
      <c r="G2001" s="55"/>
      <c r="AC2001" s="55"/>
      <c r="AD2001" s="55"/>
      <c r="AE2001" s="55"/>
      <c r="AF2001" s="50"/>
      <c r="AG2001" s="50"/>
    </row>
    <row r="2002" customFormat="false" ht="15" hidden="false" customHeight="false" outlineLevel="0" collapsed="false">
      <c r="B2002" s="46"/>
      <c r="C2002" s="46"/>
      <c r="D2002" s="46"/>
      <c r="E2002" s="46"/>
      <c r="F2002" s="46"/>
      <c r="G2002" s="46"/>
      <c r="AC2002" s="46"/>
      <c r="AD2002" s="46"/>
      <c r="AE2002" s="46"/>
      <c r="AF2002" s="50"/>
      <c r="AG2002" s="50"/>
    </row>
    <row r="2003" customFormat="false" ht="15" hidden="false" customHeight="false" outlineLevel="0" collapsed="false">
      <c r="B2003" s="38"/>
      <c r="C2003" s="38"/>
      <c r="D2003" s="38"/>
      <c r="E2003" s="38"/>
      <c r="F2003" s="38"/>
      <c r="G2003" s="38"/>
      <c r="AC2003" s="38"/>
      <c r="AD2003" s="38"/>
      <c r="AE2003" s="38"/>
      <c r="AF2003" s="50"/>
      <c r="AG2003" s="50"/>
    </row>
    <row r="2004" customFormat="false" ht="15" hidden="false" customHeight="false" outlineLevel="0" collapsed="false">
      <c r="B2004" s="33"/>
      <c r="C2004" s="33"/>
      <c r="D2004" s="33"/>
      <c r="E2004" s="33"/>
      <c r="F2004" s="33"/>
      <c r="G2004" s="33"/>
      <c r="AC2004" s="33"/>
      <c r="AD2004" s="33"/>
      <c r="AE2004" s="33"/>
      <c r="AF2004" s="50"/>
      <c r="AG2004" s="50"/>
    </row>
    <row r="2005" customFormat="false" ht="15" hidden="false" customHeight="false" outlineLevel="0" collapsed="false">
      <c r="B2005" s="38"/>
      <c r="C2005" s="38"/>
      <c r="D2005" s="38"/>
      <c r="E2005" s="38"/>
      <c r="F2005" s="38"/>
      <c r="G2005" s="38"/>
      <c r="AC2005" s="38"/>
      <c r="AD2005" s="38"/>
      <c r="AE2005" s="38"/>
      <c r="AF2005" s="50"/>
      <c r="AG2005" s="50"/>
    </row>
    <row r="2006" customFormat="false" ht="15" hidden="false" customHeight="false" outlineLevel="0" collapsed="false">
      <c r="B2006" s="35"/>
      <c r="C2006" s="35"/>
      <c r="D2006" s="35"/>
      <c r="E2006" s="35"/>
      <c r="F2006" s="35"/>
      <c r="G2006" s="35"/>
      <c r="AC2006" s="35"/>
      <c r="AD2006" s="35"/>
      <c r="AE2006" s="35"/>
      <c r="AF2006" s="50"/>
      <c r="AG2006" s="50"/>
    </row>
    <row r="2007" customFormat="false" ht="15" hidden="false" customHeight="false" outlineLevel="0" collapsed="false">
      <c r="B2007" s="42"/>
      <c r="C2007" s="42"/>
      <c r="D2007" s="42"/>
      <c r="E2007" s="42"/>
      <c r="F2007" s="42"/>
      <c r="G2007" s="42"/>
      <c r="AC2007" s="42"/>
      <c r="AD2007" s="42"/>
      <c r="AE2007" s="42"/>
      <c r="AF2007" s="50"/>
      <c r="AG2007" s="50"/>
    </row>
    <row r="2008" customFormat="false" ht="15" hidden="false" customHeight="false" outlineLevel="0" collapsed="false">
      <c r="B2008" s="38"/>
      <c r="C2008" s="38"/>
      <c r="D2008" s="38"/>
      <c r="E2008" s="38"/>
      <c r="F2008" s="38"/>
      <c r="G2008" s="38"/>
      <c r="AC2008" s="38"/>
      <c r="AD2008" s="38"/>
      <c r="AE2008" s="38"/>
      <c r="AF2008" s="50"/>
      <c r="AG2008" s="50"/>
    </row>
    <row r="2009" customFormat="false" ht="15" hidden="false" customHeight="false" outlineLevel="0" collapsed="false">
      <c r="B2009" s="34"/>
      <c r="C2009" s="34"/>
      <c r="D2009" s="34"/>
      <c r="E2009" s="34"/>
      <c r="F2009" s="34"/>
      <c r="G2009" s="34"/>
      <c r="AC2009" s="34"/>
      <c r="AD2009" s="34"/>
      <c r="AE2009" s="34"/>
      <c r="AF2009" s="50"/>
      <c r="AG2009" s="50"/>
    </row>
    <row r="2010" customFormat="false" ht="15" hidden="false" customHeight="false" outlineLevel="0" collapsed="false">
      <c r="B2010" s="47"/>
      <c r="C2010" s="47"/>
      <c r="D2010" s="47"/>
      <c r="E2010" s="47"/>
      <c r="F2010" s="47"/>
      <c r="G2010" s="47"/>
      <c r="AC2010" s="47"/>
      <c r="AD2010" s="47"/>
      <c r="AE2010" s="47"/>
      <c r="AF2010" s="50"/>
      <c r="AG2010" s="50"/>
    </row>
    <row r="2011" customFormat="false" ht="15" hidden="false" customHeight="false" outlineLevel="0" collapsed="false">
      <c r="B2011" s="56"/>
      <c r="C2011" s="56"/>
      <c r="D2011" s="56"/>
      <c r="E2011" s="56"/>
      <c r="F2011" s="56"/>
      <c r="G2011" s="56"/>
      <c r="AC2011" s="56"/>
      <c r="AD2011" s="56"/>
      <c r="AE2011" s="56"/>
      <c r="AF2011" s="50"/>
      <c r="AG2011" s="50"/>
    </row>
    <row r="2012" customFormat="false" ht="15" hidden="false" customHeight="false" outlineLevel="0" collapsed="false">
      <c r="B2012" s="44"/>
      <c r="C2012" s="44"/>
      <c r="D2012" s="44"/>
      <c r="E2012" s="44"/>
      <c r="F2012" s="44"/>
      <c r="G2012" s="44"/>
      <c r="AC2012" s="44"/>
      <c r="AD2012" s="44"/>
      <c r="AE2012" s="44"/>
      <c r="AF2012" s="50"/>
      <c r="AG2012" s="50"/>
    </row>
    <row r="2013" customFormat="false" ht="15" hidden="false" customHeight="false" outlineLevel="0" collapsed="false">
      <c r="B2013" s="46"/>
      <c r="C2013" s="46"/>
      <c r="D2013" s="46"/>
      <c r="E2013" s="46"/>
      <c r="F2013" s="46"/>
      <c r="G2013" s="46"/>
      <c r="AC2013" s="46"/>
      <c r="AD2013" s="46"/>
      <c r="AE2013" s="46"/>
      <c r="AF2013" s="50"/>
      <c r="AG2013" s="50"/>
    </row>
    <row r="2014" customFormat="false" ht="15" hidden="false" customHeight="false" outlineLevel="0" collapsed="false">
      <c r="B2014" s="43"/>
      <c r="C2014" s="43"/>
      <c r="D2014" s="43"/>
      <c r="E2014" s="43"/>
      <c r="F2014" s="43"/>
      <c r="G2014" s="43"/>
      <c r="AC2014" s="43"/>
      <c r="AD2014" s="43"/>
      <c r="AE2014" s="43"/>
      <c r="AF2014" s="50"/>
      <c r="AG2014" s="50"/>
    </row>
    <row r="2015" customFormat="false" ht="15" hidden="false" customHeight="false" outlineLevel="0" collapsed="false">
      <c r="B2015" s="50"/>
      <c r="C2015" s="50"/>
      <c r="D2015" s="50"/>
      <c r="E2015" s="50"/>
      <c r="F2015" s="50"/>
      <c r="G2015" s="50"/>
      <c r="AC2015" s="50"/>
      <c r="AD2015" s="50"/>
      <c r="AE2015" s="50"/>
      <c r="AF2015" s="50"/>
      <c r="AG2015" s="50"/>
    </row>
    <row r="2016" customFormat="false" ht="15" hidden="false" customHeight="false" outlineLevel="0" collapsed="false">
      <c r="B2016" s="42"/>
      <c r="C2016" s="42"/>
      <c r="D2016" s="42"/>
      <c r="E2016" s="42"/>
      <c r="F2016" s="42"/>
      <c r="G2016" s="42"/>
      <c r="AC2016" s="42"/>
      <c r="AD2016" s="42"/>
      <c r="AE2016" s="42"/>
      <c r="AF2016" s="50"/>
      <c r="AG2016" s="50"/>
    </row>
    <row r="2017" customFormat="false" ht="15" hidden="false" customHeight="false" outlineLevel="0" collapsed="false">
      <c r="B2017" s="54"/>
      <c r="C2017" s="54"/>
      <c r="D2017" s="54"/>
      <c r="E2017" s="54"/>
      <c r="F2017" s="54"/>
      <c r="G2017" s="54"/>
      <c r="AC2017" s="54"/>
      <c r="AD2017" s="54"/>
      <c r="AE2017" s="54"/>
      <c r="AF2017" s="50"/>
      <c r="AG2017" s="50"/>
    </row>
    <row r="2018" customFormat="false" ht="15" hidden="false" customHeight="false" outlineLevel="0" collapsed="false">
      <c r="B2018" s="44"/>
      <c r="C2018" s="44"/>
      <c r="D2018" s="44"/>
      <c r="E2018" s="44"/>
      <c r="F2018" s="44"/>
      <c r="G2018" s="44"/>
      <c r="AC2018" s="44"/>
      <c r="AD2018" s="44"/>
      <c r="AE2018" s="44"/>
      <c r="AF2018" s="50"/>
      <c r="AG2018" s="50"/>
    </row>
    <row r="2019" customFormat="false" ht="15" hidden="false" customHeight="false" outlineLevel="0" collapsed="false">
      <c r="B2019" s="35"/>
      <c r="C2019" s="35"/>
      <c r="D2019" s="35"/>
      <c r="E2019" s="35"/>
      <c r="F2019" s="35"/>
      <c r="G2019" s="35"/>
      <c r="AC2019" s="35"/>
      <c r="AD2019" s="35"/>
      <c r="AE2019" s="35"/>
      <c r="AF2019" s="50"/>
      <c r="AG2019" s="50"/>
    </row>
    <row r="2020" customFormat="false" ht="15" hidden="false" customHeight="false" outlineLevel="0" collapsed="false">
      <c r="B2020" s="54"/>
      <c r="C2020" s="54"/>
      <c r="D2020" s="54"/>
      <c r="E2020" s="54"/>
      <c r="F2020" s="54"/>
      <c r="G2020" s="54"/>
      <c r="AC2020" s="54"/>
      <c r="AD2020" s="54"/>
      <c r="AE2020" s="54"/>
      <c r="AF2020" s="50"/>
      <c r="AG2020" s="50"/>
    </row>
    <row r="2021" customFormat="false" ht="15" hidden="false" customHeight="false" outlineLevel="0" collapsed="false">
      <c r="B2021" s="50"/>
      <c r="C2021" s="50"/>
      <c r="D2021" s="50"/>
      <c r="E2021" s="50"/>
      <c r="F2021" s="50"/>
      <c r="G2021" s="50"/>
      <c r="AC2021" s="50"/>
      <c r="AD2021" s="50"/>
      <c r="AE2021" s="50"/>
      <c r="AF2021" s="50"/>
      <c r="AG2021" s="50"/>
    </row>
    <row r="2022" customFormat="false" ht="15" hidden="false" customHeight="false" outlineLevel="0" collapsed="false">
      <c r="B2022" s="34"/>
      <c r="C2022" s="34"/>
      <c r="D2022" s="34"/>
      <c r="E2022" s="34"/>
      <c r="F2022" s="34"/>
      <c r="G2022" s="34"/>
      <c r="AC2022" s="34"/>
      <c r="AD2022" s="34"/>
      <c r="AE2022" s="34"/>
      <c r="AF2022" s="50"/>
      <c r="AG2022" s="50"/>
    </row>
    <row r="2023" customFormat="false" ht="15" hidden="false" customHeight="false" outlineLevel="0" collapsed="false">
      <c r="B2023" s="44"/>
      <c r="C2023" s="44"/>
      <c r="D2023" s="44"/>
      <c r="E2023" s="44"/>
      <c r="F2023" s="44"/>
      <c r="G2023" s="44"/>
      <c r="AC2023" s="44"/>
      <c r="AD2023" s="44"/>
      <c r="AE2023" s="44"/>
      <c r="AF2023" s="50"/>
      <c r="AG2023" s="50"/>
    </row>
    <row r="2024" customFormat="false" ht="15" hidden="false" customHeight="false" outlineLevel="0" collapsed="false">
      <c r="B2024" s="38"/>
      <c r="C2024" s="38"/>
      <c r="D2024" s="38"/>
      <c r="E2024" s="38"/>
      <c r="F2024" s="38"/>
      <c r="G2024" s="38"/>
      <c r="AC2024" s="38"/>
      <c r="AD2024" s="38"/>
      <c r="AE2024" s="38"/>
      <c r="AF2024" s="50"/>
      <c r="AG2024" s="50"/>
    </row>
    <row r="2025" customFormat="false" ht="15" hidden="false" customHeight="false" outlineLevel="0" collapsed="false">
      <c r="B2025" s="52"/>
      <c r="C2025" s="52"/>
      <c r="D2025" s="52"/>
      <c r="E2025" s="52"/>
      <c r="F2025" s="52"/>
      <c r="G2025" s="52"/>
      <c r="AC2025" s="52"/>
      <c r="AD2025" s="52"/>
      <c r="AE2025" s="52"/>
      <c r="AF2025" s="50"/>
      <c r="AG2025" s="50"/>
    </row>
    <row r="2026" customFormat="false" ht="15" hidden="false" customHeight="false" outlineLevel="0" collapsed="false">
      <c r="B2026" s="53"/>
      <c r="C2026" s="53"/>
      <c r="D2026" s="53"/>
      <c r="E2026" s="53"/>
      <c r="F2026" s="53"/>
      <c r="G2026" s="53"/>
      <c r="AC2026" s="53"/>
      <c r="AD2026" s="53"/>
      <c r="AE2026" s="53"/>
      <c r="AF2026" s="50"/>
      <c r="AG2026" s="50"/>
    </row>
    <row r="2027" customFormat="false" ht="15" hidden="false" customHeight="false" outlineLevel="0" collapsed="false">
      <c r="B2027" s="54"/>
      <c r="C2027" s="54"/>
      <c r="D2027" s="54"/>
      <c r="E2027" s="54"/>
      <c r="F2027" s="54"/>
      <c r="G2027" s="54"/>
      <c r="AC2027" s="54"/>
      <c r="AD2027" s="54"/>
      <c r="AE2027" s="54"/>
      <c r="AF2027" s="50"/>
      <c r="AG2027" s="50"/>
    </row>
    <row r="2028" customFormat="false" ht="15" hidden="false" customHeight="false" outlineLevel="0" collapsed="false">
      <c r="B2028" s="50"/>
      <c r="C2028" s="50"/>
      <c r="D2028" s="50"/>
      <c r="E2028" s="50"/>
      <c r="F2028" s="50"/>
      <c r="G2028" s="50"/>
      <c r="AC2028" s="50"/>
      <c r="AD2028" s="50"/>
      <c r="AE2028" s="50"/>
      <c r="AF2028" s="50"/>
      <c r="AG2028" s="50"/>
    </row>
    <row r="2029" customFormat="false" ht="15" hidden="false" customHeight="false" outlineLevel="0" collapsed="false">
      <c r="B2029" s="37"/>
      <c r="C2029" s="37"/>
      <c r="D2029" s="37"/>
      <c r="E2029" s="37"/>
      <c r="F2029" s="37"/>
      <c r="G2029" s="37"/>
      <c r="AC2029" s="37"/>
      <c r="AD2029" s="37"/>
      <c r="AE2029" s="37"/>
      <c r="AF2029" s="50"/>
      <c r="AG2029" s="50"/>
    </row>
    <row r="2030" customFormat="false" ht="15" hidden="false" customHeight="false" outlineLevel="0" collapsed="false">
      <c r="B2030" s="45"/>
      <c r="C2030" s="45"/>
      <c r="D2030" s="45"/>
      <c r="E2030" s="45"/>
      <c r="F2030" s="45"/>
      <c r="G2030" s="45"/>
      <c r="AC2030" s="45"/>
      <c r="AD2030" s="45"/>
      <c r="AE2030" s="45"/>
      <c r="AF2030" s="50"/>
      <c r="AG2030" s="50"/>
    </row>
    <row r="2031" customFormat="false" ht="15" hidden="false" customHeight="false" outlineLevel="0" collapsed="false">
      <c r="B2031" s="55"/>
      <c r="C2031" s="55"/>
      <c r="D2031" s="55"/>
      <c r="E2031" s="55"/>
      <c r="F2031" s="55"/>
      <c r="G2031" s="55"/>
      <c r="AC2031" s="55"/>
      <c r="AD2031" s="55"/>
      <c r="AE2031" s="55"/>
      <c r="AF2031" s="50"/>
      <c r="AG2031" s="50"/>
    </row>
    <row r="2032" customFormat="false" ht="15" hidden="false" customHeight="false" outlineLevel="0" collapsed="false">
      <c r="B2032" s="35"/>
      <c r="C2032" s="35"/>
      <c r="D2032" s="35"/>
      <c r="E2032" s="35"/>
      <c r="F2032" s="35"/>
      <c r="G2032" s="35"/>
      <c r="AC2032" s="35"/>
      <c r="AD2032" s="35"/>
      <c r="AE2032" s="35"/>
      <c r="AF2032" s="50"/>
      <c r="AG2032" s="50"/>
    </row>
    <row r="2033" customFormat="false" ht="15" hidden="false" customHeight="false" outlineLevel="0" collapsed="false">
      <c r="B2033" s="52"/>
      <c r="C2033" s="52"/>
      <c r="D2033" s="52"/>
      <c r="E2033" s="52"/>
      <c r="F2033" s="52"/>
      <c r="G2033" s="52"/>
      <c r="AC2033" s="52"/>
      <c r="AD2033" s="52"/>
      <c r="AE2033" s="52"/>
      <c r="AF2033" s="50"/>
      <c r="AG2033" s="50"/>
    </row>
    <row r="2034" customFormat="false" ht="15" hidden="false" customHeight="false" outlineLevel="0" collapsed="false">
      <c r="B2034" s="42"/>
      <c r="C2034" s="42"/>
      <c r="D2034" s="42"/>
      <c r="E2034" s="42"/>
      <c r="F2034" s="42"/>
      <c r="G2034" s="42"/>
      <c r="AC2034" s="42"/>
      <c r="AD2034" s="42"/>
      <c r="AE2034" s="42"/>
      <c r="AF2034" s="50"/>
      <c r="AG2034" s="50"/>
    </row>
    <row r="2035" customFormat="false" ht="15" hidden="false" customHeight="false" outlineLevel="0" collapsed="false">
      <c r="B2035" s="53"/>
      <c r="C2035" s="53"/>
      <c r="D2035" s="53"/>
      <c r="E2035" s="53"/>
      <c r="F2035" s="53"/>
      <c r="G2035" s="53"/>
      <c r="AC2035" s="53"/>
      <c r="AD2035" s="53"/>
      <c r="AE2035" s="53"/>
      <c r="AF2035" s="50"/>
      <c r="AG2035" s="50"/>
    </row>
    <row r="2036" customFormat="false" ht="15" hidden="false" customHeight="false" outlineLevel="0" collapsed="false">
      <c r="B2036" s="55"/>
      <c r="C2036" s="55"/>
      <c r="D2036" s="55"/>
      <c r="E2036" s="55"/>
      <c r="F2036" s="55"/>
      <c r="G2036" s="55"/>
      <c r="AC2036" s="55"/>
      <c r="AD2036" s="55"/>
      <c r="AE2036" s="55"/>
      <c r="AF2036" s="50"/>
      <c r="AG2036" s="50"/>
    </row>
    <row r="2037" customFormat="false" ht="15" hidden="false" customHeight="false" outlineLevel="0" collapsed="false">
      <c r="B2037" s="47"/>
      <c r="C2037" s="47"/>
      <c r="D2037" s="47"/>
      <c r="E2037" s="47"/>
      <c r="F2037" s="47"/>
      <c r="G2037" s="47"/>
      <c r="AC2037" s="47"/>
      <c r="AD2037" s="47"/>
      <c r="AE2037" s="47"/>
      <c r="AF2037" s="50"/>
      <c r="AG2037" s="50"/>
    </row>
    <row r="2038" customFormat="false" ht="15" hidden="false" customHeight="false" outlineLevel="0" collapsed="false">
      <c r="B2038" s="48"/>
      <c r="C2038" s="48"/>
      <c r="D2038" s="48"/>
      <c r="E2038" s="48"/>
      <c r="F2038" s="48"/>
      <c r="G2038" s="48"/>
      <c r="AC2038" s="48"/>
      <c r="AD2038" s="48"/>
      <c r="AE2038" s="48"/>
      <c r="AF2038" s="50"/>
      <c r="AG2038" s="50"/>
    </row>
    <row r="2039" customFormat="false" ht="15" hidden="false" customHeight="false" outlineLevel="0" collapsed="false">
      <c r="B2039" s="37"/>
      <c r="C2039" s="37"/>
      <c r="D2039" s="37"/>
      <c r="E2039" s="37"/>
      <c r="F2039" s="37"/>
      <c r="G2039" s="37"/>
      <c r="AC2039" s="37"/>
      <c r="AD2039" s="37"/>
      <c r="AE2039" s="37"/>
      <c r="AF2039" s="50"/>
      <c r="AG2039" s="50"/>
    </row>
    <row r="2040" customFormat="false" ht="15" hidden="false" customHeight="false" outlineLevel="0" collapsed="false">
      <c r="B2040" s="44"/>
      <c r="C2040" s="44"/>
      <c r="D2040" s="44"/>
      <c r="E2040" s="44"/>
      <c r="F2040" s="44"/>
      <c r="G2040" s="44"/>
      <c r="AC2040" s="44"/>
      <c r="AD2040" s="44"/>
      <c r="AE2040" s="44"/>
      <c r="AF2040" s="50"/>
      <c r="AG2040" s="50"/>
    </row>
    <row r="2041" customFormat="false" ht="15" hidden="false" customHeight="false" outlineLevel="0" collapsed="false">
      <c r="B2041" s="37"/>
      <c r="C2041" s="37"/>
      <c r="D2041" s="37"/>
      <c r="E2041" s="37"/>
      <c r="F2041" s="37"/>
      <c r="G2041" s="37"/>
      <c r="AC2041" s="37"/>
      <c r="AD2041" s="37"/>
      <c r="AE2041" s="37"/>
      <c r="AF2041" s="50"/>
      <c r="AG2041" s="50"/>
    </row>
    <row r="2042" customFormat="false" ht="15" hidden="false" customHeight="false" outlineLevel="0" collapsed="false">
      <c r="B2042" s="36"/>
      <c r="C2042" s="36"/>
      <c r="D2042" s="36"/>
      <c r="E2042" s="36"/>
      <c r="F2042" s="36"/>
      <c r="G2042" s="36"/>
      <c r="AC2042" s="36"/>
      <c r="AD2042" s="36"/>
      <c r="AE2042" s="36"/>
      <c r="AF2042" s="50"/>
      <c r="AG2042" s="50"/>
    </row>
    <row r="2043" customFormat="false" ht="15" hidden="false" customHeight="false" outlineLevel="0" collapsed="false">
      <c r="B2043" s="55"/>
      <c r="C2043" s="55"/>
      <c r="D2043" s="55"/>
      <c r="E2043" s="55"/>
      <c r="F2043" s="55"/>
      <c r="G2043" s="55"/>
      <c r="AC2043" s="55"/>
      <c r="AD2043" s="55"/>
      <c r="AE2043" s="55"/>
      <c r="AF2043" s="50"/>
      <c r="AG2043" s="50"/>
    </row>
    <row r="2044" customFormat="false" ht="15" hidden="false" customHeight="false" outlineLevel="0" collapsed="false">
      <c r="B2044" s="56"/>
      <c r="C2044" s="56"/>
      <c r="D2044" s="56"/>
      <c r="E2044" s="56"/>
      <c r="F2044" s="56"/>
      <c r="G2044" s="56"/>
      <c r="AC2044" s="56"/>
      <c r="AD2044" s="56"/>
      <c r="AE2044" s="56"/>
      <c r="AF2044" s="50"/>
      <c r="AG2044" s="50"/>
    </row>
    <row r="2045" customFormat="false" ht="15" hidden="false" customHeight="false" outlineLevel="0" collapsed="false">
      <c r="B2045" s="57"/>
      <c r="C2045" s="57"/>
      <c r="D2045" s="57"/>
      <c r="E2045" s="57"/>
      <c r="F2045" s="57"/>
      <c r="G2045" s="57"/>
      <c r="AC2045" s="57"/>
      <c r="AD2045" s="57"/>
      <c r="AE2045" s="57"/>
      <c r="AF2045" s="50"/>
      <c r="AG2045" s="50"/>
    </row>
    <row r="2046" customFormat="false" ht="15" hidden="false" customHeight="false" outlineLevel="0" collapsed="false">
      <c r="B2046" s="42"/>
      <c r="C2046" s="42"/>
      <c r="D2046" s="42"/>
      <c r="E2046" s="42"/>
      <c r="F2046" s="42"/>
      <c r="G2046" s="42"/>
      <c r="AC2046" s="42"/>
      <c r="AD2046" s="42"/>
      <c r="AE2046" s="42"/>
      <c r="AF2046" s="50"/>
      <c r="AG2046" s="50"/>
    </row>
    <row r="2047" customFormat="false" ht="15" hidden="false" customHeight="false" outlineLevel="0" collapsed="false">
      <c r="B2047" s="52"/>
      <c r="C2047" s="52"/>
      <c r="D2047" s="52"/>
      <c r="E2047" s="52"/>
      <c r="F2047" s="52"/>
      <c r="G2047" s="52"/>
      <c r="AC2047" s="52"/>
      <c r="AD2047" s="52"/>
      <c r="AE2047" s="52"/>
      <c r="AF2047" s="50"/>
      <c r="AG2047" s="50"/>
    </row>
    <row r="2048" customFormat="false" ht="15" hidden="false" customHeight="false" outlineLevel="0" collapsed="false">
      <c r="B2048" s="58"/>
      <c r="C2048" s="58"/>
      <c r="D2048" s="58"/>
      <c r="E2048" s="58"/>
      <c r="F2048" s="58"/>
      <c r="G2048" s="58"/>
      <c r="AC2048" s="58"/>
      <c r="AD2048" s="58"/>
      <c r="AE2048" s="58"/>
      <c r="AF2048" s="50"/>
      <c r="AG2048" s="50"/>
    </row>
    <row r="2049" customFormat="false" ht="15" hidden="false" customHeight="false" outlineLevel="0" collapsed="false">
      <c r="B2049" s="33"/>
      <c r="C2049" s="33"/>
      <c r="D2049" s="33"/>
      <c r="E2049" s="33"/>
      <c r="F2049" s="33"/>
      <c r="G2049" s="33"/>
      <c r="AC2049" s="33"/>
      <c r="AD2049" s="33"/>
      <c r="AE2049" s="33"/>
      <c r="AF2049" s="50"/>
      <c r="AG2049" s="50"/>
    </row>
    <row r="2050" customFormat="false" ht="15" hidden="false" customHeight="false" outlineLevel="0" collapsed="false">
      <c r="B2050" s="35"/>
      <c r="C2050" s="35"/>
      <c r="D2050" s="35"/>
      <c r="E2050" s="35"/>
      <c r="F2050" s="35"/>
      <c r="G2050" s="35"/>
      <c r="AC2050" s="35"/>
      <c r="AD2050" s="35"/>
      <c r="AE2050" s="35"/>
      <c r="AF2050" s="50"/>
      <c r="AG2050" s="50"/>
    </row>
    <row r="2051" customFormat="false" ht="15" hidden="false" customHeight="false" outlineLevel="0" collapsed="false">
      <c r="B2051" s="41"/>
      <c r="C2051" s="41"/>
      <c r="D2051" s="41"/>
      <c r="E2051" s="41"/>
      <c r="F2051" s="41"/>
      <c r="G2051" s="41"/>
      <c r="AC2051" s="41"/>
      <c r="AD2051" s="41"/>
      <c r="AE2051" s="41"/>
      <c r="AF2051" s="50"/>
      <c r="AG2051" s="50"/>
    </row>
    <row r="2052" customFormat="false" ht="15" hidden="false" customHeight="false" outlineLevel="0" collapsed="false">
      <c r="B2052" s="58"/>
      <c r="C2052" s="58"/>
      <c r="D2052" s="58"/>
      <c r="E2052" s="58"/>
      <c r="F2052" s="58"/>
      <c r="G2052" s="58"/>
      <c r="AC2052" s="58"/>
      <c r="AD2052" s="58"/>
      <c r="AE2052" s="58"/>
      <c r="AF2052" s="50"/>
      <c r="AG2052" s="50"/>
    </row>
    <row r="2053" customFormat="false" ht="15" hidden="false" customHeight="false" outlineLevel="0" collapsed="false">
      <c r="B2053" s="43"/>
      <c r="C2053" s="43"/>
      <c r="D2053" s="43"/>
      <c r="E2053" s="43"/>
      <c r="F2053" s="43"/>
      <c r="G2053" s="43"/>
      <c r="AC2053" s="43"/>
      <c r="AD2053" s="43"/>
      <c r="AE2053" s="43"/>
      <c r="AF2053" s="50"/>
      <c r="AG2053" s="50"/>
    </row>
    <row r="2054" customFormat="false" ht="15" hidden="false" customHeight="false" outlineLevel="0" collapsed="false">
      <c r="B2054" s="33"/>
      <c r="C2054" s="33"/>
      <c r="D2054" s="33"/>
      <c r="E2054" s="33"/>
      <c r="F2054" s="33"/>
      <c r="G2054" s="33"/>
      <c r="AC2054" s="33"/>
      <c r="AD2054" s="33"/>
      <c r="AE2054" s="33"/>
      <c r="AF2054" s="50"/>
      <c r="AG2054" s="50"/>
    </row>
    <row r="2055" customFormat="false" ht="15" hidden="false" customHeight="false" outlineLevel="0" collapsed="false">
      <c r="B2055" s="38"/>
      <c r="C2055" s="38"/>
      <c r="D2055" s="38"/>
      <c r="E2055" s="38"/>
      <c r="F2055" s="38"/>
      <c r="G2055" s="38"/>
      <c r="AC2055" s="38"/>
      <c r="AD2055" s="38"/>
      <c r="AE2055" s="38"/>
      <c r="AF2055" s="50"/>
      <c r="AG2055" s="50"/>
    </row>
    <row r="2056" customFormat="false" ht="15" hidden="false" customHeight="false" outlineLevel="0" collapsed="false">
      <c r="B2056" s="54"/>
      <c r="C2056" s="54"/>
      <c r="D2056" s="54"/>
      <c r="E2056" s="54"/>
      <c r="F2056" s="54"/>
      <c r="G2056" s="54"/>
      <c r="AC2056" s="54"/>
      <c r="AD2056" s="54"/>
      <c r="AE2056" s="54"/>
      <c r="AF2056" s="50"/>
      <c r="AG2056" s="50"/>
    </row>
    <row r="2057" customFormat="false" ht="15" hidden="false" customHeight="false" outlineLevel="0" collapsed="false">
      <c r="B2057" s="55"/>
      <c r="C2057" s="55"/>
      <c r="D2057" s="55"/>
      <c r="E2057" s="55"/>
      <c r="F2057" s="55"/>
      <c r="G2057" s="55"/>
      <c r="AC2057" s="55"/>
      <c r="AD2057" s="55"/>
      <c r="AE2057" s="55"/>
      <c r="AF2057" s="50"/>
      <c r="AG2057" s="50"/>
    </row>
  </sheetData>
  <conditionalFormatting sqref="B33">
    <cfRule type="duplicateValues" priority="2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295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Q25" activeCellId="0" sqref="Q25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0" width="31.29"/>
    <col collapsed="false" customWidth="true" hidden="false" outlineLevel="0" max="3" min="3" style="0" width="8.43"/>
    <col collapsed="false" customWidth="true" hidden="false" outlineLevel="0" max="4" min="4" style="0" width="4.57"/>
    <col collapsed="false" customWidth="true" hidden="false" outlineLevel="0" max="7" min="5" style="0" width="9.14"/>
    <col collapsed="false" customWidth="true" hidden="false" outlineLevel="0" max="8" min="8" style="0" width="18.28"/>
    <col collapsed="false" customWidth="true" hidden="false" outlineLevel="0" max="9" min="9" style="0" width="7.7"/>
    <col collapsed="false" customWidth="true" hidden="false" outlineLevel="0" max="10" min="10" style="0" width="4.28"/>
    <col collapsed="false" customWidth="true" hidden="false" outlineLevel="0" max="11" min="11" style="0" width="5.57"/>
    <col collapsed="false" customWidth="true" hidden="false" outlineLevel="0" max="12" min="12" style="0" width="8.43"/>
    <col collapsed="false" customWidth="true" hidden="false" outlineLevel="0" max="13" min="13" style="0" width="6.85"/>
    <col collapsed="false" customWidth="true" hidden="false" outlineLevel="0" max="14" min="14" style="0" width="6.43"/>
    <col collapsed="false" customWidth="true" hidden="false" outlineLevel="0" max="15" min="15" style="0" width="6.85"/>
    <col collapsed="false" customWidth="true" hidden="false" outlineLevel="0" max="16" min="16" style="0" width="7.57"/>
    <col collapsed="false" customWidth="true" hidden="false" outlineLevel="0" max="17" min="17" style="0" width="18.28"/>
  </cols>
  <sheetData>
    <row r="1" customFormat="false" ht="15" hidden="false" customHeight="false" outlineLevel="0" collapsed="false">
      <c r="E1" s="0" t="s">
        <v>494</v>
      </c>
      <c r="F1" s="0" t="s">
        <v>496</v>
      </c>
      <c r="N1" s="35" t="s">
        <v>580</v>
      </c>
      <c r="O1" s="35" t="n">
        <v>1</v>
      </c>
    </row>
    <row r="2" customFormat="false" ht="15" hidden="false" customHeight="false" outlineLevel="0" collapsed="false">
      <c r="C2" s="0" t="s">
        <v>443</v>
      </c>
      <c r="D2" s="0" t="s">
        <v>473</v>
      </c>
      <c r="E2" s="0" t="s">
        <v>488</v>
      </c>
      <c r="F2" s="0" t="s">
        <v>488</v>
      </c>
      <c r="G2" s="0" t="s">
        <v>488</v>
      </c>
    </row>
    <row r="3" customFormat="false" ht="15" hidden="false" customHeight="false" outlineLevel="0" collapsed="false">
      <c r="A3" s="0" t="s">
        <v>12</v>
      </c>
      <c r="B3" s="0" t="s">
        <v>12</v>
      </c>
      <c r="C3" s="0" t="s">
        <v>489</v>
      </c>
      <c r="D3" s="0" t="n">
        <v>12</v>
      </c>
      <c r="E3" s="0" t="n">
        <v>0</v>
      </c>
      <c r="F3" s="0" t="n">
        <v>664</v>
      </c>
      <c r="G3" s="0" t="n">
        <v>63</v>
      </c>
    </row>
    <row r="4" customFormat="false" ht="15" hidden="false" customHeight="false" outlineLevel="0" collapsed="false">
      <c r="A4" s="0" t="s">
        <v>15</v>
      </c>
    </row>
    <row r="5" customFormat="false" ht="15" hidden="false" customHeight="false" outlineLevel="0" collapsed="false">
      <c r="A5" s="0" t="s">
        <v>18</v>
      </c>
    </row>
    <row r="6" customFormat="false" ht="15" hidden="false" customHeight="false" outlineLevel="0" collapsed="false">
      <c r="A6" s="0" t="s">
        <v>21</v>
      </c>
      <c r="B6" s="0" t="s">
        <v>21</v>
      </c>
      <c r="C6" s="0" t="s">
        <v>581</v>
      </c>
      <c r="D6" s="0" t="n">
        <v>15</v>
      </c>
      <c r="E6" s="0" t="n">
        <v>0</v>
      </c>
      <c r="F6" s="0" t="n">
        <v>488</v>
      </c>
      <c r="G6" s="0" t="n">
        <v>124</v>
      </c>
    </row>
    <row r="7" customFormat="false" ht="15" hidden="false" customHeight="false" outlineLevel="0" collapsed="false">
      <c r="A7" s="0" t="s">
        <v>24</v>
      </c>
    </row>
    <row r="8" customFormat="false" ht="15" hidden="false" customHeight="false" outlineLevel="0" collapsed="false">
      <c r="A8" s="0" t="s">
        <v>26</v>
      </c>
    </row>
    <row r="9" customFormat="false" ht="15" hidden="false" customHeight="false" outlineLevel="0" collapsed="false">
      <c r="A9" s="0" t="s">
        <v>28</v>
      </c>
      <c r="B9" s="0" t="s">
        <v>28</v>
      </c>
      <c r="C9" s="0" t="s">
        <v>22</v>
      </c>
      <c r="D9" s="0" t="n">
        <v>16</v>
      </c>
      <c r="E9" s="0" t="n">
        <v>0</v>
      </c>
      <c r="F9" s="0" t="n">
        <v>662</v>
      </c>
      <c r="G9" s="0" t="n">
        <v>11</v>
      </c>
    </row>
    <row r="10" customFormat="false" ht="15" hidden="false" customHeight="false" outlineLevel="0" collapsed="false">
      <c r="A10" s="0" t="s">
        <v>30</v>
      </c>
    </row>
    <row r="11" customFormat="false" ht="15" hidden="false" customHeight="false" outlineLevel="0" collapsed="false">
      <c r="A11" s="0" t="s">
        <v>32</v>
      </c>
    </row>
    <row r="12" customFormat="false" ht="15" hidden="false" customHeight="false" outlineLevel="0" collapsed="false">
      <c r="A12" s="0" t="s">
        <v>34</v>
      </c>
      <c r="B12" s="0" t="s">
        <v>34</v>
      </c>
      <c r="C12" s="0" t="s">
        <v>489</v>
      </c>
      <c r="D12" s="0" t="n">
        <v>15</v>
      </c>
      <c r="E12" s="0" t="n">
        <v>0</v>
      </c>
      <c r="F12" s="0" t="n">
        <v>923</v>
      </c>
      <c r="G12" s="0" t="n">
        <v>63</v>
      </c>
    </row>
    <row r="13" customFormat="false" ht="15" hidden="false" customHeight="false" outlineLevel="0" collapsed="false">
      <c r="A13" s="0" t="s">
        <v>36</v>
      </c>
      <c r="B13" s="0" t="s">
        <v>36</v>
      </c>
      <c r="C13" s="0" t="s">
        <v>37</v>
      </c>
      <c r="D13" s="0" t="n">
        <v>10</v>
      </c>
      <c r="E13" s="0" t="n">
        <v>0</v>
      </c>
      <c r="F13" s="0" t="n">
        <v>486</v>
      </c>
      <c r="G13" s="0" t="n">
        <v>43</v>
      </c>
    </row>
    <row r="14" customFormat="false" ht="15" hidden="false" customHeight="false" outlineLevel="0" collapsed="false">
      <c r="A14" s="0" t="s">
        <v>39</v>
      </c>
    </row>
    <row r="15" customFormat="false" ht="15" hidden="false" customHeight="false" outlineLevel="0" collapsed="false">
      <c r="A15" s="0" t="s">
        <v>42</v>
      </c>
      <c r="B15" s="0" t="s">
        <v>42</v>
      </c>
      <c r="C15" s="0" t="s">
        <v>43</v>
      </c>
      <c r="D15" s="0" t="n">
        <v>12</v>
      </c>
      <c r="E15" s="0" t="n">
        <f aca="false">246+69</f>
        <v>315</v>
      </c>
      <c r="F15" s="0" t="n">
        <v>0</v>
      </c>
      <c r="G15" s="0" t="n">
        <v>0</v>
      </c>
      <c r="H15" s="25" t="s">
        <v>42</v>
      </c>
      <c r="I15" s="25" t="s">
        <v>43</v>
      </c>
      <c r="J15" s="25" t="n">
        <v>4</v>
      </c>
      <c r="K15" s="25" t="n">
        <v>69</v>
      </c>
      <c r="L15" s="27" t="n">
        <v>0.063</v>
      </c>
      <c r="M15" s="25" t="n">
        <v>0</v>
      </c>
      <c r="N15" s="26" t="n">
        <v>0</v>
      </c>
      <c r="O15" s="25" t="n">
        <v>0</v>
      </c>
      <c r="P15" s="26" t="n">
        <v>0</v>
      </c>
    </row>
    <row r="16" customFormat="false" ht="15" hidden="false" customHeight="false" outlineLevel="0" collapsed="false">
      <c r="A16" s="0" t="s">
        <v>45</v>
      </c>
    </row>
    <row r="17" customFormat="false" ht="15" hidden="false" customHeight="false" outlineLevel="0" collapsed="false">
      <c r="A17" s="0" t="s">
        <v>47</v>
      </c>
    </row>
    <row r="18" customFormat="false" ht="15" hidden="false" customHeight="false" outlineLevel="0" collapsed="false">
      <c r="A18" s="0" t="s">
        <v>49</v>
      </c>
    </row>
    <row r="19" customFormat="false" ht="15" hidden="false" customHeight="false" outlineLevel="0" collapsed="false">
      <c r="A19" s="0" t="s">
        <v>51</v>
      </c>
    </row>
    <row r="20" customFormat="false" ht="15" hidden="false" customHeight="false" outlineLevel="0" collapsed="false">
      <c r="A20" s="0" t="s">
        <v>53</v>
      </c>
      <c r="B20" s="0" t="s">
        <v>53</v>
      </c>
      <c r="C20" s="0" t="s">
        <v>489</v>
      </c>
      <c r="D20" s="0" t="n">
        <v>16</v>
      </c>
      <c r="E20" s="0" t="n">
        <v>0</v>
      </c>
      <c r="F20" s="0" t="n">
        <v>501</v>
      </c>
      <c r="G20" s="0" t="n">
        <v>287</v>
      </c>
    </row>
    <row r="21" customFormat="false" ht="15" hidden="false" customHeight="false" outlineLevel="0" collapsed="false">
      <c r="A21" s="0" t="s">
        <v>55</v>
      </c>
      <c r="B21" s="0" t="s">
        <v>55</v>
      </c>
      <c r="C21" s="0" t="s">
        <v>581</v>
      </c>
      <c r="D21" s="0" t="n">
        <v>15</v>
      </c>
      <c r="E21" s="0" t="n">
        <v>0</v>
      </c>
      <c r="F21" s="0" t="n">
        <v>572</v>
      </c>
      <c r="G21" s="0" t="n">
        <v>56</v>
      </c>
    </row>
    <row r="22" customFormat="false" ht="15" hidden="false" customHeight="false" outlineLevel="0" collapsed="false">
      <c r="A22" s="0" t="s">
        <v>56</v>
      </c>
    </row>
    <row r="23" customFormat="false" ht="15" hidden="false" customHeight="false" outlineLevel="0" collapsed="false">
      <c r="A23" s="0" t="s">
        <v>58</v>
      </c>
      <c r="B23" s="0" t="s">
        <v>58</v>
      </c>
      <c r="C23" s="0" t="s">
        <v>16</v>
      </c>
      <c r="D23" s="0" t="n">
        <v>8</v>
      </c>
      <c r="E23" s="0" t="n">
        <v>0</v>
      </c>
      <c r="F23" s="0" t="n">
        <v>65</v>
      </c>
      <c r="G23" s="0" t="n">
        <v>69</v>
      </c>
    </row>
    <row r="24" customFormat="false" ht="15" hidden="false" customHeight="false" outlineLevel="0" collapsed="false">
      <c r="A24" s="0" t="s">
        <v>60</v>
      </c>
    </row>
    <row r="25" customFormat="false" ht="15" hidden="false" customHeight="false" outlineLevel="0" collapsed="false">
      <c r="A25" s="0" t="s">
        <v>63</v>
      </c>
    </row>
    <row r="26" customFormat="false" ht="15" hidden="false" customHeight="false" outlineLevel="0" collapsed="false">
      <c r="A26" s="0" t="s">
        <v>66</v>
      </c>
    </row>
    <row r="27" customFormat="false" ht="15" hidden="false" customHeight="false" outlineLevel="0" collapsed="false">
      <c r="A27" s="0" t="s">
        <v>68</v>
      </c>
      <c r="B27" s="0" t="s">
        <v>68</v>
      </c>
      <c r="C27" s="0" t="s">
        <v>52</v>
      </c>
      <c r="D27" s="0" t="n">
        <v>16</v>
      </c>
      <c r="E27" s="0" t="n">
        <v>0</v>
      </c>
      <c r="F27" s="0" t="n">
        <v>675</v>
      </c>
      <c r="G27" s="0" t="n">
        <v>236</v>
      </c>
    </row>
    <row r="28" customFormat="false" ht="15" hidden="false" customHeight="false" outlineLevel="0" collapsed="false">
      <c r="A28" s="0" t="s">
        <v>70</v>
      </c>
    </row>
    <row r="29" customFormat="false" ht="15" hidden="false" customHeight="false" outlineLevel="0" collapsed="false">
      <c r="A29" s="0" t="s">
        <v>72</v>
      </c>
    </row>
    <row r="30" customFormat="false" ht="15" hidden="false" customHeight="false" outlineLevel="0" collapsed="false">
      <c r="A30" s="0" t="s">
        <v>73</v>
      </c>
    </row>
    <row r="31" customFormat="false" ht="15" hidden="false" customHeight="false" outlineLevel="0" collapsed="false">
      <c r="A31" s="0" t="s">
        <v>75</v>
      </c>
    </row>
    <row r="32" customFormat="false" ht="15" hidden="false" customHeight="false" outlineLevel="0" collapsed="false">
      <c r="A32" s="0" t="s">
        <v>77</v>
      </c>
    </row>
    <row r="33" customFormat="false" ht="15" hidden="false" customHeight="false" outlineLevel="0" collapsed="false">
      <c r="A33" s="0" t="s">
        <v>79</v>
      </c>
      <c r="B33" s="0" t="s">
        <v>79</v>
      </c>
      <c r="C33" s="0" t="s">
        <v>22</v>
      </c>
      <c r="D33" s="0" t="n">
        <v>12</v>
      </c>
      <c r="E33" s="0" t="n">
        <v>0</v>
      </c>
      <c r="F33" s="0" t="n">
        <v>475</v>
      </c>
      <c r="G33" s="0" t="n">
        <v>35</v>
      </c>
      <c r="H33" s="25" t="s">
        <v>79</v>
      </c>
      <c r="I33" s="25" t="s">
        <v>22</v>
      </c>
      <c r="J33" s="25" t="n">
        <v>12</v>
      </c>
      <c r="K33" s="25" t="n">
        <v>0</v>
      </c>
      <c r="L33" s="26" t="n">
        <v>0</v>
      </c>
      <c r="M33" s="25" t="n">
        <v>475</v>
      </c>
      <c r="N33" s="27" t="n">
        <v>0.4346</v>
      </c>
      <c r="O33" s="25" t="n">
        <v>35</v>
      </c>
      <c r="P33" s="27" t="n">
        <v>0.0745</v>
      </c>
      <c r="Q33" s="25" t="s">
        <v>79</v>
      </c>
      <c r="R33" s="25" t="s">
        <v>97</v>
      </c>
      <c r="S33" s="25" t="n">
        <v>14</v>
      </c>
      <c r="T33" s="25" t="n">
        <v>294</v>
      </c>
      <c r="U33" s="27" t="n">
        <v>0.2854</v>
      </c>
      <c r="V33" s="25" t="n">
        <v>0</v>
      </c>
      <c r="W33" s="26" t="n">
        <v>0</v>
      </c>
      <c r="X33" s="25" t="n">
        <v>191</v>
      </c>
      <c r="Y33" s="27" t="n">
        <v>0.4216</v>
      </c>
    </row>
    <row r="34" customFormat="false" ht="15" hidden="false" customHeight="false" outlineLevel="0" collapsed="false">
      <c r="A34" s="0" t="s">
        <v>81</v>
      </c>
    </row>
    <row r="35" customFormat="false" ht="15" hidden="false" customHeight="false" outlineLevel="0" collapsed="false">
      <c r="A35" s="0" t="s">
        <v>84</v>
      </c>
      <c r="B35" s="0" t="s">
        <v>84</v>
      </c>
      <c r="C35" s="0" t="s">
        <v>82</v>
      </c>
      <c r="D35" s="0" t="n">
        <v>16</v>
      </c>
      <c r="E35" s="0" t="n">
        <v>148</v>
      </c>
      <c r="F35" s="0" t="n">
        <v>0</v>
      </c>
      <c r="G35" s="0" t="n">
        <v>74</v>
      </c>
    </row>
    <row r="36" customFormat="false" ht="15" hidden="false" customHeight="false" outlineLevel="0" collapsed="false">
      <c r="A36" s="0" t="s">
        <v>86</v>
      </c>
    </row>
    <row r="37" customFormat="false" ht="15" hidden="false" customHeight="false" outlineLevel="0" collapsed="false">
      <c r="A37" s="0" t="s">
        <v>88</v>
      </c>
      <c r="B37" s="0" t="s">
        <v>88</v>
      </c>
      <c r="C37" s="0" t="s">
        <v>43</v>
      </c>
      <c r="D37" s="0" t="n">
        <v>16</v>
      </c>
      <c r="E37" s="0" t="n">
        <v>618</v>
      </c>
      <c r="F37" s="0" t="n">
        <v>0</v>
      </c>
      <c r="G37" s="0" t="n">
        <v>0</v>
      </c>
    </row>
    <row r="38" customFormat="false" ht="15" hidden="false" customHeight="false" outlineLevel="0" collapsed="false">
      <c r="A38" s="0" t="s">
        <v>89</v>
      </c>
      <c r="B38" s="0" t="s">
        <v>89</v>
      </c>
      <c r="C38" s="0" t="s">
        <v>493</v>
      </c>
      <c r="D38" s="0" t="n">
        <v>11</v>
      </c>
      <c r="E38" s="0" t="n">
        <v>316</v>
      </c>
      <c r="F38" s="0" t="n">
        <v>0</v>
      </c>
      <c r="G38" s="0" t="n">
        <v>41</v>
      </c>
    </row>
    <row r="39" customFormat="false" ht="15" hidden="false" customHeight="false" outlineLevel="0" collapsed="false">
      <c r="A39" s="0" t="s">
        <v>91</v>
      </c>
    </row>
    <row r="40" customFormat="false" ht="15" hidden="false" customHeight="false" outlineLevel="0" collapsed="false">
      <c r="A40" s="0" t="s">
        <v>93</v>
      </c>
    </row>
    <row r="41" customFormat="false" ht="15" hidden="false" customHeight="false" outlineLevel="0" collapsed="false">
      <c r="A41" s="0" t="s">
        <v>95</v>
      </c>
    </row>
    <row r="42" customFormat="false" ht="15" hidden="false" customHeight="false" outlineLevel="0" collapsed="false">
      <c r="A42" s="0" t="s">
        <v>96</v>
      </c>
    </row>
    <row r="43" customFormat="false" ht="15" hidden="false" customHeight="false" outlineLevel="0" collapsed="false">
      <c r="A43" s="0" t="s">
        <v>98</v>
      </c>
    </row>
    <row r="44" customFormat="false" ht="15" hidden="false" customHeight="false" outlineLevel="0" collapsed="false">
      <c r="A44" s="0" t="s">
        <v>99</v>
      </c>
      <c r="B44" s="0" t="s">
        <v>99</v>
      </c>
      <c r="C44" s="0" t="s">
        <v>37</v>
      </c>
      <c r="D44" s="0" t="n">
        <v>16</v>
      </c>
      <c r="E44" s="0" t="n">
        <v>0</v>
      </c>
      <c r="F44" s="0" t="n">
        <v>678</v>
      </c>
      <c r="G44" s="0" t="n">
        <v>21</v>
      </c>
      <c r="H44" s="25" t="s">
        <v>99</v>
      </c>
      <c r="I44" s="25" t="s">
        <v>37</v>
      </c>
      <c r="J44" s="25" t="n">
        <v>16</v>
      </c>
      <c r="K44" s="25" t="n">
        <v>0</v>
      </c>
      <c r="L44" s="26" t="n">
        <v>0</v>
      </c>
      <c r="M44" s="25" t="n">
        <v>678</v>
      </c>
      <c r="N44" s="27" t="n">
        <v>0.6158</v>
      </c>
      <c r="O44" s="25" t="n">
        <v>21</v>
      </c>
      <c r="P44" s="27" t="n">
        <v>0.0455</v>
      </c>
    </row>
    <row r="45" customFormat="false" ht="15" hidden="false" customHeight="false" outlineLevel="0" collapsed="false">
      <c r="A45" s="0" t="s">
        <v>101</v>
      </c>
    </row>
    <row r="46" customFormat="false" ht="15" hidden="false" customHeight="false" outlineLevel="0" collapsed="false">
      <c r="A46" s="0" t="s">
        <v>103</v>
      </c>
      <c r="B46" s="0" t="s">
        <v>103</v>
      </c>
      <c r="C46" s="0" t="s">
        <v>43</v>
      </c>
      <c r="D46" s="0" t="n">
        <v>10</v>
      </c>
      <c r="E46" s="0" t="n">
        <v>338</v>
      </c>
      <c r="F46" s="0" t="n">
        <v>0</v>
      </c>
      <c r="G46" s="0" t="n">
        <v>41</v>
      </c>
      <c r="H46" s="25" t="s">
        <v>103</v>
      </c>
      <c r="I46" s="25" t="s">
        <v>43</v>
      </c>
      <c r="J46" s="25" t="n">
        <v>10</v>
      </c>
      <c r="K46" s="25" t="n">
        <v>338</v>
      </c>
      <c r="L46" s="27" t="n">
        <v>0.334</v>
      </c>
      <c r="M46" s="25" t="n">
        <v>0</v>
      </c>
      <c r="N46" s="26" t="n">
        <v>0</v>
      </c>
      <c r="O46" s="25" t="n">
        <v>41</v>
      </c>
      <c r="P46" s="27" t="n">
        <v>0.0861</v>
      </c>
    </row>
    <row r="47" customFormat="false" ht="15" hidden="false" customHeight="false" outlineLevel="0" collapsed="false">
      <c r="A47" s="0" t="s">
        <v>104</v>
      </c>
    </row>
    <row r="48" customFormat="false" ht="15" hidden="false" customHeight="false" outlineLevel="0" collapsed="false">
      <c r="A48" s="0" t="s">
        <v>106</v>
      </c>
    </row>
    <row r="49" customFormat="false" ht="15" hidden="false" customHeight="false" outlineLevel="0" collapsed="false">
      <c r="A49" s="0" t="s">
        <v>107</v>
      </c>
      <c r="B49" s="0" t="s">
        <v>107</v>
      </c>
      <c r="C49" s="0" t="s">
        <v>19</v>
      </c>
      <c r="D49" s="0" t="n">
        <v>3</v>
      </c>
      <c r="E49" s="0" t="n">
        <v>53</v>
      </c>
      <c r="F49" s="0" t="n">
        <v>0</v>
      </c>
      <c r="G49" s="0" t="n">
        <v>15</v>
      </c>
    </row>
    <row r="50" customFormat="false" ht="15" hidden="false" customHeight="false" outlineLevel="0" collapsed="false">
      <c r="A50" s="0" t="s">
        <v>108</v>
      </c>
    </row>
    <row r="51" customFormat="false" ht="15" hidden="false" customHeight="false" outlineLevel="0" collapsed="false">
      <c r="A51" s="0" t="s">
        <v>110</v>
      </c>
    </row>
    <row r="52" customFormat="false" ht="15" hidden="false" customHeight="false" outlineLevel="0" collapsed="false">
      <c r="A52" s="0" t="s">
        <v>111</v>
      </c>
    </row>
    <row r="53" customFormat="false" ht="15" hidden="false" customHeight="false" outlineLevel="0" collapsed="false">
      <c r="A53" s="0" t="s">
        <v>113</v>
      </c>
      <c r="B53" s="0" t="s">
        <v>113</v>
      </c>
      <c r="C53" s="0" t="s">
        <v>19</v>
      </c>
      <c r="D53" s="0" t="n">
        <v>16</v>
      </c>
      <c r="E53" s="0" t="n">
        <v>430</v>
      </c>
      <c r="F53" s="0" t="n">
        <v>0</v>
      </c>
      <c r="G53" s="0" t="n">
        <v>157</v>
      </c>
    </row>
    <row r="54" customFormat="false" ht="15" hidden="false" customHeight="false" outlineLevel="0" collapsed="false">
      <c r="A54" s="0" t="s">
        <v>115</v>
      </c>
    </row>
    <row r="55" customFormat="false" ht="15" hidden="false" customHeight="false" outlineLevel="0" collapsed="false">
      <c r="A55" s="0" t="s">
        <v>116</v>
      </c>
    </row>
    <row r="56" customFormat="false" ht="15" hidden="false" customHeight="false" outlineLevel="0" collapsed="false">
      <c r="A56" s="0" t="s">
        <v>118</v>
      </c>
      <c r="B56" s="0" t="s">
        <v>118</v>
      </c>
      <c r="C56" s="0" t="s">
        <v>37</v>
      </c>
      <c r="D56" s="0" t="n">
        <v>15</v>
      </c>
      <c r="E56" s="0" t="n">
        <v>0</v>
      </c>
      <c r="F56" s="0" t="n">
        <v>488</v>
      </c>
      <c r="G56" s="0" t="n">
        <v>63</v>
      </c>
    </row>
    <row r="57" customFormat="false" ht="15" hidden="false" customHeight="false" outlineLevel="0" collapsed="false">
      <c r="A57" s="0" t="s">
        <v>119</v>
      </c>
    </row>
    <row r="58" customFormat="false" ht="15" hidden="false" customHeight="false" outlineLevel="0" collapsed="false">
      <c r="A58" s="0" t="s">
        <v>120</v>
      </c>
    </row>
    <row r="59" customFormat="false" ht="15" hidden="false" customHeight="false" outlineLevel="0" collapsed="false">
      <c r="A59" s="0" t="s">
        <v>122</v>
      </c>
      <c r="B59" s="0" t="s">
        <v>122</v>
      </c>
      <c r="C59" s="0" t="s">
        <v>493</v>
      </c>
      <c r="D59" s="0" t="n">
        <v>9</v>
      </c>
      <c r="E59" s="0" t="n">
        <v>446</v>
      </c>
      <c r="F59" s="0" t="n">
        <v>0</v>
      </c>
      <c r="G59" s="0" t="n">
        <v>29</v>
      </c>
    </row>
    <row r="60" customFormat="false" ht="15" hidden="false" customHeight="false" outlineLevel="0" collapsed="false">
      <c r="A60" s="0" t="s">
        <v>123</v>
      </c>
    </row>
    <row r="61" customFormat="false" ht="15" hidden="false" customHeight="false" outlineLevel="0" collapsed="false">
      <c r="A61" s="0" t="s">
        <v>125</v>
      </c>
      <c r="B61" s="0" t="s">
        <v>125</v>
      </c>
      <c r="C61" s="0" t="s">
        <v>52</v>
      </c>
      <c r="D61" s="0" t="n">
        <v>16</v>
      </c>
      <c r="E61" s="0" t="n">
        <v>0</v>
      </c>
      <c r="F61" s="0" t="n">
        <v>1092</v>
      </c>
      <c r="G61" s="0" t="n">
        <v>86</v>
      </c>
    </row>
    <row r="62" customFormat="false" ht="15" hidden="false" customHeight="false" outlineLevel="0" collapsed="false">
      <c r="A62" s="0" t="s">
        <v>126</v>
      </c>
    </row>
    <row r="63" customFormat="false" ht="15" hidden="false" customHeight="false" outlineLevel="0" collapsed="false">
      <c r="A63" s="0" t="s">
        <v>128</v>
      </c>
      <c r="B63" s="0" t="s">
        <v>128</v>
      </c>
      <c r="C63" s="0" t="s">
        <v>37</v>
      </c>
      <c r="D63" s="0" t="n">
        <v>3</v>
      </c>
      <c r="E63" s="0" t="n">
        <v>0</v>
      </c>
      <c r="F63" s="0" t="n">
        <v>58</v>
      </c>
      <c r="G63" s="0" t="n">
        <v>31</v>
      </c>
    </row>
    <row r="64" customFormat="false" ht="15" hidden="false" customHeight="false" outlineLevel="0" collapsed="false">
      <c r="A64" s="0" t="s">
        <v>129</v>
      </c>
    </row>
    <row r="65" customFormat="false" ht="15" hidden="false" customHeight="false" outlineLevel="0" collapsed="false">
      <c r="A65" s="0" t="s">
        <v>131</v>
      </c>
    </row>
    <row r="66" customFormat="false" ht="15" hidden="false" customHeight="false" outlineLevel="0" collapsed="false">
      <c r="A66" s="0" t="s">
        <v>133</v>
      </c>
      <c r="B66" s="0" t="s">
        <v>133</v>
      </c>
      <c r="C66" s="0" t="s">
        <v>16</v>
      </c>
      <c r="D66" s="0" t="n">
        <v>16</v>
      </c>
      <c r="E66" s="0" t="n">
        <v>0</v>
      </c>
      <c r="F66" s="0" t="n">
        <v>1064</v>
      </c>
      <c r="G66" s="0" t="n">
        <v>83</v>
      </c>
    </row>
    <row r="67" customFormat="false" ht="15" hidden="false" customHeight="false" outlineLevel="0" collapsed="false">
      <c r="A67" s="0" t="s">
        <v>135</v>
      </c>
      <c r="B67" s="0" t="s">
        <v>135</v>
      </c>
      <c r="C67" s="0" t="s">
        <v>37</v>
      </c>
      <c r="D67" s="0" t="n">
        <v>7</v>
      </c>
      <c r="E67" s="0" t="n">
        <v>0</v>
      </c>
      <c r="F67" s="0" t="n">
        <f aca="false">117+88</f>
        <v>205</v>
      </c>
      <c r="G67" s="0" t="n">
        <f aca="false">5+18</f>
        <v>23</v>
      </c>
      <c r="H67" s="25" t="s">
        <v>135</v>
      </c>
      <c r="I67" s="25" t="s">
        <v>37</v>
      </c>
      <c r="J67" s="25" t="n">
        <v>3</v>
      </c>
      <c r="K67" s="25" t="n">
        <v>0</v>
      </c>
      <c r="L67" s="26" t="n">
        <v>0</v>
      </c>
      <c r="M67" s="25" t="n">
        <v>88</v>
      </c>
      <c r="N67" s="27" t="n">
        <v>0.0782</v>
      </c>
      <c r="O67" s="25" t="n">
        <v>18</v>
      </c>
      <c r="P67" s="27" t="n">
        <v>0.0388</v>
      </c>
    </row>
    <row r="68" customFormat="false" ht="15" hidden="false" customHeight="false" outlineLevel="0" collapsed="false">
      <c r="A68" s="0" t="s">
        <v>136</v>
      </c>
      <c r="B68" s="0" t="s">
        <v>136</v>
      </c>
      <c r="C68" s="0" t="s">
        <v>16</v>
      </c>
      <c r="D68" s="0" t="n">
        <v>6</v>
      </c>
      <c r="E68" s="0" t="n">
        <v>0</v>
      </c>
      <c r="F68" s="0" t="n">
        <v>287</v>
      </c>
      <c r="G68" s="0" t="n">
        <v>0</v>
      </c>
    </row>
    <row r="69" customFormat="false" ht="15" hidden="false" customHeight="false" outlineLevel="0" collapsed="false">
      <c r="A69" s="0" t="s">
        <v>138</v>
      </c>
      <c r="B69" s="0" t="s">
        <v>138</v>
      </c>
      <c r="C69" s="0" t="s">
        <v>490</v>
      </c>
      <c r="D69" s="0" t="n">
        <v>12</v>
      </c>
      <c r="E69" s="0" t="n">
        <v>754</v>
      </c>
      <c r="F69" s="0" t="n">
        <v>0</v>
      </c>
      <c r="G69" s="0" t="n">
        <v>36</v>
      </c>
    </row>
    <row r="70" customFormat="false" ht="15" hidden="false" customHeight="false" outlineLevel="0" collapsed="false">
      <c r="A70" s="0" t="s">
        <v>140</v>
      </c>
      <c r="B70" s="0" t="s">
        <v>140</v>
      </c>
      <c r="C70" s="0" t="s">
        <v>489</v>
      </c>
      <c r="D70" s="0" t="n">
        <v>15</v>
      </c>
      <c r="E70" s="0" t="n">
        <v>0</v>
      </c>
      <c r="F70" s="0" t="n">
        <f aca="false">326+25</f>
        <v>351</v>
      </c>
      <c r="G70" s="0" t="n">
        <v>168</v>
      </c>
      <c r="H70" s="25" t="s">
        <v>140</v>
      </c>
      <c r="I70" s="25" t="s">
        <v>582</v>
      </c>
      <c r="J70" s="25" t="n">
        <v>2</v>
      </c>
      <c r="K70" s="25" t="n">
        <v>0</v>
      </c>
      <c r="L70" s="26" t="n">
        <v>0</v>
      </c>
      <c r="M70" s="25" t="n">
        <v>25</v>
      </c>
      <c r="N70" s="27" t="n">
        <v>0.0228</v>
      </c>
      <c r="O70" s="25" t="n">
        <v>20</v>
      </c>
      <c r="P70" s="27" t="n">
        <v>0.0419</v>
      </c>
    </row>
    <row r="71" customFormat="false" ht="15" hidden="false" customHeight="false" outlineLevel="0" collapsed="false">
      <c r="A71" s="0" t="s">
        <v>142</v>
      </c>
      <c r="B71" s="0" t="s">
        <v>142</v>
      </c>
      <c r="C71" s="0" t="s">
        <v>493</v>
      </c>
      <c r="D71" s="0" t="n">
        <v>2</v>
      </c>
      <c r="E71" s="0" t="n">
        <v>28</v>
      </c>
      <c r="F71" s="0" t="n">
        <v>0</v>
      </c>
      <c r="G71" s="0" t="n">
        <v>4</v>
      </c>
    </row>
    <row r="72" customFormat="false" ht="15" hidden="false" customHeight="false" outlineLevel="0" collapsed="false">
      <c r="A72" s="0" t="s">
        <v>144</v>
      </c>
    </row>
    <row r="73" customFormat="false" ht="15" hidden="false" customHeight="false" outlineLevel="0" collapsed="false">
      <c r="A73" s="0" t="s">
        <v>146</v>
      </c>
      <c r="B73" s="0" t="s">
        <v>146</v>
      </c>
      <c r="C73" s="0" t="s">
        <v>19</v>
      </c>
      <c r="D73" s="0" t="n">
        <v>15</v>
      </c>
      <c r="E73" s="0" t="n">
        <v>1021</v>
      </c>
      <c r="F73" s="0" t="n">
        <v>1</v>
      </c>
      <c r="G73" s="0" t="n">
        <v>0</v>
      </c>
    </row>
    <row r="74" customFormat="false" ht="15" hidden="false" customHeight="false" outlineLevel="0" collapsed="false">
      <c r="A74" s="0" t="s">
        <v>147</v>
      </c>
    </row>
    <row r="75" customFormat="false" ht="15" hidden="false" customHeight="false" outlineLevel="0" collapsed="false">
      <c r="A75" s="0" t="s">
        <v>148</v>
      </c>
      <c r="B75" s="0" t="s">
        <v>148</v>
      </c>
      <c r="C75" s="0" t="s">
        <v>16</v>
      </c>
      <c r="D75" s="0" t="n">
        <v>3</v>
      </c>
      <c r="E75" s="0" t="n">
        <v>0</v>
      </c>
      <c r="F75" s="0" t="n">
        <v>0</v>
      </c>
      <c r="G75" s="0" t="n">
        <v>23</v>
      </c>
    </row>
    <row r="76" customFormat="false" ht="15" hidden="false" customHeight="false" outlineLevel="0" collapsed="false">
      <c r="A76" s="0" t="s">
        <v>150</v>
      </c>
    </row>
    <row r="77" customFormat="false" ht="15" hidden="false" customHeight="false" outlineLevel="0" collapsed="false">
      <c r="A77" s="0" t="s">
        <v>152</v>
      </c>
      <c r="B77" s="0" t="s">
        <v>152</v>
      </c>
      <c r="C77" s="0" t="s">
        <v>16</v>
      </c>
      <c r="D77" s="0" t="n">
        <v>15</v>
      </c>
      <c r="E77" s="0" t="n">
        <v>0</v>
      </c>
      <c r="F77" s="0" t="n">
        <v>901</v>
      </c>
      <c r="G77" s="0" t="n">
        <v>65</v>
      </c>
    </row>
    <row r="78" customFormat="false" ht="15" hidden="false" customHeight="false" outlineLevel="0" collapsed="false">
      <c r="A78" s="0" t="s">
        <v>154</v>
      </c>
      <c r="B78" s="0" t="s">
        <v>154</v>
      </c>
      <c r="C78" s="0" t="s">
        <v>37</v>
      </c>
      <c r="D78" s="0" t="n">
        <v>2</v>
      </c>
      <c r="E78" s="0" t="n">
        <v>0</v>
      </c>
      <c r="F78" s="0" t="n">
        <v>10</v>
      </c>
      <c r="G78" s="0" t="n">
        <v>9</v>
      </c>
    </row>
    <row r="79" customFormat="false" ht="15" hidden="false" customHeight="false" outlineLevel="0" collapsed="false">
      <c r="A79" s="0" t="s">
        <v>155</v>
      </c>
    </row>
    <row r="80" customFormat="false" ht="15" hidden="false" customHeight="false" outlineLevel="0" collapsed="false">
      <c r="A80" s="0" t="s">
        <v>156</v>
      </c>
      <c r="B80" s="0" t="s">
        <v>156</v>
      </c>
      <c r="C80" s="0" t="s">
        <v>37</v>
      </c>
      <c r="D80" s="0" t="n">
        <v>5</v>
      </c>
      <c r="E80" s="0" t="n">
        <v>0</v>
      </c>
      <c r="F80" s="0" t="n">
        <v>135</v>
      </c>
      <c r="G80" s="0" t="n">
        <v>28</v>
      </c>
    </row>
    <row r="81" customFormat="false" ht="15" hidden="false" customHeight="false" outlineLevel="0" collapsed="false">
      <c r="A81" s="0" t="s">
        <v>158</v>
      </c>
      <c r="B81" s="0" t="s">
        <v>158</v>
      </c>
      <c r="C81" s="0" t="s">
        <v>97</v>
      </c>
      <c r="D81" s="0" t="n">
        <v>14</v>
      </c>
      <c r="E81" s="0" t="n">
        <v>580</v>
      </c>
      <c r="F81" s="0" t="n">
        <v>0</v>
      </c>
      <c r="G81" s="0" t="n">
        <v>41</v>
      </c>
    </row>
    <row r="82" customFormat="false" ht="15" hidden="false" customHeight="false" outlineLevel="0" collapsed="false">
      <c r="A82" s="0" t="s">
        <v>160</v>
      </c>
    </row>
    <row r="83" customFormat="false" ht="15" hidden="false" customHeight="false" outlineLevel="0" collapsed="false">
      <c r="A83" s="0" t="s">
        <v>162</v>
      </c>
    </row>
    <row r="84" customFormat="false" ht="15" hidden="false" customHeight="false" outlineLevel="0" collapsed="false">
      <c r="A84" s="0" t="s">
        <v>163</v>
      </c>
    </row>
    <row r="85" customFormat="false" ht="15" hidden="false" customHeight="false" outlineLevel="0" collapsed="false">
      <c r="A85" s="0" t="s">
        <v>165</v>
      </c>
    </row>
    <row r="86" customFormat="false" ht="15" hidden="false" customHeight="false" outlineLevel="0" collapsed="false">
      <c r="A86" s="0" t="s">
        <v>166</v>
      </c>
      <c r="B86" s="0" t="s">
        <v>166</v>
      </c>
      <c r="C86" s="0" t="s">
        <v>493</v>
      </c>
      <c r="D86" s="0" t="n">
        <v>10</v>
      </c>
      <c r="E86" s="0" t="n">
        <v>612</v>
      </c>
      <c r="F86" s="0" t="n">
        <v>0</v>
      </c>
      <c r="G86" s="0" t="n">
        <v>42</v>
      </c>
    </row>
    <row r="87" customFormat="false" ht="15" hidden="false" customHeight="false" outlineLevel="0" collapsed="false">
      <c r="A87" s="0" t="s">
        <v>168</v>
      </c>
    </row>
    <row r="88" customFormat="false" ht="15" hidden="false" customHeight="false" outlineLevel="0" collapsed="false">
      <c r="A88" s="0" t="s">
        <v>170</v>
      </c>
      <c r="B88" s="0" t="s">
        <v>170</v>
      </c>
      <c r="C88" s="0" t="s">
        <v>43</v>
      </c>
      <c r="D88" s="0" t="n">
        <v>9</v>
      </c>
      <c r="E88" s="0" t="n">
        <v>137</v>
      </c>
      <c r="F88" s="0" t="n">
        <v>0</v>
      </c>
      <c r="G88" s="0" t="n">
        <v>0</v>
      </c>
    </row>
    <row r="89" customFormat="false" ht="15" hidden="false" customHeight="false" outlineLevel="0" collapsed="false">
      <c r="A89" s="0" t="s">
        <v>171</v>
      </c>
    </row>
    <row r="90" customFormat="false" ht="15" hidden="false" customHeight="false" outlineLevel="0" collapsed="false">
      <c r="A90" s="0" t="s">
        <v>173</v>
      </c>
      <c r="B90" s="0" t="s">
        <v>173</v>
      </c>
      <c r="C90" s="0" t="s">
        <v>490</v>
      </c>
      <c r="D90" s="0" t="n">
        <v>7</v>
      </c>
      <c r="E90" s="0" t="n">
        <v>60</v>
      </c>
      <c r="F90" s="0" t="n">
        <v>0</v>
      </c>
      <c r="G90" s="0" t="n">
        <v>51</v>
      </c>
    </row>
    <row r="91" customFormat="false" ht="15" hidden="false" customHeight="false" outlineLevel="0" collapsed="false">
      <c r="A91" s="0" t="s">
        <v>174</v>
      </c>
      <c r="B91" s="0" t="s">
        <v>174</v>
      </c>
      <c r="C91" s="0" t="s">
        <v>490</v>
      </c>
      <c r="D91" s="0" t="n">
        <v>16</v>
      </c>
      <c r="E91" s="0" t="n">
        <v>961</v>
      </c>
      <c r="F91" s="0" t="n">
        <v>0</v>
      </c>
      <c r="G91" s="0" t="n">
        <v>86</v>
      </c>
    </row>
    <row r="92" customFormat="false" ht="15" hidden="false" customHeight="false" outlineLevel="0" collapsed="false">
      <c r="A92" s="0" t="s">
        <v>176</v>
      </c>
    </row>
    <row r="93" customFormat="false" ht="15" hidden="false" customHeight="false" outlineLevel="0" collapsed="false">
      <c r="A93" s="0" t="s">
        <v>178</v>
      </c>
      <c r="B93" s="0" t="s">
        <v>178</v>
      </c>
      <c r="C93" s="0" t="s">
        <v>169</v>
      </c>
      <c r="D93" s="0" t="n">
        <v>13</v>
      </c>
      <c r="E93" s="0" t="n">
        <v>0</v>
      </c>
      <c r="F93" s="0" t="n">
        <v>736</v>
      </c>
      <c r="G93" s="0" t="n">
        <v>68</v>
      </c>
    </row>
    <row r="94" customFormat="false" ht="15" hidden="false" customHeight="false" outlineLevel="0" collapsed="false">
      <c r="A94" s="0" t="s">
        <v>179</v>
      </c>
    </row>
    <row r="95" customFormat="false" ht="15" hidden="false" customHeight="false" outlineLevel="0" collapsed="false">
      <c r="A95" s="0" t="s">
        <v>181</v>
      </c>
    </row>
    <row r="96" customFormat="false" ht="15" hidden="false" customHeight="false" outlineLevel="0" collapsed="false">
      <c r="A96" s="0" t="s">
        <v>182</v>
      </c>
    </row>
    <row r="97" customFormat="false" ht="15" hidden="false" customHeight="false" outlineLevel="0" collapsed="false">
      <c r="A97" s="0" t="s">
        <v>183</v>
      </c>
    </row>
    <row r="98" customFormat="false" ht="15" hidden="false" customHeight="false" outlineLevel="0" collapsed="false">
      <c r="A98" s="0" t="s">
        <v>185</v>
      </c>
      <c r="B98" s="0" t="s">
        <v>185</v>
      </c>
      <c r="C98" s="0" t="s">
        <v>97</v>
      </c>
      <c r="D98" s="0" t="n">
        <v>2</v>
      </c>
      <c r="E98" s="0" t="n">
        <v>20</v>
      </c>
      <c r="F98" s="0" t="n">
        <v>0</v>
      </c>
      <c r="G98" s="0" t="n">
        <v>0</v>
      </c>
    </row>
    <row r="99" customFormat="false" ht="15" hidden="false" customHeight="false" outlineLevel="0" collapsed="false">
      <c r="A99" s="0" t="s">
        <v>187</v>
      </c>
      <c r="B99" s="0" t="s">
        <v>187</v>
      </c>
      <c r="C99" s="0" t="s">
        <v>61</v>
      </c>
      <c r="D99" s="0" t="n">
        <v>2</v>
      </c>
      <c r="E99" s="0" t="n">
        <v>66</v>
      </c>
      <c r="F99" s="0" t="n">
        <v>0</v>
      </c>
      <c r="G99" s="0" t="n">
        <v>0</v>
      </c>
    </row>
    <row r="100" customFormat="false" ht="15" hidden="false" customHeight="false" outlineLevel="0" collapsed="false">
      <c r="A100" s="0" t="s">
        <v>189</v>
      </c>
    </row>
    <row r="101" customFormat="false" ht="15" hidden="false" customHeight="false" outlineLevel="0" collapsed="false">
      <c r="A101" s="0" t="s">
        <v>191</v>
      </c>
      <c r="B101" s="0" t="s">
        <v>191</v>
      </c>
      <c r="C101" s="0" t="s">
        <v>489</v>
      </c>
      <c r="D101" s="0" t="n">
        <v>11</v>
      </c>
      <c r="E101" s="0" t="n">
        <v>0</v>
      </c>
      <c r="F101" s="0" t="n">
        <v>12</v>
      </c>
      <c r="G101" s="0" t="n">
        <v>178</v>
      </c>
    </row>
    <row r="102" customFormat="false" ht="15" hidden="false" customHeight="false" outlineLevel="0" collapsed="false">
      <c r="A102" s="0" t="s">
        <v>193</v>
      </c>
      <c r="B102" s="0" t="s">
        <v>193</v>
      </c>
      <c r="C102" s="0" t="s">
        <v>43</v>
      </c>
      <c r="D102" s="0" t="n">
        <v>16</v>
      </c>
      <c r="E102" s="0" t="n">
        <v>482</v>
      </c>
      <c r="F102" s="0" t="n">
        <v>0</v>
      </c>
      <c r="G102" s="0" t="n">
        <v>25</v>
      </c>
    </row>
    <row r="103" customFormat="false" ht="15" hidden="false" customHeight="false" outlineLevel="0" collapsed="false">
      <c r="A103" s="0" t="s">
        <v>195</v>
      </c>
    </row>
    <row r="104" customFormat="false" ht="15" hidden="false" customHeight="false" outlineLevel="0" collapsed="false">
      <c r="A104" s="0" t="s">
        <v>196</v>
      </c>
    </row>
    <row r="105" customFormat="false" ht="15" hidden="false" customHeight="false" outlineLevel="0" collapsed="false">
      <c r="A105" s="0" t="s">
        <v>197</v>
      </c>
      <c r="B105" s="23" t="s">
        <v>197</v>
      </c>
      <c r="C105" s="23" t="s">
        <v>82</v>
      </c>
      <c r="D105" s="0" t="n">
        <v>16</v>
      </c>
      <c r="E105" s="23" t="n">
        <v>1068</v>
      </c>
      <c r="F105" s="23" t="n">
        <v>0</v>
      </c>
      <c r="G105" s="23" t="n">
        <v>0</v>
      </c>
    </row>
    <row r="106" customFormat="false" ht="15" hidden="false" customHeight="false" outlineLevel="0" collapsed="false">
      <c r="A106" s="0" t="s">
        <v>199</v>
      </c>
      <c r="B106" s="0" t="s">
        <v>199</v>
      </c>
      <c r="C106" s="0" t="s">
        <v>52</v>
      </c>
      <c r="D106" s="0" t="n">
        <v>12</v>
      </c>
      <c r="E106" s="0" t="n">
        <v>0</v>
      </c>
      <c r="F106" s="0" t="n">
        <v>134</v>
      </c>
      <c r="G106" s="0" t="n">
        <v>73</v>
      </c>
    </row>
    <row r="107" customFormat="false" ht="15" hidden="false" customHeight="false" outlineLevel="0" collapsed="false">
      <c r="A107" s="0" t="s">
        <v>201</v>
      </c>
    </row>
    <row r="108" customFormat="false" ht="15" hidden="false" customHeight="false" outlineLevel="0" collapsed="false">
      <c r="A108" s="0" t="s">
        <v>202</v>
      </c>
    </row>
    <row r="109" customFormat="false" ht="15" hidden="false" customHeight="false" outlineLevel="0" collapsed="false">
      <c r="A109" s="0" t="s">
        <v>204</v>
      </c>
      <c r="B109" s="23" t="s">
        <v>204</v>
      </c>
      <c r="C109" s="23" t="s">
        <v>16</v>
      </c>
      <c r="D109" s="0" t="n">
        <v>16</v>
      </c>
      <c r="E109" s="23" t="n">
        <v>0</v>
      </c>
      <c r="F109" s="23" t="n">
        <v>965</v>
      </c>
      <c r="G109" s="23" t="n">
        <v>117</v>
      </c>
    </row>
    <row r="110" customFormat="false" ht="15" hidden="false" customHeight="false" outlineLevel="0" collapsed="false">
      <c r="A110" s="0" t="s">
        <v>205</v>
      </c>
    </row>
    <row r="111" customFormat="false" ht="15" hidden="false" customHeight="false" outlineLevel="0" collapsed="false">
      <c r="A111" s="0" t="s">
        <v>207</v>
      </c>
      <c r="B111" s="23" t="s">
        <v>207</v>
      </c>
      <c r="C111" s="23" t="s">
        <v>489</v>
      </c>
      <c r="D111" s="0" t="n">
        <v>6</v>
      </c>
      <c r="E111" s="23" t="n">
        <v>0</v>
      </c>
      <c r="F111" s="23" t="n">
        <v>330</v>
      </c>
      <c r="G111" s="23" t="n">
        <v>26</v>
      </c>
    </row>
    <row r="112" customFormat="false" ht="15" hidden="false" customHeight="false" outlineLevel="0" collapsed="false">
      <c r="A112" s="0" t="s">
        <v>209</v>
      </c>
    </row>
    <row r="113" customFormat="false" ht="15" hidden="false" customHeight="false" outlineLevel="0" collapsed="false">
      <c r="A113" s="0" t="s">
        <v>211</v>
      </c>
    </row>
    <row r="114" customFormat="false" ht="15" hidden="false" customHeight="false" outlineLevel="0" collapsed="false">
      <c r="A114" s="0" t="s">
        <v>212</v>
      </c>
    </row>
    <row r="115" customFormat="false" ht="15" hidden="false" customHeight="false" outlineLevel="0" collapsed="false">
      <c r="A115" s="0" t="s">
        <v>213</v>
      </c>
    </row>
    <row r="116" customFormat="false" ht="15" hidden="false" customHeight="false" outlineLevel="0" collapsed="false">
      <c r="A116" s="0" t="s">
        <v>215</v>
      </c>
      <c r="B116" s="23"/>
      <c r="C116" s="23"/>
      <c r="E116" s="23"/>
      <c r="F116" s="23"/>
      <c r="G116" s="23"/>
    </row>
    <row r="117" customFormat="false" ht="15" hidden="false" customHeight="false" outlineLevel="0" collapsed="false">
      <c r="A117" s="0" t="s">
        <v>217</v>
      </c>
    </row>
    <row r="118" customFormat="false" ht="15" hidden="false" customHeight="false" outlineLevel="0" collapsed="false">
      <c r="A118" s="0" t="s">
        <v>218</v>
      </c>
      <c r="B118" s="0" t="s">
        <v>218</v>
      </c>
      <c r="C118" s="0" t="s">
        <v>489</v>
      </c>
      <c r="D118" s="0" t="n">
        <v>7</v>
      </c>
      <c r="E118" s="0" t="n">
        <v>0</v>
      </c>
      <c r="F118" s="0" t="n">
        <v>81</v>
      </c>
      <c r="G118" s="0" t="n">
        <v>46</v>
      </c>
    </row>
    <row r="119" customFormat="false" ht="15" hidden="false" customHeight="false" outlineLevel="0" collapsed="false">
      <c r="A119" s="0" t="s">
        <v>220</v>
      </c>
    </row>
    <row r="120" customFormat="false" ht="15" hidden="false" customHeight="false" outlineLevel="0" collapsed="false">
      <c r="A120" s="0" t="s">
        <v>221</v>
      </c>
    </row>
    <row r="121" customFormat="false" ht="15" hidden="false" customHeight="false" outlineLevel="0" collapsed="false">
      <c r="A121" s="0" t="s">
        <v>223</v>
      </c>
    </row>
    <row r="122" customFormat="false" ht="15" hidden="false" customHeight="false" outlineLevel="0" collapsed="false">
      <c r="A122" s="0" t="s">
        <v>224</v>
      </c>
    </row>
    <row r="123" customFormat="false" ht="15" hidden="false" customHeight="false" outlineLevel="0" collapsed="false">
      <c r="A123" s="0" t="s">
        <v>225</v>
      </c>
      <c r="B123" s="0" t="s">
        <v>225</v>
      </c>
      <c r="C123" s="0" t="s">
        <v>491</v>
      </c>
      <c r="D123" s="0" t="n">
        <v>8</v>
      </c>
      <c r="E123" s="0" t="n">
        <v>0</v>
      </c>
      <c r="F123" s="0" t="n">
        <v>109</v>
      </c>
      <c r="G123" s="0" t="n">
        <v>44</v>
      </c>
    </row>
    <row r="124" customFormat="false" ht="15" hidden="false" customHeight="false" outlineLevel="0" collapsed="false">
      <c r="A124" s="0" t="s">
        <v>226</v>
      </c>
    </row>
    <row r="125" customFormat="false" ht="15" hidden="false" customHeight="false" outlineLevel="0" collapsed="false">
      <c r="A125" s="0" t="s">
        <v>228</v>
      </c>
      <c r="B125" s="0" t="s">
        <v>228</v>
      </c>
      <c r="C125" s="0" t="s">
        <v>490</v>
      </c>
      <c r="D125" s="0" t="n">
        <v>16</v>
      </c>
      <c r="E125" s="0" t="n">
        <v>916</v>
      </c>
      <c r="F125" s="0" t="n">
        <v>0</v>
      </c>
      <c r="G125" s="0" t="n">
        <v>68</v>
      </c>
    </row>
    <row r="126" customFormat="false" ht="15" hidden="false" customHeight="false" outlineLevel="0" collapsed="false">
      <c r="A126" s="0" t="s">
        <v>229</v>
      </c>
      <c r="B126" s="0" t="s">
        <v>229</v>
      </c>
      <c r="C126" s="0" t="s">
        <v>169</v>
      </c>
      <c r="D126" s="0" t="n">
        <v>10</v>
      </c>
      <c r="E126" s="0" t="n">
        <v>0</v>
      </c>
      <c r="F126" s="0" t="n">
        <v>605</v>
      </c>
      <c r="G126" s="0" t="n">
        <v>0</v>
      </c>
    </row>
    <row r="127" customFormat="false" ht="15" hidden="false" customHeight="false" outlineLevel="0" collapsed="false">
      <c r="A127" s="0" t="s">
        <v>231</v>
      </c>
    </row>
    <row r="128" customFormat="false" ht="15" hidden="false" customHeight="false" outlineLevel="0" collapsed="false">
      <c r="A128" s="0" t="s">
        <v>232</v>
      </c>
      <c r="B128" s="0" t="s">
        <v>232</v>
      </c>
      <c r="C128" s="0" t="s">
        <v>22</v>
      </c>
      <c r="D128" s="0" t="n">
        <v>15</v>
      </c>
      <c r="E128" s="0" t="n">
        <v>0</v>
      </c>
      <c r="F128" s="0" t="n">
        <v>686</v>
      </c>
      <c r="G128" s="0" t="n">
        <v>30</v>
      </c>
    </row>
    <row r="129" customFormat="false" ht="15" hidden="false" customHeight="false" outlineLevel="0" collapsed="false">
      <c r="A129" s="0" t="s">
        <v>233</v>
      </c>
    </row>
    <row r="130" customFormat="false" ht="15" hidden="false" customHeight="false" outlineLevel="0" collapsed="false">
      <c r="A130" s="0" t="s">
        <v>234</v>
      </c>
      <c r="B130" s="0" t="s">
        <v>234</v>
      </c>
      <c r="C130" s="0" t="s">
        <v>16</v>
      </c>
      <c r="D130" s="0" t="n">
        <v>3</v>
      </c>
      <c r="E130" s="0" t="n">
        <v>0</v>
      </c>
      <c r="F130" s="0" t="n">
        <v>88</v>
      </c>
      <c r="G130" s="0" t="n">
        <v>10</v>
      </c>
    </row>
    <row r="131" customFormat="false" ht="15" hidden="false" customHeight="false" outlineLevel="0" collapsed="false">
      <c r="A131" s="0" t="s">
        <v>235</v>
      </c>
    </row>
    <row r="132" customFormat="false" ht="15" hidden="false" customHeight="false" outlineLevel="0" collapsed="false">
      <c r="A132" s="0" t="s">
        <v>236</v>
      </c>
      <c r="B132" s="0" t="s">
        <v>236</v>
      </c>
      <c r="C132" s="0" t="s">
        <v>493</v>
      </c>
      <c r="D132" s="0" t="n">
        <v>13</v>
      </c>
      <c r="E132" s="0" t="n">
        <v>835</v>
      </c>
      <c r="F132" s="0" t="n">
        <v>0</v>
      </c>
      <c r="G132" s="0" t="n">
        <v>53</v>
      </c>
    </row>
    <row r="133" customFormat="false" ht="15" hidden="false" customHeight="false" outlineLevel="0" collapsed="false">
      <c r="A133" s="0" t="s">
        <v>237</v>
      </c>
      <c r="B133" s="0" t="s">
        <v>237</v>
      </c>
      <c r="C133" s="0" t="s">
        <v>43</v>
      </c>
      <c r="D133" s="0" t="n">
        <v>15</v>
      </c>
      <c r="E133" s="0" t="n">
        <v>403</v>
      </c>
      <c r="F133" s="0" t="n">
        <v>0</v>
      </c>
      <c r="G133" s="0" t="n">
        <v>0</v>
      </c>
    </row>
    <row r="134" customFormat="false" ht="15" hidden="false" customHeight="false" outlineLevel="0" collapsed="false">
      <c r="A134" s="0" t="s">
        <v>238</v>
      </c>
      <c r="B134" s="0" t="s">
        <v>238</v>
      </c>
      <c r="C134" s="0" t="s">
        <v>493</v>
      </c>
      <c r="D134" s="0" t="n">
        <v>9</v>
      </c>
      <c r="E134" s="0" t="n">
        <v>147</v>
      </c>
      <c r="F134" s="0" t="n">
        <v>0</v>
      </c>
      <c r="G134" s="0" t="n">
        <v>54</v>
      </c>
    </row>
    <row r="135" customFormat="false" ht="15" hidden="false" customHeight="false" outlineLevel="0" collapsed="false">
      <c r="A135" s="0" t="s">
        <v>240</v>
      </c>
      <c r="B135" s="23"/>
      <c r="C135" s="23"/>
      <c r="E135" s="23"/>
      <c r="F135" s="23"/>
      <c r="G135" s="23"/>
    </row>
    <row r="136" customFormat="false" ht="15" hidden="false" customHeight="false" outlineLevel="0" collapsed="false">
      <c r="A136" s="0" t="s">
        <v>241</v>
      </c>
      <c r="B136" s="0" t="s">
        <v>241</v>
      </c>
      <c r="C136" s="0" t="s">
        <v>490</v>
      </c>
      <c r="D136" s="0" t="n">
        <v>16</v>
      </c>
      <c r="E136" s="0" t="n">
        <v>1023</v>
      </c>
      <c r="F136" s="0" t="n">
        <v>0</v>
      </c>
      <c r="G136" s="0" t="n">
        <v>62</v>
      </c>
    </row>
    <row r="137" customFormat="false" ht="15" hidden="false" customHeight="false" outlineLevel="0" collapsed="false">
      <c r="A137" s="0" t="s">
        <v>242</v>
      </c>
      <c r="B137" s="0" t="s">
        <v>242</v>
      </c>
      <c r="C137" s="0" t="s">
        <v>52</v>
      </c>
      <c r="D137" s="0" t="n">
        <v>15</v>
      </c>
      <c r="E137" s="0" t="n">
        <v>0</v>
      </c>
      <c r="F137" s="0" t="n">
        <v>1038</v>
      </c>
      <c r="G137" s="0" t="n">
        <v>79</v>
      </c>
    </row>
    <row r="138" customFormat="false" ht="15" hidden="false" customHeight="false" outlineLevel="0" collapsed="false">
      <c r="A138" s="0" t="s">
        <v>244</v>
      </c>
      <c r="B138" s="0" t="s">
        <v>244</v>
      </c>
      <c r="C138" s="0" t="s">
        <v>97</v>
      </c>
      <c r="D138" s="0" t="n">
        <v>6</v>
      </c>
      <c r="E138" s="0" t="n">
        <v>234</v>
      </c>
      <c r="F138" s="0" t="n">
        <v>0</v>
      </c>
      <c r="G138" s="0" t="n">
        <v>0</v>
      </c>
    </row>
    <row r="139" customFormat="false" ht="15" hidden="false" customHeight="false" outlineLevel="0" collapsed="false">
      <c r="A139" s="0" t="s">
        <v>245</v>
      </c>
    </row>
    <row r="140" customFormat="false" ht="15" hidden="false" customHeight="false" outlineLevel="0" collapsed="false">
      <c r="A140" s="0" t="s">
        <v>246</v>
      </c>
    </row>
    <row r="141" customFormat="false" ht="15" hidden="false" customHeight="false" outlineLevel="0" collapsed="false">
      <c r="A141" s="0" t="s">
        <v>248</v>
      </c>
    </row>
    <row r="142" customFormat="false" ht="15" hidden="false" customHeight="false" outlineLevel="0" collapsed="false">
      <c r="A142" s="0" t="s">
        <v>250</v>
      </c>
    </row>
    <row r="143" customFormat="false" ht="15" hidden="false" customHeight="false" outlineLevel="0" collapsed="false">
      <c r="A143" s="0" t="s">
        <v>251</v>
      </c>
    </row>
    <row r="144" customFormat="false" ht="15" hidden="false" customHeight="false" outlineLevel="0" collapsed="false">
      <c r="A144" s="0" t="s">
        <v>252</v>
      </c>
    </row>
    <row r="145" customFormat="false" ht="15" hidden="false" customHeight="false" outlineLevel="0" collapsed="false">
      <c r="A145" s="0" t="s">
        <v>253</v>
      </c>
    </row>
    <row r="146" customFormat="false" ht="15" hidden="false" customHeight="false" outlineLevel="0" collapsed="false">
      <c r="A146" s="0" t="s">
        <v>255</v>
      </c>
    </row>
    <row r="147" customFormat="false" ht="15" hidden="false" customHeight="false" outlineLevel="0" collapsed="false">
      <c r="A147" s="0" t="s">
        <v>256</v>
      </c>
      <c r="B147" s="0" t="s">
        <v>256</v>
      </c>
      <c r="C147" s="0" t="s">
        <v>19</v>
      </c>
      <c r="D147" s="0" t="n">
        <v>7</v>
      </c>
      <c r="E147" s="0" t="n">
        <v>66</v>
      </c>
      <c r="F147" s="0" t="n">
        <v>0</v>
      </c>
      <c r="G147" s="0" t="n">
        <v>0</v>
      </c>
    </row>
    <row r="148" customFormat="false" ht="15" hidden="false" customHeight="false" outlineLevel="0" collapsed="false">
      <c r="A148" s="0" t="s">
        <v>257</v>
      </c>
      <c r="B148" s="0" t="s">
        <v>257</v>
      </c>
      <c r="C148" s="0" t="s">
        <v>493</v>
      </c>
      <c r="D148" s="0" t="n">
        <v>8</v>
      </c>
      <c r="E148" s="0" t="n">
        <v>436</v>
      </c>
      <c r="F148" s="0" t="n">
        <v>0</v>
      </c>
      <c r="G148" s="0" t="n">
        <v>22</v>
      </c>
    </row>
    <row r="149" customFormat="false" ht="15" hidden="false" customHeight="false" outlineLevel="0" collapsed="false">
      <c r="A149" s="0" t="s">
        <v>258</v>
      </c>
      <c r="B149" s="0" t="s">
        <v>258</v>
      </c>
      <c r="C149" s="0" t="s">
        <v>16</v>
      </c>
      <c r="D149" s="0" t="n">
        <v>11</v>
      </c>
      <c r="E149" s="0" t="n">
        <v>0</v>
      </c>
      <c r="F149" s="0" t="n">
        <v>552</v>
      </c>
      <c r="G149" s="0" t="n">
        <v>5</v>
      </c>
    </row>
    <row r="150" customFormat="false" ht="15" hidden="false" customHeight="false" outlineLevel="0" collapsed="false">
      <c r="A150" s="0" t="s">
        <v>259</v>
      </c>
    </row>
    <row r="151" customFormat="false" ht="15" hidden="false" customHeight="false" outlineLevel="0" collapsed="false">
      <c r="A151" s="0" t="s">
        <v>260</v>
      </c>
      <c r="B151" s="23"/>
      <c r="C151" s="23"/>
      <c r="E151" s="23"/>
      <c r="F151" s="23"/>
      <c r="G151" s="23"/>
    </row>
    <row r="152" customFormat="false" ht="15" hidden="false" customHeight="false" outlineLevel="0" collapsed="false">
      <c r="A152" s="0" t="s">
        <v>262</v>
      </c>
    </row>
    <row r="153" customFormat="false" ht="15" hidden="false" customHeight="false" outlineLevel="0" collapsed="false">
      <c r="A153" s="0" t="s">
        <v>263</v>
      </c>
      <c r="B153" s="0" t="s">
        <v>263</v>
      </c>
      <c r="C153" s="0" t="s">
        <v>43</v>
      </c>
      <c r="D153" s="0" t="n">
        <v>13</v>
      </c>
      <c r="E153" s="0" t="n">
        <v>77</v>
      </c>
      <c r="F153" s="0" t="n">
        <v>0</v>
      </c>
      <c r="G153" s="0" t="n">
        <v>125</v>
      </c>
    </row>
    <row r="154" customFormat="false" ht="15" hidden="false" customHeight="false" outlineLevel="0" collapsed="false">
      <c r="A154" s="0" t="s">
        <v>264</v>
      </c>
      <c r="B154" s="0" t="s">
        <v>264</v>
      </c>
      <c r="C154" s="0" t="s">
        <v>19</v>
      </c>
      <c r="D154" s="0" t="n">
        <v>16</v>
      </c>
      <c r="E154" s="0" t="n">
        <v>939</v>
      </c>
      <c r="F154" s="0" t="n">
        <v>0</v>
      </c>
      <c r="G154" s="0" t="n">
        <v>0</v>
      </c>
    </row>
    <row r="155" customFormat="false" ht="15" hidden="false" customHeight="false" outlineLevel="0" collapsed="false">
      <c r="A155" s="0" t="s">
        <v>266</v>
      </c>
      <c r="B155" s="0" t="s">
        <v>266</v>
      </c>
      <c r="C155" s="0" t="s">
        <v>169</v>
      </c>
      <c r="D155" s="0" t="n">
        <v>12</v>
      </c>
      <c r="E155" s="0" t="n">
        <v>7</v>
      </c>
      <c r="F155" s="0" t="n">
        <v>691</v>
      </c>
      <c r="G155" s="0" t="n">
        <v>51</v>
      </c>
    </row>
    <row r="156" customFormat="false" ht="15" hidden="false" customHeight="false" outlineLevel="0" collapsed="false">
      <c r="A156" s="0" t="s">
        <v>267</v>
      </c>
      <c r="B156" s="0" t="s">
        <v>267</v>
      </c>
      <c r="C156" s="0" t="s">
        <v>43</v>
      </c>
      <c r="D156" s="0" t="n">
        <v>16</v>
      </c>
      <c r="E156" s="0" t="n">
        <v>240</v>
      </c>
      <c r="F156" s="0" t="n">
        <v>0</v>
      </c>
      <c r="G156" s="0" t="n">
        <v>123</v>
      </c>
    </row>
    <row r="157" customFormat="false" ht="15" hidden="false" customHeight="false" outlineLevel="0" collapsed="false">
      <c r="A157" s="0" t="s">
        <v>269</v>
      </c>
      <c r="B157" s="0" t="s">
        <v>269</v>
      </c>
      <c r="C157" s="0" t="s">
        <v>489</v>
      </c>
      <c r="D157" s="0" t="n">
        <v>9</v>
      </c>
      <c r="E157" s="0" t="n">
        <v>0</v>
      </c>
      <c r="F157" s="0" t="n">
        <v>198</v>
      </c>
      <c r="G157" s="0" t="n">
        <v>5</v>
      </c>
    </row>
    <row r="158" customFormat="false" ht="15" hidden="false" customHeight="false" outlineLevel="0" collapsed="false">
      <c r="A158" s="0" t="s">
        <v>270</v>
      </c>
    </row>
    <row r="159" customFormat="false" ht="15" hidden="false" customHeight="false" outlineLevel="0" collapsed="false">
      <c r="A159" s="0" t="s">
        <v>271</v>
      </c>
    </row>
    <row r="160" customFormat="false" ht="15" hidden="false" customHeight="false" outlineLevel="0" collapsed="false">
      <c r="A160" s="0" t="s">
        <v>272</v>
      </c>
    </row>
    <row r="161" customFormat="false" ht="15" hidden="false" customHeight="false" outlineLevel="0" collapsed="false">
      <c r="A161" s="0" t="s">
        <v>273</v>
      </c>
    </row>
    <row r="162" customFormat="false" ht="15" hidden="false" customHeight="false" outlineLevel="0" collapsed="false">
      <c r="A162" s="0" t="s">
        <v>274</v>
      </c>
    </row>
    <row r="163" customFormat="false" ht="15" hidden="false" customHeight="false" outlineLevel="0" collapsed="false">
      <c r="A163" s="0" t="s">
        <v>275</v>
      </c>
      <c r="B163" s="0" t="s">
        <v>275</v>
      </c>
      <c r="C163" s="0" t="s">
        <v>493</v>
      </c>
      <c r="D163" s="0" t="n">
        <v>10</v>
      </c>
      <c r="E163" s="0" t="n">
        <v>447</v>
      </c>
      <c r="F163" s="0" t="n">
        <v>0</v>
      </c>
      <c r="G163" s="0" t="n">
        <v>16</v>
      </c>
    </row>
    <row r="164" customFormat="false" ht="15" hidden="false" customHeight="false" outlineLevel="0" collapsed="false">
      <c r="A164" s="0" t="s">
        <v>276</v>
      </c>
    </row>
    <row r="165" customFormat="false" ht="15" hidden="false" customHeight="false" outlineLevel="0" collapsed="false">
      <c r="A165" s="0" t="s">
        <v>278</v>
      </c>
      <c r="B165" s="0" t="s">
        <v>278</v>
      </c>
      <c r="C165" s="0" t="s">
        <v>61</v>
      </c>
      <c r="D165" s="0" t="n">
        <v>3</v>
      </c>
      <c r="E165" s="0" t="n">
        <v>70</v>
      </c>
      <c r="F165" s="0" t="n">
        <v>0</v>
      </c>
      <c r="G165" s="0" t="n">
        <v>0</v>
      </c>
    </row>
    <row r="166" customFormat="false" ht="15" hidden="false" customHeight="false" outlineLevel="0" collapsed="false">
      <c r="A166" s="0" t="s">
        <v>279</v>
      </c>
      <c r="B166" s="0" t="s">
        <v>279</v>
      </c>
      <c r="C166" s="0" t="s">
        <v>490</v>
      </c>
      <c r="D166" s="0" t="n">
        <v>15</v>
      </c>
      <c r="E166" s="0" t="n">
        <v>964</v>
      </c>
      <c r="F166" s="0" t="n">
        <v>0</v>
      </c>
      <c r="G166" s="0" t="n">
        <v>69</v>
      </c>
    </row>
    <row r="167" customFormat="false" ht="15" hidden="false" customHeight="false" outlineLevel="0" collapsed="false">
      <c r="A167" s="0" t="s">
        <v>280</v>
      </c>
    </row>
    <row r="168" customFormat="false" ht="15" hidden="false" customHeight="false" outlineLevel="0" collapsed="false">
      <c r="A168" s="0" t="s">
        <v>282</v>
      </c>
      <c r="B168" s="0" t="s">
        <v>282</v>
      </c>
      <c r="C168" s="0" t="s">
        <v>493</v>
      </c>
      <c r="D168" s="0" t="n">
        <v>14</v>
      </c>
      <c r="E168" s="0" t="n">
        <v>824</v>
      </c>
      <c r="F168" s="0" t="n">
        <v>0</v>
      </c>
      <c r="G168" s="0" t="n">
        <v>75</v>
      </c>
    </row>
    <row r="169" customFormat="false" ht="15" hidden="false" customHeight="false" outlineLevel="0" collapsed="false">
      <c r="A169" s="0" t="s">
        <v>284</v>
      </c>
      <c r="B169" s="23" t="s">
        <v>284</v>
      </c>
      <c r="C169" s="23" t="s">
        <v>489</v>
      </c>
      <c r="D169" s="0" t="n">
        <v>3</v>
      </c>
      <c r="E169" s="23" t="n">
        <v>0</v>
      </c>
      <c r="F169" s="23" t="n">
        <v>47</v>
      </c>
      <c r="G169" s="23" t="n">
        <v>0</v>
      </c>
    </row>
    <row r="170" customFormat="false" ht="15" hidden="false" customHeight="false" outlineLevel="0" collapsed="false">
      <c r="A170" s="0" t="s">
        <v>285</v>
      </c>
    </row>
    <row r="171" customFormat="false" ht="15" hidden="false" customHeight="false" outlineLevel="0" collapsed="false">
      <c r="A171" s="0" t="s">
        <v>286</v>
      </c>
      <c r="B171" s="0" t="s">
        <v>286</v>
      </c>
      <c r="C171" s="0" t="s">
        <v>43</v>
      </c>
      <c r="D171" s="0" t="n">
        <v>15</v>
      </c>
      <c r="E171" s="0" t="n">
        <v>943</v>
      </c>
      <c r="F171" s="0" t="n">
        <v>0</v>
      </c>
      <c r="G171" s="0" t="n">
        <v>2</v>
      </c>
    </row>
    <row r="172" customFormat="false" ht="15" hidden="false" customHeight="false" outlineLevel="0" collapsed="false">
      <c r="A172" s="0" t="s">
        <v>287</v>
      </c>
      <c r="B172" s="0" t="s">
        <v>287</v>
      </c>
      <c r="C172" s="0" t="s">
        <v>97</v>
      </c>
      <c r="D172" s="0" t="n">
        <v>15</v>
      </c>
      <c r="E172" s="0" t="n">
        <v>421</v>
      </c>
      <c r="F172" s="0" t="n">
        <v>0</v>
      </c>
      <c r="G172" s="0" t="n">
        <v>133</v>
      </c>
    </row>
    <row r="173" customFormat="false" ht="15" hidden="false" customHeight="false" outlineLevel="0" collapsed="false">
      <c r="A173" s="0" t="s">
        <v>288</v>
      </c>
      <c r="B173" s="0" t="s">
        <v>288</v>
      </c>
      <c r="C173" s="0" t="s">
        <v>16</v>
      </c>
      <c r="D173" s="0" t="n">
        <v>15</v>
      </c>
      <c r="E173" s="0" t="n">
        <v>0</v>
      </c>
      <c r="F173" s="0" t="n">
        <v>922</v>
      </c>
      <c r="G173" s="0" t="n">
        <v>64</v>
      </c>
    </row>
    <row r="174" customFormat="false" ht="15" hidden="false" customHeight="false" outlineLevel="0" collapsed="false">
      <c r="A174" s="0" t="s">
        <v>289</v>
      </c>
    </row>
    <row r="175" customFormat="false" ht="15" hidden="false" customHeight="false" outlineLevel="0" collapsed="false">
      <c r="A175" s="0" t="s">
        <v>290</v>
      </c>
    </row>
    <row r="176" customFormat="false" ht="15" hidden="false" customHeight="false" outlineLevel="0" collapsed="false">
      <c r="A176" s="0" t="s">
        <v>293</v>
      </c>
      <c r="B176" s="0" t="s">
        <v>293</v>
      </c>
      <c r="C176" s="0" t="s">
        <v>493</v>
      </c>
      <c r="D176" s="0" t="n">
        <v>11</v>
      </c>
      <c r="E176" s="0" t="n">
        <v>702</v>
      </c>
      <c r="F176" s="0" t="n">
        <v>0</v>
      </c>
      <c r="G176" s="0" t="n">
        <v>44</v>
      </c>
    </row>
    <row r="177" customFormat="false" ht="15" hidden="false" customHeight="false" outlineLevel="0" collapsed="false">
      <c r="A177" s="0" t="s">
        <v>294</v>
      </c>
    </row>
    <row r="178" customFormat="false" ht="15" hidden="false" customHeight="false" outlineLevel="0" collapsed="false">
      <c r="A178" s="0" t="s">
        <v>296</v>
      </c>
    </row>
    <row r="179" customFormat="false" ht="15" hidden="false" customHeight="false" outlineLevel="0" collapsed="false">
      <c r="A179" s="0" t="s">
        <v>297</v>
      </c>
    </row>
    <row r="180" customFormat="false" ht="15" hidden="false" customHeight="false" outlineLevel="0" collapsed="false">
      <c r="A180" s="0" t="s">
        <v>299</v>
      </c>
      <c r="B180" s="0" t="s">
        <v>299</v>
      </c>
      <c r="C180" s="0" t="s">
        <v>489</v>
      </c>
      <c r="D180" s="0" t="n">
        <v>16</v>
      </c>
      <c r="E180" s="0" t="n">
        <v>0</v>
      </c>
      <c r="F180" s="0" t="n">
        <v>501</v>
      </c>
      <c r="G180" s="0" t="n">
        <v>73</v>
      </c>
    </row>
    <row r="181" customFormat="false" ht="15" hidden="false" customHeight="false" outlineLevel="0" collapsed="false">
      <c r="A181" s="0" t="s">
        <v>300</v>
      </c>
    </row>
    <row r="182" customFormat="false" ht="15" hidden="false" customHeight="false" outlineLevel="0" collapsed="false">
      <c r="A182" s="0" t="s">
        <v>301</v>
      </c>
    </row>
    <row r="183" customFormat="false" ht="15" hidden="false" customHeight="false" outlineLevel="0" collapsed="false">
      <c r="A183" s="0" t="s">
        <v>302</v>
      </c>
    </row>
    <row r="184" customFormat="false" ht="15" hidden="false" customHeight="false" outlineLevel="0" collapsed="false">
      <c r="A184" s="0" t="s">
        <v>303</v>
      </c>
      <c r="B184" s="0" t="s">
        <v>303</v>
      </c>
      <c r="C184" s="0" t="s">
        <v>37</v>
      </c>
      <c r="D184" s="0" t="n">
        <v>16</v>
      </c>
      <c r="E184" s="0" t="n">
        <v>0</v>
      </c>
      <c r="F184" s="0" t="n">
        <v>576</v>
      </c>
      <c r="G184" s="0" t="n">
        <v>206</v>
      </c>
    </row>
    <row r="185" customFormat="false" ht="15" hidden="false" customHeight="false" outlineLevel="0" collapsed="false">
      <c r="A185" s="0" t="s">
        <v>304</v>
      </c>
    </row>
    <row r="186" customFormat="false" ht="15" hidden="false" customHeight="false" outlineLevel="0" collapsed="false">
      <c r="A186" s="0" t="s">
        <v>305</v>
      </c>
    </row>
    <row r="187" customFormat="false" ht="15" hidden="false" customHeight="false" outlineLevel="0" collapsed="false">
      <c r="A187" s="0" t="s">
        <v>307</v>
      </c>
      <c r="B187" s="0" t="s">
        <v>307</v>
      </c>
      <c r="C187" s="0" t="s">
        <v>19</v>
      </c>
      <c r="D187" s="0" t="n">
        <v>11</v>
      </c>
      <c r="E187" s="0" t="n">
        <v>187</v>
      </c>
      <c r="F187" s="0" t="n">
        <v>0</v>
      </c>
      <c r="G187" s="0" t="n">
        <v>0</v>
      </c>
    </row>
    <row r="188" customFormat="false" ht="15" hidden="false" customHeight="false" outlineLevel="0" collapsed="false">
      <c r="A188" s="0" t="s">
        <v>308</v>
      </c>
      <c r="B188" s="0" t="s">
        <v>308</v>
      </c>
      <c r="C188" s="0" t="s">
        <v>97</v>
      </c>
      <c r="D188" s="0" t="n">
        <v>16</v>
      </c>
      <c r="E188" s="0" t="n">
        <v>127</v>
      </c>
      <c r="F188" s="0" t="n">
        <v>0</v>
      </c>
      <c r="G188" s="0" t="n">
        <v>225</v>
      </c>
    </row>
    <row r="189" customFormat="false" ht="15" hidden="false" customHeight="false" outlineLevel="0" collapsed="false">
      <c r="A189" s="0" t="s">
        <v>310</v>
      </c>
    </row>
    <row r="190" customFormat="false" ht="15" hidden="false" customHeight="false" outlineLevel="0" collapsed="false">
      <c r="A190" s="0" t="s">
        <v>312</v>
      </c>
      <c r="B190" s="0" t="s">
        <v>312</v>
      </c>
      <c r="C190" s="0" t="s">
        <v>19</v>
      </c>
      <c r="D190" s="0" t="n">
        <v>16</v>
      </c>
      <c r="E190" s="0" t="n">
        <v>769</v>
      </c>
      <c r="F190" s="0" t="n">
        <v>0</v>
      </c>
      <c r="G190" s="0" t="n">
        <v>1</v>
      </c>
    </row>
    <row r="191" customFormat="false" ht="15" hidden="false" customHeight="false" outlineLevel="0" collapsed="false">
      <c r="A191" s="0" t="s">
        <v>313</v>
      </c>
    </row>
    <row r="192" customFormat="false" ht="15" hidden="false" customHeight="false" outlineLevel="0" collapsed="false">
      <c r="A192" s="0" t="s">
        <v>314</v>
      </c>
    </row>
    <row r="193" customFormat="false" ht="15" hidden="false" customHeight="false" outlineLevel="0" collapsed="false">
      <c r="A193" s="0" t="s">
        <v>315</v>
      </c>
    </row>
    <row r="194" customFormat="false" ht="15" hidden="false" customHeight="false" outlineLevel="0" collapsed="false">
      <c r="A194" s="0" t="s">
        <v>317</v>
      </c>
    </row>
    <row r="195" customFormat="false" ht="15" hidden="false" customHeight="false" outlineLevel="0" collapsed="false">
      <c r="A195" s="0" t="s">
        <v>319</v>
      </c>
    </row>
    <row r="196" customFormat="false" ht="15" hidden="false" customHeight="false" outlineLevel="0" collapsed="false">
      <c r="A196" s="0" t="s">
        <v>320</v>
      </c>
    </row>
    <row r="197" customFormat="false" ht="15" hidden="false" customHeight="false" outlineLevel="0" collapsed="false">
      <c r="A197" s="0" t="s">
        <v>321</v>
      </c>
      <c r="B197" s="0" t="s">
        <v>321</v>
      </c>
      <c r="C197" s="0" t="s">
        <v>490</v>
      </c>
      <c r="D197" s="0" t="n">
        <v>7</v>
      </c>
      <c r="E197" s="0" t="n">
        <v>447</v>
      </c>
      <c r="F197" s="0" t="n">
        <v>0</v>
      </c>
      <c r="G197" s="0" t="n">
        <v>33</v>
      </c>
    </row>
    <row r="198" customFormat="false" ht="15" hidden="false" customHeight="false" outlineLevel="0" collapsed="false">
      <c r="A198" s="0" t="s">
        <v>322</v>
      </c>
      <c r="B198" s="0" t="s">
        <v>322</v>
      </c>
      <c r="C198" s="0" t="s">
        <v>169</v>
      </c>
      <c r="D198" s="0" t="n">
        <v>16</v>
      </c>
      <c r="E198" s="0" t="n">
        <v>0</v>
      </c>
      <c r="F198" s="0" t="n">
        <v>1065</v>
      </c>
      <c r="G198" s="0" t="n">
        <v>82</v>
      </c>
    </row>
    <row r="199" customFormat="false" ht="15" hidden="false" customHeight="false" outlineLevel="0" collapsed="false">
      <c r="A199" s="0" t="s">
        <v>323</v>
      </c>
    </row>
    <row r="200" customFormat="false" ht="15" hidden="false" customHeight="false" outlineLevel="0" collapsed="false">
      <c r="A200" s="0" t="s">
        <v>324</v>
      </c>
    </row>
    <row r="201" customFormat="false" ht="15" hidden="false" customHeight="false" outlineLevel="0" collapsed="false">
      <c r="A201" s="0" t="s">
        <v>325</v>
      </c>
      <c r="B201" s="0" t="s">
        <v>325</v>
      </c>
      <c r="C201" s="0" t="s">
        <v>489</v>
      </c>
      <c r="D201" s="0" t="n">
        <v>11</v>
      </c>
      <c r="E201" s="0" t="n">
        <v>0</v>
      </c>
      <c r="F201" s="0" t="n">
        <v>63</v>
      </c>
      <c r="G201" s="0" t="n">
        <v>237</v>
      </c>
    </row>
    <row r="202" customFormat="false" ht="15" hidden="false" customHeight="false" outlineLevel="0" collapsed="false">
      <c r="A202" s="0" t="s">
        <v>326</v>
      </c>
    </row>
    <row r="203" customFormat="false" ht="15" hidden="false" customHeight="false" outlineLevel="0" collapsed="false">
      <c r="A203" s="0" t="s">
        <v>328</v>
      </c>
    </row>
    <row r="204" customFormat="false" ht="15" hidden="false" customHeight="false" outlineLevel="0" collapsed="false">
      <c r="A204" s="0" t="s">
        <v>329</v>
      </c>
      <c r="B204" s="0" t="s">
        <v>329</v>
      </c>
      <c r="C204" s="0" t="s">
        <v>43</v>
      </c>
      <c r="D204" s="0" t="n">
        <v>9</v>
      </c>
      <c r="E204" s="0" t="n">
        <v>171</v>
      </c>
      <c r="F204" s="0" t="n">
        <v>0</v>
      </c>
      <c r="G204" s="0" t="n">
        <v>0</v>
      </c>
    </row>
    <row r="205" customFormat="false" ht="15" hidden="false" customHeight="false" outlineLevel="0" collapsed="false">
      <c r="A205" s="0" t="s">
        <v>330</v>
      </c>
      <c r="B205" s="0" t="s">
        <v>330</v>
      </c>
      <c r="C205" s="0" t="s">
        <v>61</v>
      </c>
      <c r="D205" s="0" t="n">
        <v>4</v>
      </c>
      <c r="E205" s="0" t="n">
        <v>264</v>
      </c>
      <c r="F205" s="0" t="n">
        <v>0</v>
      </c>
      <c r="G205" s="0" t="n">
        <v>0</v>
      </c>
    </row>
    <row r="206" customFormat="false" ht="15" hidden="false" customHeight="false" outlineLevel="0" collapsed="false">
      <c r="A206" s="0" t="s">
        <v>331</v>
      </c>
    </row>
    <row r="207" customFormat="false" ht="15" hidden="false" customHeight="false" outlineLevel="0" collapsed="false">
      <c r="A207" s="0" t="s">
        <v>332</v>
      </c>
    </row>
    <row r="208" customFormat="false" ht="15" hidden="false" customHeight="false" outlineLevel="0" collapsed="false">
      <c r="A208" s="0" t="s">
        <v>334</v>
      </c>
    </row>
    <row r="209" customFormat="false" ht="15" hidden="false" customHeight="false" outlineLevel="0" collapsed="false">
      <c r="A209" s="0" t="s">
        <v>336</v>
      </c>
    </row>
    <row r="210" customFormat="false" ht="15" hidden="false" customHeight="false" outlineLevel="0" collapsed="false">
      <c r="A210" s="0" t="s">
        <v>338</v>
      </c>
    </row>
    <row r="211" customFormat="false" ht="15" hidden="false" customHeight="false" outlineLevel="0" collapsed="false">
      <c r="A211" s="0" t="s">
        <v>339</v>
      </c>
    </row>
    <row r="212" customFormat="false" ht="15" hidden="false" customHeight="false" outlineLevel="0" collapsed="false">
      <c r="A212" s="0" t="s">
        <v>340</v>
      </c>
    </row>
    <row r="213" customFormat="false" ht="15" hidden="false" customHeight="false" outlineLevel="0" collapsed="false">
      <c r="A213" s="0" t="s">
        <v>342</v>
      </c>
    </row>
    <row r="214" customFormat="false" ht="15" hidden="false" customHeight="false" outlineLevel="0" collapsed="false">
      <c r="A214" s="0" t="s">
        <v>343</v>
      </c>
    </row>
    <row r="215" customFormat="false" ht="15" hidden="false" customHeight="false" outlineLevel="0" collapsed="false">
      <c r="A215" s="0" t="s">
        <v>344</v>
      </c>
    </row>
    <row r="216" customFormat="false" ht="15" hidden="false" customHeight="false" outlineLevel="0" collapsed="false">
      <c r="A216" s="0" t="s">
        <v>345</v>
      </c>
    </row>
    <row r="217" customFormat="false" ht="15" hidden="false" customHeight="false" outlineLevel="0" collapsed="false">
      <c r="A217" s="0" t="s">
        <v>346</v>
      </c>
      <c r="B217" s="0" t="s">
        <v>346</v>
      </c>
      <c r="C217" s="0" t="s">
        <v>493</v>
      </c>
      <c r="D217" s="0" t="n">
        <v>8</v>
      </c>
      <c r="E217" s="0" t="n">
        <v>557</v>
      </c>
      <c r="F217" s="0" t="n">
        <v>0</v>
      </c>
      <c r="G217" s="0" t="n">
        <v>39</v>
      </c>
    </row>
    <row r="218" customFormat="false" ht="15" hidden="false" customHeight="false" outlineLevel="0" collapsed="false">
      <c r="A218" s="0" t="s">
        <v>348</v>
      </c>
    </row>
    <row r="219" customFormat="false" ht="15" hidden="false" customHeight="false" outlineLevel="0" collapsed="false">
      <c r="A219" s="0" t="s">
        <v>349</v>
      </c>
    </row>
    <row r="220" customFormat="false" ht="15" hidden="false" customHeight="false" outlineLevel="0" collapsed="false">
      <c r="A220" s="0" t="s">
        <v>350</v>
      </c>
    </row>
    <row r="221" customFormat="false" ht="15" hidden="false" customHeight="false" outlineLevel="0" collapsed="false">
      <c r="A221" s="0" t="s">
        <v>351</v>
      </c>
    </row>
    <row r="222" customFormat="false" ht="15" hidden="false" customHeight="false" outlineLevel="0" collapsed="false">
      <c r="A222" s="0" t="s">
        <v>352</v>
      </c>
    </row>
    <row r="223" customFormat="false" ht="15" hidden="false" customHeight="false" outlineLevel="0" collapsed="false">
      <c r="A223" s="0" t="s">
        <v>354</v>
      </c>
    </row>
    <row r="224" customFormat="false" ht="15" hidden="false" customHeight="false" outlineLevel="0" collapsed="false">
      <c r="A224" s="0" t="s">
        <v>355</v>
      </c>
    </row>
    <row r="225" customFormat="false" ht="15" hidden="false" customHeight="false" outlineLevel="0" collapsed="false">
      <c r="A225" s="0" t="s">
        <v>357</v>
      </c>
    </row>
    <row r="226" customFormat="false" ht="15" hidden="false" customHeight="false" outlineLevel="0" collapsed="false">
      <c r="A226" s="0" t="s">
        <v>358</v>
      </c>
      <c r="B226" s="0" t="s">
        <v>358</v>
      </c>
      <c r="C226" s="0" t="s">
        <v>43</v>
      </c>
      <c r="D226" s="0" t="n">
        <v>10</v>
      </c>
      <c r="E226" s="0" t="n">
        <v>195</v>
      </c>
      <c r="F226" s="0" t="n">
        <v>0</v>
      </c>
      <c r="G226" s="0" t="n">
        <v>102</v>
      </c>
    </row>
    <row r="227" customFormat="false" ht="15" hidden="false" customHeight="false" outlineLevel="0" collapsed="false">
      <c r="A227" s="0" t="s">
        <v>359</v>
      </c>
      <c r="B227" s="0" t="s">
        <v>359</v>
      </c>
      <c r="C227" s="0" t="s">
        <v>490</v>
      </c>
      <c r="D227" s="0" t="n">
        <v>13</v>
      </c>
      <c r="E227" s="0" t="n">
        <v>791</v>
      </c>
      <c r="F227" s="0" t="n">
        <v>0</v>
      </c>
      <c r="G227" s="0" t="n">
        <v>62</v>
      </c>
    </row>
    <row r="228" customFormat="false" ht="15" hidden="false" customHeight="false" outlineLevel="0" collapsed="false">
      <c r="A228" s="0" t="s">
        <v>360</v>
      </c>
    </row>
    <row r="229" customFormat="false" ht="15" hidden="false" customHeight="false" outlineLevel="0" collapsed="false">
      <c r="A229" s="0" t="s">
        <v>361</v>
      </c>
      <c r="B229" s="0" t="s">
        <v>361</v>
      </c>
      <c r="C229" s="0" t="s">
        <v>16</v>
      </c>
      <c r="D229" s="0" t="n">
        <v>16</v>
      </c>
      <c r="E229" s="0" t="n">
        <v>0</v>
      </c>
      <c r="F229" s="0" t="n">
        <v>1040</v>
      </c>
      <c r="G229" s="0" t="n">
        <v>157</v>
      </c>
    </row>
    <row r="230" customFormat="false" ht="15" hidden="false" customHeight="false" outlineLevel="0" collapsed="false">
      <c r="A230" s="0" t="s">
        <v>363</v>
      </c>
    </row>
    <row r="231" customFormat="false" ht="15" hidden="false" customHeight="false" outlineLevel="0" collapsed="false">
      <c r="A231" s="0" t="s">
        <v>364</v>
      </c>
      <c r="B231" s="0" t="s">
        <v>364</v>
      </c>
      <c r="C231" s="0" t="s">
        <v>19</v>
      </c>
      <c r="D231" s="0" t="n">
        <v>12</v>
      </c>
      <c r="E231" s="0" t="n">
        <v>645</v>
      </c>
      <c r="F231" s="0" t="n">
        <v>0</v>
      </c>
      <c r="G231" s="0" t="n">
        <v>1</v>
      </c>
    </row>
    <row r="232" customFormat="false" ht="15" hidden="false" customHeight="false" outlineLevel="0" collapsed="false">
      <c r="A232" s="0" t="s">
        <v>365</v>
      </c>
    </row>
    <row r="233" customFormat="false" ht="15" hidden="false" customHeight="false" outlineLevel="0" collapsed="false">
      <c r="A233" s="0" t="s">
        <v>367</v>
      </c>
    </row>
    <row r="234" customFormat="false" ht="15" hidden="false" customHeight="false" outlineLevel="0" collapsed="false">
      <c r="A234" s="0" t="s">
        <v>368</v>
      </c>
    </row>
    <row r="235" customFormat="false" ht="15" hidden="false" customHeight="false" outlineLevel="0" collapsed="false">
      <c r="A235" s="0" t="s">
        <v>370</v>
      </c>
      <c r="B235" s="0" t="s">
        <v>370</v>
      </c>
      <c r="C235" s="0" t="s">
        <v>52</v>
      </c>
      <c r="D235" s="0" t="n">
        <v>13</v>
      </c>
      <c r="E235" s="0" t="n">
        <v>0</v>
      </c>
      <c r="F235" s="0" t="n">
        <v>124</v>
      </c>
      <c r="G235" s="0" t="n">
        <v>326</v>
      </c>
    </row>
    <row r="236" customFormat="false" ht="15" hidden="false" customHeight="false" outlineLevel="0" collapsed="false">
      <c r="A236" s="0" t="s">
        <v>372</v>
      </c>
    </row>
    <row r="237" customFormat="false" ht="15" hidden="false" customHeight="false" outlineLevel="0" collapsed="false">
      <c r="A237" s="0" t="s">
        <v>373</v>
      </c>
    </row>
    <row r="238" customFormat="false" ht="15" hidden="false" customHeight="false" outlineLevel="0" collapsed="false">
      <c r="A238" s="0" t="s">
        <v>375</v>
      </c>
    </row>
    <row r="239" customFormat="false" ht="15" hidden="false" customHeight="false" outlineLevel="0" collapsed="false">
      <c r="A239" s="0" t="s">
        <v>376</v>
      </c>
    </row>
    <row r="240" customFormat="false" ht="15" hidden="false" customHeight="false" outlineLevel="0" collapsed="false">
      <c r="A240" s="0" t="s">
        <v>377</v>
      </c>
    </row>
    <row r="241" customFormat="false" ht="15" hidden="false" customHeight="false" outlineLevel="0" collapsed="false">
      <c r="A241" s="0" t="s">
        <v>378</v>
      </c>
    </row>
    <row r="242" customFormat="false" ht="15" hidden="false" customHeight="false" outlineLevel="0" collapsed="false">
      <c r="A242" s="0" t="s">
        <v>379</v>
      </c>
    </row>
    <row r="243" customFormat="false" ht="15" hidden="false" customHeight="false" outlineLevel="0" collapsed="false">
      <c r="A243" s="0" t="s">
        <v>380</v>
      </c>
      <c r="B243" s="0" t="s">
        <v>380</v>
      </c>
      <c r="C243" s="0" t="s">
        <v>169</v>
      </c>
      <c r="D243" s="0" t="n">
        <v>12</v>
      </c>
      <c r="E243" s="0" t="n">
        <v>0</v>
      </c>
      <c r="F243" s="0" t="n">
        <v>6</v>
      </c>
      <c r="G243" s="0" t="n">
        <v>177</v>
      </c>
    </row>
    <row r="244" customFormat="false" ht="15" hidden="false" customHeight="false" outlineLevel="0" collapsed="false">
      <c r="A244" s="0" t="s">
        <v>381</v>
      </c>
    </row>
    <row r="245" customFormat="false" ht="15" hidden="false" customHeight="false" outlineLevel="0" collapsed="false">
      <c r="A245" s="0" t="s">
        <v>382</v>
      </c>
      <c r="B245" s="0" t="s">
        <v>382</v>
      </c>
      <c r="C245" s="0" t="s">
        <v>169</v>
      </c>
      <c r="D245" s="0" t="n">
        <v>11</v>
      </c>
      <c r="E245" s="0" t="n">
        <v>0</v>
      </c>
      <c r="F245" s="0" t="n">
        <v>578</v>
      </c>
      <c r="G245" s="0" t="n">
        <v>12</v>
      </c>
    </row>
    <row r="246" customFormat="false" ht="15" hidden="false" customHeight="false" outlineLevel="0" collapsed="false">
      <c r="A246" s="0" t="s">
        <v>383</v>
      </c>
      <c r="B246" s="0" t="s">
        <v>383</v>
      </c>
      <c r="C246" s="0" t="s">
        <v>22</v>
      </c>
      <c r="D246" s="0" t="n">
        <v>15</v>
      </c>
      <c r="E246" s="0" t="n">
        <v>0</v>
      </c>
      <c r="F246" s="0" t="n">
        <v>654</v>
      </c>
      <c r="G246" s="0" t="n">
        <v>62</v>
      </c>
    </row>
    <row r="247" customFormat="false" ht="15" hidden="false" customHeight="false" outlineLevel="0" collapsed="false">
      <c r="A247" s="0" t="s">
        <v>385</v>
      </c>
    </row>
    <row r="248" customFormat="false" ht="15" hidden="false" customHeight="false" outlineLevel="0" collapsed="false">
      <c r="A248" s="0" t="s">
        <v>386</v>
      </c>
    </row>
    <row r="249" customFormat="false" ht="15" hidden="false" customHeight="false" outlineLevel="0" collapsed="false">
      <c r="A249" s="0" t="s">
        <v>387</v>
      </c>
      <c r="B249" s="0" t="s">
        <v>387</v>
      </c>
      <c r="C249" s="0" t="s">
        <v>22</v>
      </c>
      <c r="D249" s="0" t="n">
        <v>16</v>
      </c>
      <c r="E249" s="0" t="n">
        <v>0</v>
      </c>
      <c r="F249" s="0" t="n">
        <v>586</v>
      </c>
      <c r="G249" s="0" t="n">
        <v>82</v>
      </c>
    </row>
    <row r="250" customFormat="false" ht="15" hidden="false" customHeight="false" outlineLevel="0" collapsed="false">
      <c r="A250" s="0" t="s">
        <v>388</v>
      </c>
    </row>
    <row r="251" customFormat="false" ht="15" hidden="false" customHeight="false" outlineLevel="0" collapsed="false">
      <c r="A251" s="0" t="s">
        <v>389</v>
      </c>
    </row>
    <row r="252" customFormat="false" ht="15" hidden="false" customHeight="false" outlineLevel="0" collapsed="false">
      <c r="A252" s="0" t="s">
        <v>390</v>
      </c>
    </row>
    <row r="253" customFormat="false" ht="15" hidden="false" customHeight="false" outlineLevel="0" collapsed="false">
      <c r="A253" s="0" t="s">
        <v>391</v>
      </c>
    </row>
    <row r="254" customFormat="false" ht="15" hidden="false" customHeight="false" outlineLevel="0" collapsed="false">
      <c r="A254" s="0" t="s">
        <v>393</v>
      </c>
    </row>
    <row r="255" customFormat="false" ht="15" hidden="false" customHeight="false" outlineLevel="0" collapsed="false">
      <c r="A255" s="0" t="s">
        <v>394</v>
      </c>
    </row>
    <row r="256" customFormat="false" ht="15" hidden="false" customHeight="false" outlineLevel="0" collapsed="false">
      <c r="A256" s="0" t="s">
        <v>395</v>
      </c>
      <c r="B256" s="0" t="s">
        <v>395</v>
      </c>
      <c r="C256" s="0" t="s">
        <v>491</v>
      </c>
      <c r="D256" s="0" t="n">
        <v>15</v>
      </c>
      <c r="E256" s="0" t="n">
        <v>0</v>
      </c>
      <c r="F256" s="0" t="n">
        <v>349</v>
      </c>
      <c r="G256" s="0" t="n">
        <v>44</v>
      </c>
    </row>
    <row r="257" customFormat="false" ht="15" hidden="false" customHeight="false" outlineLevel="0" collapsed="false">
      <c r="A257" s="0" t="s">
        <v>396</v>
      </c>
    </row>
    <row r="258" customFormat="false" ht="15" hidden="false" customHeight="false" outlineLevel="0" collapsed="false">
      <c r="A258" s="0" t="s">
        <v>397</v>
      </c>
      <c r="B258" s="0" t="s">
        <v>397</v>
      </c>
      <c r="C258" s="0" t="s">
        <v>82</v>
      </c>
      <c r="D258" s="0" t="n">
        <v>13</v>
      </c>
      <c r="E258" s="0" t="n">
        <v>236</v>
      </c>
      <c r="F258" s="0" t="n">
        <v>0</v>
      </c>
      <c r="G258" s="0" t="n">
        <v>42</v>
      </c>
    </row>
    <row r="259" customFormat="false" ht="15" hidden="false" customHeight="false" outlineLevel="0" collapsed="false">
      <c r="A259" s="0" t="s">
        <v>398</v>
      </c>
      <c r="B259" s="0" t="s">
        <v>398</v>
      </c>
      <c r="C259" s="0" t="s">
        <v>169</v>
      </c>
      <c r="D259" s="0" t="n">
        <v>8</v>
      </c>
      <c r="E259" s="0" t="n">
        <v>0</v>
      </c>
      <c r="F259" s="0" t="n">
        <v>539</v>
      </c>
      <c r="G259" s="0" t="n">
        <v>10</v>
      </c>
    </row>
    <row r="260" customFormat="false" ht="15" hidden="false" customHeight="false" outlineLevel="0" collapsed="false">
      <c r="A260" s="0" t="s">
        <v>399</v>
      </c>
    </row>
    <row r="261" customFormat="false" ht="15" hidden="false" customHeight="false" outlineLevel="0" collapsed="false">
      <c r="A261" s="0" t="s">
        <v>400</v>
      </c>
    </row>
    <row r="262" customFormat="false" ht="15" hidden="false" customHeight="false" outlineLevel="0" collapsed="false">
      <c r="A262" s="0" t="s">
        <v>401</v>
      </c>
      <c r="B262" s="0" t="s">
        <v>401</v>
      </c>
      <c r="C262" s="0" t="s">
        <v>19</v>
      </c>
      <c r="D262" s="0" t="n">
        <v>8</v>
      </c>
      <c r="E262" s="0" t="n">
        <v>393</v>
      </c>
      <c r="F262" s="0" t="n">
        <v>0</v>
      </c>
      <c r="G262" s="0" t="n">
        <v>2</v>
      </c>
    </row>
    <row r="263" customFormat="false" ht="15" hidden="false" customHeight="false" outlineLevel="0" collapsed="false">
      <c r="A263" s="0" t="s">
        <v>402</v>
      </c>
      <c r="B263" s="0" t="s">
        <v>402</v>
      </c>
      <c r="C263" s="0" t="s">
        <v>19</v>
      </c>
      <c r="D263" s="0" t="n">
        <v>16</v>
      </c>
      <c r="E263" s="0" t="n">
        <v>228</v>
      </c>
      <c r="F263" s="0" t="n">
        <v>0</v>
      </c>
      <c r="G263" s="0" t="n">
        <v>33</v>
      </c>
    </row>
    <row r="264" customFormat="false" ht="15" hidden="false" customHeight="false" outlineLevel="0" collapsed="false">
      <c r="A264" s="0" t="s">
        <v>403</v>
      </c>
      <c r="B264" s="0" t="s">
        <v>403</v>
      </c>
      <c r="C264" s="0" t="s">
        <v>19</v>
      </c>
      <c r="D264" s="0" t="n">
        <v>16</v>
      </c>
      <c r="E264" s="0" t="n">
        <v>687</v>
      </c>
      <c r="F264" s="0" t="n">
        <v>0</v>
      </c>
      <c r="G264" s="0" t="n">
        <v>0</v>
      </c>
    </row>
    <row r="265" customFormat="false" ht="15" hidden="false" customHeight="false" outlineLevel="0" collapsed="false">
      <c r="A265" s="0" t="s">
        <v>404</v>
      </c>
      <c r="B265" s="0" t="s">
        <v>404</v>
      </c>
      <c r="C265" s="0" t="s">
        <v>490</v>
      </c>
      <c r="D265" s="0" t="n">
        <v>10</v>
      </c>
      <c r="E265" s="0" t="n">
        <v>541</v>
      </c>
      <c r="F265" s="0" t="n">
        <v>0</v>
      </c>
      <c r="G265" s="0" t="n">
        <v>0</v>
      </c>
    </row>
    <row r="266" customFormat="false" ht="15" hidden="false" customHeight="false" outlineLevel="0" collapsed="false">
      <c r="A266" s="0" t="s">
        <v>406</v>
      </c>
    </row>
    <row r="267" customFormat="false" ht="15" hidden="false" customHeight="false" outlineLevel="0" collapsed="false">
      <c r="A267" s="0" t="s">
        <v>407</v>
      </c>
    </row>
    <row r="268" customFormat="false" ht="15" hidden="false" customHeight="false" outlineLevel="0" collapsed="false">
      <c r="A268" s="0" t="s">
        <v>408</v>
      </c>
      <c r="B268" s="0" t="s">
        <v>408</v>
      </c>
      <c r="C268" s="0" t="s">
        <v>43</v>
      </c>
      <c r="D268" s="0" t="n">
        <v>16</v>
      </c>
      <c r="E268" s="0" t="n">
        <v>469</v>
      </c>
      <c r="F268" s="0" t="n">
        <v>0</v>
      </c>
      <c r="G268" s="0" t="n">
        <v>0</v>
      </c>
    </row>
    <row r="269" customFormat="false" ht="15" hidden="false" customHeight="false" outlineLevel="0" collapsed="false">
      <c r="A269" s="0" t="s">
        <v>409</v>
      </c>
    </row>
    <row r="270" customFormat="false" ht="15" hidden="false" customHeight="false" outlineLevel="0" collapsed="false">
      <c r="A270" s="0" t="s">
        <v>410</v>
      </c>
      <c r="B270" s="0" t="s">
        <v>410</v>
      </c>
      <c r="C270" s="0" t="s">
        <v>67</v>
      </c>
      <c r="D270" s="0" t="n">
        <v>16</v>
      </c>
      <c r="E270" s="0" t="n">
        <v>273</v>
      </c>
      <c r="F270" s="0" t="n">
        <v>0</v>
      </c>
      <c r="G270" s="0" t="n">
        <v>181</v>
      </c>
    </row>
    <row r="271" customFormat="false" ht="15" hidden="false" customHeight="false" outlineLevel="0" collapsed="false">
      <c r="A271" s="0" t="s">
        <v>412</v>
      </c>
      <c r="B271" s="0" t="s">
        <v>412</v>
      </c>
      <c r="C271" s="0" t="s">
        <v>169</v>
      </c>
      <c r="D271" s="0" t="n">
        <v>16</v>
      </c>
      <c r="E271" s="0" t="n">
        <v>0</v>
      </c>
      <c r="F271" s="0" t="n">
        <v>1083</v>
      </c>
      <c r="G271" s="0" t="n">
        <v>67</v>
      </c>
    </row>
    <row r="272" customFormat="false" ht="15" hidden="false" customHeight="false" outlineLevel="0" collapsed="false">
      <c r="A272" s="0" t="s">
        <v>413</v>
      </c>
    </row>
    <row r="273" customFormat="false" ht="15" hidden="false" customHeight="false" outlineLevel="0" collapsed="false">
      <c r="A273" s="0" t="s">
        <v>414</v>
      </c>
    </row>
    <row r="274" customFormat="false" ht="15" hidden="false" customHeight="false" outlineLevel="0" collapsed="false">
      <c r="A274" s="0" t="s">
        <v>415</v>
      </c>
      <c r="B274" s="0" t="s">
        <v>415</v>
      </c>
      <c r="C274" s="0" t="s">
        <v>82</v>
      </c>
      <c r="D274" s="0" t="n">
        <v>16</v>
      </c>
      <c r="E274" s="0" t="n">
        <v>1065</v>
      </c>
      <c r="F274" s="0" t="n">
        <v>0</v>
      </c>
      <c r="G274" s="0" t="n">
        <v>68</v>
      </c>
    </row>
    <row r="275" customFormat="false" ht="15" hidden="false" customHeight="false" outlineLevel="0" collapsed="false">
      <c r="A275" s="0" t="s">
        <v>416</v>
      </c>
      <c r="B275" s="0" t="s">
        <v>416</v>
      </c>
      <c r="C275" s="0" t="s">
        <v>97</v>
      </c>
      <c r="D275" s="0" t="n">
        <v>15</v>
      </c>
      <c r="E275" s="0" t="n">
        <v>872</v>
      </c>
      <c r="F275" s="0" t="n">
        <v>1</v>
      </c>
      <c r="G275" s="0" t="n">
        <v>0</v>
      </c>
    </row>
    <row r="276" customFormat="false" ht="15" hidden="false" customHeight="false" outlineLevel="0" collapsed="false">
      <c r="A276" s="0" t="s">
        <v>417</v>
      </c>
    </row>
    <row r="277" customFormat="false" ht="15" hidden="false" customHeight="false" outlineLevel="0" collapsed="false">
      <c r="A277" s="0" t="s">
        <v>418</v>
      </c>
    </row>
    <row r="278" customFormat="false" ht="15" hidden="false" customHeight="false" outlineLevel="0" collapsed="false">
      <c r="A278" s="0" t="s">
        <v>420</v>
      </c>
      <c r="B278" s="0" t="s">
        <v>420</v>
      </c>
      <c r="C278" s="0" t="s">
        <v>61</v>
      </c>
      <c r="D278" s="0" t="n">
        <v>1</v>
      </c>
      <c r="E278" s="0" t="n">
        <v>4</v>
      </c>
      <c r="F278" s="0" t="n">
        <v>0</v>
      </c>
      <c r="G278" s="0" t="n">
        <v>0</v>
      </c>
    </row>
    <row r="279" customFormat="false" ht="15" hidden="false" customHeight="false" outlineLevel="0" collapsed="false">
      <c r="A279" s="0" t="s">
        <v>421</v>
      </c>
      <c r="B279" s="0" t="s">
        <v>421</v>
      </c>
      <c r="C279" s="0" t="s">
        <v>97</v>
      </c>
      <c r="D279" s="0" t="n">
        <v>2</v>
      </c>
      <c r="E279" s="0" t="n">
        <v>104</v>
      </c>
      <c r="F279" s="0" t="n">
        <v>0</v>
      </c>
      <c r="G279" s="0" t="n">
        <v>0</v>
      </c>
    </row>
    <row r="280" customFormat="false" ht="15" hidden="false" customHeight="false" outlineLevel="0" collapsed="false">
      <c r="A280" s="0" t="s">
        <v>422</v>
      </c>
    </row>
    <row r="281" customFormat="false" ht="15" hidden="false" customHeight="false" outlineLevel="0" collapsed="false">
      <c r="A281" s="0" t="s">
        <v>423</v>
      </c>
      <c r="B281" s="0" t="s">
        <v>423</v>
      </c>
      <c r="C281" s="0" t="s">
        <v>52</v>
      </c>
      <c r="D281" s="0" t="n">
        <v>16</v>
      </c>
      <c r="E281" s="0" t="n">
        <v>0</v>
      </c>
      <c r="F281" s="0" t="n">
        <v>1053</v>
      </c>
      <c r="G281" s="0" t="n">
        <v>208</v>
      </c>
    </row>
    <row r="282" customFormat="false" ht="15" hidden="false" customHeight="false" outlineLevel="0" collapsed="false">
      <c r="A282" s="0" t="s">
        <v>424</v>
      </c>
    </row>
    <row r="283" customFormat="false" ht="15" hidden="false" customHeight="false" outlineLevel="0" collapsed="false">
      <c r="A283" s="0" t="s">
        <v>426</v>
      </c>
      <c r="B283" s="0" t="s">
        <v>426</v>
      </c>
      <c r="C283" s="0" t="s">
        <v>97</v>
      </c>
      <c r="D283" s="0" t="n">
        <v>10</v>
      </c>
      <c r="E283" s="0" t="n">
        <v>271</v>
      </c>
      <c r="F283" s="0" t="n">
        <v>0</v>
      </c>
      <c r="G283" s="0" t="n">
        <v>37</v>
      </c>
    </row>
    <row r="284" customFormat="false" ht="15" hidden="false" customHeight="false" outlineLevel="0" collapsed="false">
      <c r="A284" s="0" t="s">
        <v>428</v>
      </c>
      <c r="B284" s="0" t="s">
        <v>428</v>
      </c>
      <c r="C284" s="0" t="s">
        <v>490</v>
      </c>
      <c r="D284" s="0" t="n">
        <v>6</v>
      </c>
      <c r="E284" s="0" t="n">
        <v>2</v>
      </c>
      <c r="F284" s="0" t="n">
        <v>0</v>
      </c>
      <c r="G284" s="0" t="n">
        <v>28</v>
      </c>
    </row>
    <row r="285" customFormat="false" ht="15" hidden="false" customHeight="false" outlineLevel="0" collapsed="false">
      <c r="A285" s="0" t="s">
        <v>429</v>
      </c>
    </row>
    <row r="286" customFormat="false" ht="15" hidden="false" customHeight="false" outlineLevel="0" collapsed="false">
      <c r="A286" s="0" t="s">
        <v>430</v>
      </c>
      <c r="B286" s="0" t="s">
        <v>430</v>
      </c>
      <c r="C286" s="0" t="s">
        <v>37</v>
      </c>
      <c r="D286" s="0" t="n">
        <v>14</v>
      </c>
      <c r="E286" s="0" t="n">
        <v>0</v>
      </c>
      <c r="F286" s="0" t="n">
        <v>447</v>
      </c>
      <c r="G286" s="0" t="n">
        <v>75</v>
      </c>
    </row>
    <row r="287" customFormat="false" ht="15" hidden="false" customHeight="false" outlineLevel="0" collapsed="false">
      <c r="A287" s="0" t="s">
        <v>431</v>
      </c>
      <c r="B287" s="0" t="s">
        <v>431</v>
      </c>
      <c r="C287" s="0" t="s">
        <v>16</v>
      </c>
      <c r="D287" s="0" t="n">
        <v>16</v>
      </c>
      <c r="E287" s="0" t="n">
        <v>0</v>
      </c>
      <c r="F287" s="0" t="n">
        <v>904</v>
      </c>
      <c r="G287" s="0" t="n">
        <v>15</v>
      </c>
    </row>
    <row r="288" customFormat="false" ht="15" hidden="false" customHeight="false" outlineLevel="0" collapsed="false">
      <c r="A288" s="0" t="s">
        <v>432</v>
      </c>
    </row>
    <row r="289" customFormat="false" ht="15" hidden="false" customHeight="false" outlineLevel="0" collapsed="false">
      <c r="A289" s="0" t="s">
        <v>434</v>
      </c>
    </row>
    <row r="290" customFormat="false" ht="15" hidden="false" customHeight="false" outlineLevel="0" collapsed="false">
      <c r="A290" s="0" t="s">
        <v>436</v>
      </c>
    </row>
    <row r="291" customFormat="false" ht="15" hidden="false" customHeight="false" outlineLevel="0" collapsed="false">
      <c r="A291" s="0" t="s">
        <v>437</v>
      </c>
    </row>
    <row r="292" customFormat="false" ht="15" hidden="false" customHeight="false" outlineLevel="0" collapsed="false">
      <c r="A292" s="0" t="s">
        <v>438</v>
      </c>
      <c r="B292" s="0" t="s">
        <v>438</v>
      </c>
      <c r="C292" s="0" t="s">
        <v>97</v>
      </c>
      <c r="D292" s="0" t="n">
        <v>14</v>
      </c>
      <c r="E292" s="0" t="n">
        <v>776</v>
      </c>
      <c r="F292" s="0" t="n">
        <v>0</v>
      </c>
      <c r="G292" s="0" t="n">
        <v>83</v>
      </c>
    </row>
    <row r="293" customFormat="false" ht="15" hidden="false" customHeight="false" outlineLevel="0" collapsed="false">
      <c r="A293" s="0" t="s">
        <v>439</v>
      </c>
      <c r="B293" s="0" t="s">
        <v>439</v>
      </c>
      <c r="C293" s="0" t="s">
        <v>67</v>
      </c>
      <c r="D293" s="0" t="n">
        <v>12</v>
      </c>
      <c r="E293" s="0" t="n">
        <v>168</v>
      </c>
      <c r="F293" s="0" t="n">
        <v>0</v>
      </c>
      <c r="G293" s="0" t="n">
        <v>126</v>
      </c>
    </row>
    <row r="294" customFormat="false" ht="15" hidden="false" customHeight="false" outlineLevel="0" collapsed="false">
      <c r="A294" s="0" t="s">
        <v>440</v>
      </c>
    </row>
    <row r="295" customFormat="false" ht="15" hidden="false" customHeight="false" outlineLevel="0" collapsed="false">
      <c r="A295" s="0" t="s">
        <v>441</v>
      </c>
    </row>
    <row r="404" customFormat="false" ht="15" hidden="false" customHeight="false" outlineLevel="0" collapsed="false">
      <c r="B404" s="23"/>
      <c r="C404" s="23"/>
      <c r="E404" s="23"/>
      <c r="F404" s="23"/>
      <c r="G404" s="23"/>
    </row>
    <row r="410" customFormat="false" ht="15" hidden="false" customHeight="false" outlineLevel="0" collapsed="false">
      <c r="B410" s="23"/>
      <c r="C410" s="23"/>
      <c r="E410" s="23"/>
      <c r="F410" s="23"/>
      <c r="G410" s="23"/>
    </row>
    <row r="504" customFormat="false" ht="15" hidden="false" customHeight="false" outlineLevel="0" collapsed="false">
      <c r="B504" s="23"/>
      <c r="C504" s="23"/>
      <c r="E504" s="23"/>
      <c r="F504" s="23"/>
      <c r="G504" s="23"/>
    </row>
    <row r="506" customFormat="false" ht="15" hidden="false" customHeight="false" outlineLevel="0" collapsed="false">
      <c r="B506" s="23"/>
      <c r="C506" s="23"/>
      <c r="E506" s="23"/>
      <c r="F506" s="23"/>
      <c r="G506" s="23"/>
    </row>
    <row r="524" customFormat="false" ht="15" hidden="false" customHeight="false" outlineLevel="0" collapsed="false">
      <c r="B524" s="23"/>
      <c r="C524" s="23"/>
      <c r="E524" s="23"/>
      <c r="F524" s="23"/>
      <c r="G524" s="23"/>
    </row>
    <row r="538" customFormat="false" ht="15" hidden="false" customHeight="false" outlineLevel="0" collapsed="false">
      <c r="B538" s="23"/>
      <c r="C538" s="23"/>
      <c r="E538" s="23"/>
      <c r="F538" s="23"/>
      <c r="G538" s="23"/>
    </row>
    <row r="543" customFormat="false" ht="15" hidden="false" customHeight="false" outlineLevel="0" collapsed="false">
      <c r="B543" s="23"/>
      <c r="C543" s="23"/>
      <c r="E543" s="23"/>
      <c r="F543" s="23"/>
      <c r="G543" s="23"/>
    </row>
    <row r="564" customFormat="false" ht="15" hidden="false" customHeight="false" outlineLevel="0" collapsed="false">
      <c r="B564" s="23"/>
      <c r="C564" s="23"/>
      <c r="E564" s="23"/>
      <c r="F564" s="23"/>
      <c r="G564" s="23"/>
    </row>
    <row r="594" customFormat="false" ht="15" hidden="false" customHeight="false" outlineLevel="0" collapsed="false">
      <c r="B594" s="23"/>
      <c r="C594" s="23"/>
      <c r="E594" s="23"/>
      <c r="F594" s="23"/>
      <c r="G594" s="23"/>
    </row>
    <row r="630" customFormat="false" ht="15" hidden="false" customHeight="false" outlineLevel="0" collapsed="false">
      <c r="B630" s="23"/>
      <c r="C630" s="23"/>
      <c r="E630" s="23"/>
      <c r="F630" s="23"/>
      <c r="G630" s="23"/>
    </row>
    <row r="649" customFormat="false" ht="15" hidden="false" customHeight="false" outlineLevel="0" collapsed="false">
      <c r="B649" s="23"/>
      <c r="C649" s="23"/>
      <c r="E649" s="23"/>
      <c r="F649" s="23"/>
      <c r="G649" s="23"/>
    </row>
    <row r="670" customFormat="false" ht="15" hidden="false" customHeight="false" outlineLevel="0" collapsed="false">
      <c r="B670" s="23"/>
      <c r="C670" s="23"/>
      <c r="E670" s="23"/>
      <c r="F670" s="23"/>
      <c r="G670" s="23"/>
    </row>
    <row r="714" customFormat="false" ht="15" hidden="false" customHeight="false" outlineLevel="0" collapsed="false">
      <c r="B714" s="23"/>
      <c r="C714" s="23"/>
      <c r="E714" s="23"/>
      <c r="F714" s="23"/>
      <c r="G714" s="23"/>
    </row>
    <row r="726" customFormat="false" ht="15" hidden="false" customHeight="false" outlineLevel="0" collapsed="false">
      <c r="B726" s="23"/>
      <c r="C726" s="23"/>
      <c r="E726" s="23"/>
      <c r="F726" s="23"/>
      <c r="G726" s="23"/>
    </row>
    <row r="737" customFormat="false" ht="15" hidden="false" customHeight="false" outlineLevel="0" collapsed="false">
      <c r="B737" s="23"/>
      <c r="C737" s="23"/>
      <c r="E737" s="23"/>
      <c r="F737" s="23"/>
      <c r="G737" s="23"/>
    </row>
    <row r="767" customFormat="false" ht="15" hidden="false" customHeight="false" outlineLevel="0" collapsed="false">
      <c r="B767" s="23"/>
      <c r="C767" s="23"/>
      <c r="E767" s="23"/>
      <c r="F767" s="23"/>
      <c r="G767" s="23"/>
    </row>
    <row r="808" customFormat="false" ht="15" hidden="false" customHeight="false" outlineLevel="0" collapsed="false">
      <c r="B808" s="23"/>
      <c r="C808" s="23"/>
      <c r="E808" s="23"/>
      <c r="F808" s="23"/>
      <c r="G808" s="23"/>
    </row>
    <row r="823" customFormat="false" ht="15" hidden="false" customHeight="false" outlineLevel="0" collapsed="false">
      <c r="B823" s="23"/>
      <c r="C823" s="23"/>
      <c r="E823" s="23"/>
      <c r="F823" s="23"/>
      <c r="G823" s="23"/>
    </row>
    <row r="831" customFormat="false" ht="15" hidden="false" customHeight="false" outlineLevel="0" collapsed="false">
      <c r="B831" s="23"/>
      <c r="C831" s="23"/>
      <c r="E831" s="23"/>
      <c r="F831" s="23"/>
      <c r="G831" s="23"/>
    </row>
    <row r="853" customFormat="false" ht="15" hidden="false" customHeight="false" outlineLevel="0" collapsed="false">
      <c r="B853" s="23"/>
      <c r="C853" s="23"/>
      <c r="E853" s="23"/>
      <c r="F853" s="23"/>
      <c r="G853" s="23"/>
    </row>
    <row r="877" customFormat="false" ht="15" hidden="false" customHeight="false" outlineLevel="0" collapsed="false">
      <c r="B877" s="23"/>
      <c r="C877" s="23"/>
      <c r="E877" s="23"/>
      <c r="F877" s="23"/>
      <c r="G877" s="23"/>
    </row>
    <row r="917" customFormat="false" ht="15" hidden="false" customHeight="false" outlineLevel="0" collapsed="false">
      <c r="B917" s="23"/>
      <c r="C917" s="23"/>
      <c r="E917" s="23"/>
      <c r="F917" s="23"/>
      <c r="G917" s="23"/>
    </row>
    <row r="1018" customFormat="false" ht="15" hidden="false" customHeight="false" outlineLevel="0" collapsed="false">
      <c r="B1018" s="23"/>
      <c r="C1018" s="23"/>
      <c r="E1018" s="23"/>
      <c r="F1018" s="23"/>
      <c r="G1018" s="23"/>
    </row>
    <row r="1027" customFormat="false" ht="15" hidden="false" customHeight="false" outlineLevel="0" collapsed="false">
      <c r="B1027" s="23"/>
      <c r="C1027" s="23"/>
      <c r="E1027" s="23"/>
      <c r="F1027" s="23"/>
      <c r="G1027" s="23"/>
    </row>
    <row r="1062" customFormat="false" ht="15" hidden="false" customHeight="false" outlineLevel="0" collapsed="false">
      <c r="B1062" s="23"/>
      <c r="C1062" s="23"/>
      <c r="E1062" s="23"/>
      <c r="F1062" s="23"/>
      <c r="G1062" s="23"/>
    </row>
    <row r="1074" customFormat="false" ht="15" hidden="false" customHeight="false" outlineLevel="0" collapsed="false">
      <c r="B1074" s="23"/>
      <c r="C1074" s="23"/>
      <c r="E1074" s="23"/>
      <c r="F1074" s="23"/>
      <c r="G1074" s="23"/>
    </row>
    <row r="1094" customFormat="false" ht="15" hidden="false" customHeight="false" outlineLevel="0" collapsed="false">
      <c r="B1094" s="23"/>
      <c r="C1094" s="23"/>
      <c r="E1094" s="23"/>
      <c r="F1094" s="23"/>
      <c r="G1094" s="23"/>
    </row>
    <row r="1175" customFormat="false" ht="15" hidden="false" customHeight="false" outlineLevel="0" collapsed="false">
      <c r="B1175" s="23"/>
      <c r="C1175" s="23"/>
      <c r="E1175" s="23"/>
      <c r="F1175" s="23"/>
      <c r="G1175" s="23"/>
    </row>
    <row r="1181" customFormat="false" ht="15" hidden="false" customHeight="false" outlineLevel="0" collapsed="false">
      <c r="B1181" s="23"/>
      <c r="C1181" s="23"/>
      <c r="E1181" s="23"/>
      <c r="F1181" s="23"/>
      <c r="G1181" s="23"/>
    </row>
    <row r="1223" customFormat="false" ht="15" hidden="false" customHeight="false" outlineLevel="0" collapsed="false">
      <c r="B1223" s="23"/>
      <c r="C1223" s="23"/>
      <c r="E1223" s="23"/>
      <c r="F1223" s="23"/>
      <c r="G1223" s="23"/>
    </row>
    <row r="1242" customFormat="false" ht="15" hidden="false" customHeight="false" outlineLevel="0" collapsed="false">
      <c r="B1242" s="23"/>
      <c r="C1242" s="23"/>
      <c r="E1242" s="23"/>
      <c r="F1242" s="23"/>
      <c r="G1242" s="23"/>
    </row>
    <row r="1243" customFormat="false" ht="15" hidden="false" customHeight="false" outlineLevel="0" collapsed="false">
      <c r="N1243" s="35"/>
      <c r="O1243" s="35"/>
    </row>
    <row r="1244" customFormat="false" ht="15" hidden="false" customHeight="false" outlineLevel="0" collapsed="false">
      <c r="N1244" s="35"/>
      <c r="O1244" s="35"/>
    </row>
    <row r="1245" customFormat="false" ht="15" hidden="false" customHeight="false" outlineLevel="0" collapsed="false">
      <c r="N1245" s="35"/>
      <c r="O1245" s="35"/>
    </row>
    <row r="1246" customFormat="false" ht="15" hidden="false" customHeight="false" outlineLevel="0" collapsed="false">
      <c r="N1246" s="35"/>
      <c r="O1246" s="35"/>
    </row>
    <row r="1247" customFormat="false" ht="15" hidden="false" customHeight="false" outlineLevel="0" collapsed="false">
      <c r="N1247" s="35"/>
      <c r="O1247" s="35"/>
    </row>
    <row r="1248" customFormat="false" ht="15" hidden="false" customHeight="false" outlineLevel="0" collapsed="false">
      <c r="N1248" s="35"/>
      <c r="O1248" s="35"/>
    </row>
    <row r="1249" customFormat="false" ht="15" hidden="false" customHeight="false" outlineLevel="0" collapsed="false">
      <c r="N1249" s="35"/>
      <c r="O1249" s="35"/>
    </row>
    <row r="1250" customFormat="false" ht="15" hidden="false" customHeight="false" outlineLevel="0" collapsed="false">
      <c r="N1250" s="35"/>
      <c r="O1250" s="35"/>
    </row>
    <row r="1251" customFormat="false" ht="15" hidden="false" customHeight="false" outlineLevel="0" collapsed="false">
      <c r="N1251" s="35"/>
      <c r="O1251" s="35"/>
    </row>
    <row r="1252" customFormat="false" ht="15" hidden="false" customHeight="false" outlineLevel="0" collapsed="false">
      <c r="N1252" s="35"/>
      <c r="O1252" s="35"/>
    </row>
    <row r="1253" customFormat="false" ht="15" hidden="false" customHeight="false" outlineLevel="0" collapsed="false">
      <c r="N1253" s="35"/>
      <c r="O1253" s="35"/>
    </row>
    <row r="1254" customFormat="false" ht="15" hidden="false" customHeight="false" outlineLevel="0" collapsed="false">
      <c r="N1254" s="35"/>
      <c r="O1254" s="35"/>
    </row>
    <row r="1255" customFormat="false" ht="15" hidden="false" customHeight="false" outlineLevel="0" collapsed="false">
      <c r="N1255" s="35"/>
      <c r="O1255" s="35"/>
    </row>
    <row r="1256" customFormat="false" ht="15" hidden="false" customHeight="false" outlineLevel="0" collapsed="false">
      <c r="N1256" s="35"/>
      <c r="O1256" s="35"/>
    </row>
    <row r="1257" customFormat="false" ht="15" hidden="false" customHeight="false" outlineLevel="0" collapsed="false">
      <c r="N1257" s="35"/>
      <c r="O1257" s="35"/>
    </row>
    <row r="1258" customFormat="false" ht="15" hidden="false" customHeight="false" outlineLevel="0" collapsed="false">
      <c r="N1258" s="35"/>
      <c r="O1258" s="35"/>
    </row>
    <row r="1259" customFormat="false" ht="15" hidden="false" customHeight="false" outlineLevel="0" collapsed="false">
      <c r="N1259" s="35"/>
      <c r="O1259" s="35"/>
    </row>
    <row r="1260" customFormat="false" ht="15" hidden="false" customHeight="false" outlineLevel="0" collapsed="false">
      <c r="N1260" s="35"/>
      <c r="O1260" s="35"/>
    </row>
    <row r="1261" customFormat="false" ht="15" hidden="false" customHeight="false" outlineLevel="0" collapsed="false">
      <c r="N1261" s="35"/>
      <c r="O1261" s="35"/>
    </row>
    <row r="1262" customFormat="false" ht="15" hidden="false" customHeight="false" outlineLevel="0" collapsed="false">
      <c r="N1262" s="35"/>
      <c r="O1262" s="35"/>
    </row>
    <row r="1263" customFormat="false" ht="15" hidden="false" customHeight="false" outlineLevel="0" collapsed="false">
      <c r="N1263" s="35"/>
      <c r="O1263" s="35"/>
    </row>
    <row r="1264" customFormat="false" ht="15" hidden="false" customHeight="false" outlineLevel="0" collapsed="false">
      <c r="N1264" s="35"/>
      <c r="O1264" s="35"/>
    </row>
    <row r="1265" customFormat="false" ht="15" hidden="false" customHeight="false" outlineLevel="0" collapsed="false">
      <c r="N1265" s="35"/>
      <c r="O1265" s="35"/>
    </row>
    <row r="1266" customFormat="false" ht="15" hidden="false" customHeight="false" outlineLevel="0" collapsed="false">
      <c r="N1266" s="35"/>
      <c r="O1266" s="35"/>
    </row>
    <row r="1267" customFormat="false" ht="15" hidden="false" customHeight="false" outlineLevel="0" collapsed="false">
      <c r="N1267" s="35"/>
      <c r="O1267" s="35"/>
    </row>
    <row r="1268" customFormat="false" ht="15" hidden="false" customHeight="false" outlineLevel="0" collapsed="false">
      <c r="N1268" s="35"/>
      <c r="O1268" s="35"/>
    </row>
    <row r="1269" customFormat="false" ht="15" hidden="false" customHeight="false" outlineLevel="0" collapsed="false">
      <c r="N1269" s="35"/>
      <c r="O1269" s="35"/>
    </row>
    <row r="1270" customFormat="false" ht="15" hidden="false" customHeight="false" outlineLevel="0" collapsed="false">
      <c r="N1270" s="35"/>
      <c r="O1270" s="35"/>
    </row>
    <row r="1271" customFormat="false" ht="15" hidden="false" customHeight="false" outlineLevel="0" collapsed="false">
      <c r="N1271" s="35"/>
      <c r="O1271" s="35"/>
    </row>
    <row r="1272" customFormat="false" ht="15" hidden="false" customHeight="false" outlineLevel="0" collapsed="false">
      <c r="N1272" s="35"/>
      <c r="O1272" s="35"/>
    </row>
    <row r="1273" customFormat="false" ht="15" hidden="false" customHeight="false" outlineLevel="0" collapsed="false">
      <c r="N1273" s="35"/>
      <c r="O1273" s="35"/>
    </row>
    <row r="1274" customFormat="false" ht="15" hidden="false" customHeight="false" outlineLevel="0" collapsed="false">
      <c r="N1274" s="35"/>
      <c r="O1274" s="35"/>
    </row>
    <row r="1275" customFormat="false" ht="15" hidden="false" customHeight="false" outlineLevel="0" collapsed="false">
      <c r="N1275" s="35"/>
      <c r="O1275" s="35"/>
    </row>
    <row r="1276" customFormat="false" ht="15" hidden="false" customHeight="false" outlineLevel="0" collapsed="false">
      <c r="N1276" s="35"/>
      <c r="O1276" s="35"/>
    </row>
    <row r="1277" customFormat="false" ht="15" hidden="false" customHeight="false" outlineLevel="0" collapsed="false">
      <c r="B1277" s="23"/>
      <c r="C1277" s="23"/>
      <c r="E1277" s="23"/>
      <c r="F1277" s="23"/>
      <c r="G1277" s="23"/>
      <c r="N1277" s="35"/>
      <c r="O1277" s="35"/>
    </row>
    <row r="1278" customFormat="false" ht="15" hidden="false" customHeight="false" outlineLevel="0" collapsed="false">
      <c r="N1278" s="35"/>
      <c r="O1278" s="35"/>
    </row>
    <row r="1279" customFormat="false" ht="15" hidden="false" customHeight="false" outlineLevel="0" collapsed="false">
      <c r="N1279" s="35"/>
      <c r="O1279" s="35"/>
    </row>
    <row r="1280" customFormat="false" ht="15" hidden="false" customHeight="false" outlineLevel="0" collapsed="false">
      <c r="N1280" s="35"/>
      <c r="O1280" s="35"/>
    </row>
    <row r="1281" customFormat="false" ht="15" hidden="false" customHeight="false" outlineLevel="0" collapsed="false">
      <c r="N1281" s="35"/>
      <c r="O1281" s="35"/>
    </row>
    <row r="1282" customFormat="false" ht="15" hidden="false" customHeight="false" outlineLevel="0" collapsed="false">
      <c r="N1282" s="35"/>
      <c r="O1282" s="35"/>
    </row>
    <row r="1283" customFormat="false" ht="15" hidden="false" customHeight="false" outlineLevel="0" collapsed="false">
      <c r="N1283" s="35"/>
      <c r="O1283" s="35"/>
    </row>
    <row r="1284" customFormat="false" ht="15" hidden="false" customHeight="false" outlineLevel="0" collapsed="false">
      <c r="N1284" s="35"/>
      <c r="O1284" s="35"/>
    </row>
    <row r="1285" customFormat="false" ht="15" hidden="false" customHeight="false" outlineLevel="0" collapsed="false">
      <c r="N1285" s="35"/>
      <c r="O1285" s="35"/>
    </row>
    <row r="1286" customFormat="false" ht="15" hidden="false" customHeight="false" outlineLevel="0" collapsed="false">
      <c r="N1286" s="35"/>
      <c r="O1286" s="35"/>
    </row>
    <row r="1287" customFormat="false" ht="15" hidden="false" customHeight="false" outlineLevel="0" collapsed="false">
      <c r="N1287" s="35"/>
      <c r="O1287" s="35"/>
    </row>
    <row r="1288" customFormat="false" ht="15" hidden="false" customHeight="false" outlineLevel="0" collapsed="false">
      <c r="N1288" s="35"/>
      <c r="O1288" s="35"/>
    </row>
    <row r="1289" customFormat="false" ht="15" hidden="false" customHeight="false" outlineLevel="0" collapsed="false">
      <c r="N1289" s="35"/>
      <c r="O1289" s="35"/>
    </row>
    <row r="1290" customFormat="false" ht="15" hidden="false" customHeight="false" outlineLevel="0" collapsed="false">
      <c r="N1290" s="35"/>
      <c r="O1290" s="35"/>
    </row>
    <row r="1291" customFormat="false" ht="15" hidden="false" customHeight="false" outlineLevel="0" collapsed="false">
      <c r="N1291" s="35"/>
      <c r="O1291" s="35"/>
    </row>
    <row r="1292" customFormat="false" ht="15" hidden="false" customHeight="false" outlineLevel="0" collapsed="false">
      <c r="N1292" s="35"/>
      <c r="O1292" s="35"/>
    </row>
    <row r="1293" customFormat="false" ht="15" hidden="false" customHeight="false" outlineLevel="0" collapsed="false">
      <c r="N1293" s="35"/>
      <c r="O1293" s="35"/>
    </row>
    <row r="1294" customFormat="false" ht="15" hidden="false" customHeight="false" outlineLevel="0" collapsed="false">
      <c r="N1294" s="35"/>
      <c r="O1294" s="35"/>
    </row>
    <row r="1295" customFormat="false" ht="15" hidden="false" customHeight="false" outlineLevel="0" collapsed="false">
      <c r="N1295" s="35"/>
      <c r="O1295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94"/>
  <sheetViews>
    <sheetView showFormulas="false" showGridLines="true" showRowColHeaders="true" showZeros="true" rightToLeft="false" tabSelected="true" showOutlineSymbols="true" defaultGridColor="true" view="normal" topLeftCell="AE143" colorId="64" zoomScale="115" zoomScaleNormal="115" zoomScalePageLayoutView="100" workbookViewId="0">
      <selection pane="topLeft" activeCell="G13" activeCellId="0" sqref="G13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0" width="6.57"/>
    <col collapsed="false" customWidth="true" hidden="false" outlineLevel="0" max="4" min="3" style="0" width="11.85"/>
    <col collapsed="false" customWidth="true" hidden="false" outlineLevel="0" max="5" min="5" style="0" width="12.14"/>
    <col collapsed="false" customWidth="true" hidden="false" outlineLevel="0" max="7" min="6" style="0" width="11.85"/>
    <col collapsed="false" customWidth="true" hidden="false" outlineLevel="0" max="8" min="8" style="0" width="12.28"/>
    <col collapsed="false" customWidth="true" hidden="false" outlineLevel="0" max="10" min="9" style="0" width="11.85"/>
    <col collapsed="false" customWidth="true" hidden="false" outlineLevel="0" max="11" min="11" style="0" width="12.14"/>
    <col collapsed="false" customWidth="true" hidden="false" outlineLevel="0" max="13" min="12" style="0" width="11.85"/>
    <col collapsed="false" customWidth="true" hidden="false" outlineLevel="0" max="14" min="14" style="0" width="12.14"/>
    <col collapsed="false" customWidth="true" hidden="false" outlineLevel="0" max="16" min="15" style="0" width="11.85"/>
    <col collapsed="false" customWidth="true" hidden="false" outlineLevel="0" max="17" min="17" style="0" width="12.14"/>
    <col collapsed="false" customWidth="true" hidden="false" outlineLevel="0" max="1024" min="1003" style="0" width="9.14"/>
  </cols>
  <sheetData>
    <row r="1" customFormat="false" ht="15" hidden="false" customHeight="false" outlineLevel="0" collapsed="false">
      <c r="A1" s="2" t="s">
        <v>442</v>
      </c>
      <c r="B1" s="8" t="s">
        <v>443</v>
      </c>
      <c r="C1" s="1" t="s">
        <v>444</v>
      </c>
      <c r="D1" s="1" t="s">
        <v>445</v>
      </c>
      <c r="E1" s="1" t="s">
        <v>446</v>
      </c>
      <c r="F1" s="1" t="s">
        <v>447</v>
      </c>
      <c r="G1" s="1" t="s">
        <v>448</v>
      </c>
      <c r="H1" s="1" t="s">
        <v>449</v>
      </c>
      <c r="I1" s="1" t="s">
        <v>450</v>
      </c>
      <c r="J1" s="1" t="s">
        <v>451</v>
      </c>
      <c r="K1" s="1" t="s">
        <v>452</v>
      </c>
      <c r="L1" s="1" t="s">
        <v>453</v>
      </c>
      <c r="M1" s="1" t="s">
        <v>454</v>
      </c>
      <c r="N1" s="1" t="s">
        <v>455</v>
      </c>
      <c r="O1" s="1" t="s">
        <v>456</v>
      </c>
      <c r="P1" s="1" t="s">
        <v>457</v>
      </c>
      <c r="Q1" s="1" t="s">
        <v>458</v>
      </c>
    </row>
    <row r="2" customFormat="false" ht="15" hidden="false" customHeight="false" outlineLevel="0" collapsed="false">
      <c r="A2" s="0" t="s">
        <v>12</v>
      </c>
      <c r="B2" s="9" t="s">
        <v>13</v>
      </c>
      <c r="C2" s="0" t="n">
        <v>0</v>
      </c>
      <c r="D2" s="0" t="n">
        <v>129</v>
      </c>
      <c r="E2" s="0" t="n">
        <v>260</v>
      </c>
      <c r="F2" s="0" t="n">
        <v>0</v>
      </c>
      <c r="G2" s="0" t="n">
        <v>282</v>
      </c>
      <c r="H2" s="0" t="n">
        <v>269</v>
      </c>
      <c r="I2" s="0" t="n">
        <v>0</v>
      </c>
      <c r="J2" s="0" t="n">
        <v>318</v>
      </c>
      <c r="K2" s="0" t="n">
        <v>283</v>
      </c>
      <c r="L2" s="0" t="n">
        <v>0</v>
      </c>
      <c r="M2" s="0" t="n">
        <v>350</v>
      </c>
      <c r="N2" s="0" t="n">
        <v>231</v>
      </c>
      <c r="O2" s="0" t="n">
        <v>0</v>
      </c>
      <c r="P2" s="0" t="n">
        <v>664</v>
      </c>
      <c r="Q2" s="0" t="n">
        <v>63</v>
      </c>
    </row>
    <row r="3" customFormat="false" ht="15" hidden="false" customHeight="false" outlineLevel="0" collapsed="false">
      <c r="A3" s="0" t="s">
        <v>15</v>
      </c>
      <c r="B3" s="9" t="s">
        <v>16</v>
      </c>
    </row>
    <row r="4" customFormat="false" ht="15" hidden="false" customHeight="false" outlineLevel="0" collapsed="false">
      <c r="A4" s="0" t="s">
        <v>18</v>
      </c>
      <c r="B4" s="9" t="s">
        <v>19</v>
      </c>
    </row>
    <row r="5" customFormat="false" ht="15" hidden="false" customHeight="false" outlineLevel="0" collapsed="false">
      <c r="A5" s="0" t="s">
        <v>21</v>
      </c>
      <c r="B5" s="9" t="s">
        <v>19</v>
      </c>
      <c r="C5" s="0" t="n">
        <v>0</v>
      </c>
      <c r="D5" s="0" t="n">
        <v>129</v>
      </c>
      <c r="E5" s="0" t="n">
        <v>50</v>
      </c>
      <c r="F5" s="0" t="n">
        <v>0</v>
      </c>
      <c r="G5" s="0" t="n">
        <v>376</v>
      </c>
      <c r="H5" s="0" t="n">
        <v>127</v>
      </c>
      <c r="I5" s="0" t="n">
        <v>0</v>
      </c>
      <c r="J5" s="0" t="n">
        <v>364</v>
      </c>
      <c r="K5" s="0" t="n">
        <v>184</v>
      </c>
      <c r="L5" s="0" t="n">
        <v>0</v>
      </c>
      <c r="M5" s="0" t="n">
        <v>463</v>
      </c>
      <c r="N5" s="0" t="n">
        <v>156</v>
      </c>
      <c r="O5" s="0" t="n">
        <v>0</v>
      </c>
      <c r="P5" s="0" t="n">
        <v>488</v>
      </c>
      <c r="Q5" s="0" t="n">
        <v>124</v>
      </c>
    </row>
    <row r="6" customFormat="false" ht="15" hidden="false" customHeight="false" outlineLevel="0" collapsed="false">
      <c r="A6" s="0" t="s">
        <v>24</v>
      </c>
      <c r="B6" s="9" t="s">
        <v>16</v>
      </c>
      <c r="C6" s="0" t="n">
        <v>601</v>
      </c>
      <c r="D6" s="0" t="n">
        <v>0</v>
      </c>
      <c r="E6" s="0" t="n">
        <v>62</v>
      </c>
      <c r="F6" s="0" t="n">
        <v>59</v>
      </c>
      <c r="G6" s="0" t="n">
        <v>0</v>
      </c>
      <c r="H6" s="0" t="n">
        <v>63</v>
      </c>
    </row>
    <row r="7" customFormat="false" ht="15" hidden="false" customHeight="false" outlineLevel="0" collapsed="false">
      <c r="A7" s="0" t="s">
        <v>26</v>
      </c>
      <c r="B7" s="9" t="s">
        <v>22</v>
      </c>
    </row>
    <row r="8" customFormat="false" ht="15" hidden="false" customHeight="false" outlineLevel="0" collapsed="false">
      <c r="A8" s="0" t="s">
        <v>28</v>
      </c>
      <c r="B8" s="9" t="s">
        <v>19</v>
      </c>
      <c r="C8" s="0" t="n">
        <v>0</v>
      </c>
      <c r="D8" s="0" t="n">
        <v>694</v>
      </c>
      <c r="E8" s="0" t="n">
        <v>96</v>
      </c>
      <c r="F8" s="0" t="n">
        <v>0</v>
      </c>
      <c r="G8" s="0" t="n">
        <v>492</v>
      </c>
      <c r="H8" s="0" t="n">
        <v>70</v>
      </c>
      <c r="I8" s="0" t="n">
        <v>0</v>
      </c>
      <c r="J8" s="0" t="n">
        <v>289</v>
      </c>
      <c r="K8" s="0" t="n">
        <v>51</v>
      </c>
      <c r="L8" s="0" t="n">
        <v>0</v>
      </c>
      <c r="M8" s="0" t="n">
        <v>362</v>
      </c>
      <c r="N8" s="0" t="n">
        <v>117</v>
      </c>
      <c r="O8" s="0" t="n">
        <v>0</v>
      </c>
      <c r="P8" s="0" t="n">
        <v>662</v>
      </c>
      <c r="Q8" s="0" t="n">
        <v>11</v>
      </c>
    </row>
    <row r="9" customFormat="false" ht="15" hidden="false" customHeight="false" outlineLevel="0" collapsed="false">
      <c r="A9" s="0" t="s">
        <v>30</v>
      </c>
      <c r="B9" s="9" t="s">
        <v>19</v>
      </c>
    </row>
    <row r="10" customFormat="false" ht="15" hidden="false" customHeight="false" outlineLevel="0" collapsed="false">
      <c r="A10" s="0" t="s">
        <v>32</v>
      </c>
      <c r="B10" s="9" t="s">
        <v>35</v>
      </c>
    </row>
    <row r="11" customFormat="false" ht="15" hidden="false" customHeight="false" outlineLevel="0" collapsed="false">
      <c r="A11" s="0" t="s">
        <v>34</v>
      </c>
      <c r="B11" s="9" t="s">
        <v>37</v>
      </c>
      <c r="C11" s="0" t="n">
        <v>0</v>
      </c>
      <c r="D11" s="0" t="n">
        <v>1033</v>
      </c>
      <c r="E11" s="0" t="n">
        <v>82</v>
      </c>
      <c r="F11" s="0" t="n">
        <v>0</v>
      </c>
      <c r="G11" s="0" t="n">
        <v>978</v>
      </c>
      <c r="H11" s="0" t="n">
        <v>30</v>
      </c>
      <c r="L11" s="0" t="n">
        <v>0</v>
      </c>
      <c r="M11" s="0" t="n">
        <v>1090</v>
      </c>
      <c r="N11" s="0" t="n">
        <v>2</v>
      </c>
      <c r="O11" s="0" t="n">
        <v>0</v>
      </c>
      <c r="P11" s="0" t="n">
        <v>923</v>
      </c>
      <c r="Q11" s="0" t="n">
        <v>63</v>
      </c>
    </row>
    <row r="12" customFormat="false" ht="15" hidden="false" customHeight="false" outlineLevel="0" collapsed="false">
      <c r="A12" s="0" t="s">
        <v>36</v>
      </c>
      <c r="B12" s="9" t="s">
        <v>40</v>
      </c>
      <c r="C12" s="0" t="n">
        <v>0</v>
      </c>
      <c r="D12" s="0" t="n">
        <v>5</v>
      </c>
      <c r="E12" s="0" t="n">
        <v>20</v>
      </c>
      <c r="F12" s="0" t="n">
        <v>0</v>
      </c>
      <c r="G12" s="0" t="n">
        <v>698</v>
      </c>
      <c r="H12" s="0" t="n">
        <v>59</v>
      </c>
      <c r="I12" s="0" t="n">
        <v>0</v>
      </c>
      <c r="J12" s="0" t="n">
        <v>612</v>
      </c>
      <c r="K12" s="0" t="n">
        <v>46</v>
      </c>
      <c r="L12" s="0" t="n">
        <v>0</v>
      </c>
      <c r="M12" s="0" t="n">
        <v>230</v>
      </c>
      <c r="N12" s="0" t="n">
        <v>172</v>
      </c>
      <c r="O12" s="0" t="n">
        <v>0</v>
      </c>
      <c r="P12" s="0" t="n">
        <v>486</v>
      </c>
      <c r="Q12" s="0" t="n">
        <v>43</v>
      </c>
    </row>
    <row r="13" customFormat="false" ht="15" hidden="false" customHeight="false" outlineLevel="0" collapsed="false">
      <c r="A13" s="0" t="s">
        <v>39</v>
      </c>
      <c r="B13" s="9" t="s">
        <v>43</v>
      </c>
      <c r="C13" s="0" t="n">
        <v>81</v>
      </c>
      <c r="D13" s="0" t="n">
        <v>0</v>
      </c>
      <c r="E13" s="0" t="n">
        <v>71</v>
      </c>
      <c r="F13" s="0" t="n">
        <v>419</v>
      </c>
      <c r="G13" s="0" t="n">
        <v>0</v>
      </c>
      <c r="H13" s="0" t="n">
        <v>68</v>
      </c>
      <c r="I13" s="0" t="n">
        <v>272</v>
      </c>
      <c r="J13" s="0" t="n">
        <v>0</v>
      </c>
      <c r="K13" s="0" t="n">
        <v>53</v>
      </c>
      <c r="L13" s="0" t="n">
        <v>373</v>
      </c>
      <c r="M13" s="0" t="n">
        <v>0</v>
      </c>
      <c r="N13" s="0" t="n">
        <v>45</v>
      </c>
    </row>
    <row r="14" customFormat="false" ht="15" hidden="false" customHeight="false" outlineLevel="0" collapsed="false">
      <c r="A14" s="0" t="s">
        <v>42</v>
      </c>
      <c r="B14" s="9" t="s">
        <v>37</v>
      </c>
      <c r="C14" s="0" t="n">
        <v>405</v>
      </c>
      <c r="D14" s="0" t="n">
        <v>0</v>
      </c>
      <c r="E14" s="0" t="n">
        <v>5</v>
      </c>
      <c r="F14" s="0" t="n">
        <v>528</v>
      </c>
      <c r="G14" s="0" t="n">
        <v>0</v>
      </c>
      <c r="H14" s="0" t="n">
        <v>0</v>
      </c>
      <c r="I14" s="0" t="n">
        <v>213</v>
      </c>
      <c r="J14" s="0" t="n">
        <v>0</v>
      </c>
      <c r="K14" s="0" t="n">
        <v>0</v>
      </c>
      <c r="L14" s="0" t="n">
        <v>150</v>
      </c>
      <c r="M14" s="0" t="n">
        <v>0</v>
      </c>
      <c r="N14" s="0" t="n">
        <v>74</v>
      </c>
      <c r="O14" s="0" t="n">
        <v>315</v>
      </c>
      <c r="P14" s="0" t="n">
        <v>0</v>
      </c>
      <c r="Q14" s="0" t="n">
        <v>0</v>
      </c>
    </row>
    <row r="15" customFormat="false" ht="15" hidden="false" customHeight="false" outlineLevel="0" collapsed="false">
      <c r="A15" s="0" t="s">
        <v>45</v>
      </c>
      <c r="B15" s="9" t="s">
        <v>35</v>
      </c>
      <c r="C15" s="0" t="n">
        <v>0</v>
      </c>
      <c r="D15" s="0" t="n">
        <v>187</v>
      </c>
      <c r="E15" s="0" t="n">
        <v>133</v>
      </c>
      <c r="F15" s="0" t="n">
        <v>0</v>
      </c>
      <c r="G15" s="0" t="n">
        <v>132</v>
      </c>
      <c r="H15" s="0" t="n">
        <v>62</v>
      </c>
      <c r="I15" s="0" t="n">
        <v>0</v>
      </c>
      <c r="J15" s="0" t="n">
        <v>480</v>
      </c>
      <c r="K15" s="0" t="n">
        <v>192</v>
      </c>
      <c r="L15" s="0" t="n">
        <v>0</v>
      </c>
      <c r="M15" s="0" t="n">
        <v>104</v>
      </c>
      <c r="N15" s="0" t="n">
        <v>1</v>
      </c>
    </row>
    <row r="16" customFormat="false" ht="15" hidden="false" customHeight="false" outlineLevel="0" collapsed="false">
      <c r="A16" s="0" t="s">
        <v>47</v>
      </c>
      <c r="B16" s="9" t="s">
        <v>16</v>
      </c>
      <c r="C16" s="0" t="n">
        <v>0</v>
      </c>
      <c r="D16" s="0" t="n">
        <v>205</v>
      </c>
      <c r="E16" s="0" t="n">
        <v>229</v>
      </c>
      <c r="F16" s="0" t="n">
        <v>0</v>
      </c>
      <c r="G16" s="0" t="n">
        <v>0</v>
      </c>
      <c r="H16" s="0" t="n">
        <v>51</v>
      </c>
      <c r="I16" s="0" t="n">
        <v>0</v>
      </c>
      <c r="J16" s="0" t="n">
        <v>10</v>
      </c>
      <c r="K16" s="0" t="n">
        <v>258</v>
      </c>
      <c r="L16" s="0" t="n">
        <v>0</v>
      </c>
      <c r="M16" s="0" t="n">
        <v>6</v>
      </c>
      <c r="N16" s="0" t="n">
        <v>335</v>
      </c>
    </row>
    <row r="17" customFormat="false" ht="15" hidden="false" customHeight="false" outlineLevel="0" collapsed="false">
      <c r="A17" s="0" t="s">
        <v>49</v>
      </c>
      <c r="B17" s="9" t="s">
        <v>52</v>
      </c>
      <c r="C17" s="0" t="n">
        <v>0</v>
      </c>
      <c r="D17" s="0" t="n">
        <v>179</v>
      </c>
      <c r="E17" s="0" t="n">
        <v>143</v>
      </c>
      <c r="F17" s="0" t="n">
        <v>0</v>
      </c>
      <c r="G17" s="0" t="n">
        <v>4</v>
      </c>
      <c r="H17" s="0" t="n">
        <v>35</v>
      </c>
      <c r="I17" s="0" t="n">
        <v>0</v>
      </c>
      <c r="J17" s="0" t="n">
        <v>256</v>
      </c>
      <c r="K17" s="0" t="n">
        <v>92</v>
      </c>
      <c r="L17" s="0" t="n">
        <v>0</v>
      </c>
      <c r="M17" s="0" t="n">
        <v>587</v>
      </c>
      <c r="N17" s="0" t="n">
        <v>80</v>
      </c>
    </row>
    <row r="18" customFormat="false" ht="15" hidden="false" customHeight="false" outlineLevel="0" collapsed="false">
      <c r="A18" s="0" t="s">
        <v>51</v>
      </c>
      <c r="B18" s="9" t="s">
        <v>35</v>
      </c>
      <c r="C18" s="0" t="n">
        <v>0</v>
      </c>
      <c r="D18" s="0" t="n">
        <v>334</v>
      </c>
      <c r="E18" s="0" t="n">
        <v>118</v>
      </c>
      <c r="F18" s="0" t="n">
        <v>0</v>
      </c>
      <c r="G18" s="0" t="n">
        <v>127</v>
      </c>
      <c r="H18" s="0" t="n">
        <v>59</v>
      </c>
      <c r="I18" s="0" t="n">
        <v>0</v>
      </c>
      <c r="J18" s="0" t="n">
        <v>686</v>
      </c>
      <c r="K18" s="0" t="n">
        <v>101</v>
      </c>
      <c r="L18" s="0" t="n">
        <v>0</v>
      </c>
      <c r="M18" s="0" t="n">
        <v>468</v>
      </c>
      <c r="N18" s="0" t="n">
        <v>23</v>
      </c>
    </row>
    <row r="19" customFormat="false" ht="15" hidden="false" customHeight="false" outlineLevel="0" collapsed="false">
      <c r="A19" s="0" t="s">
        <v>53</v>
      </c>
      <c r="B19" s="9" t="s">
        <v>22</v>
      </c>
      <c r="C19" s="0" t="n">
        <v>0</v>
      </c>
      <c r="D19" s="0" t="n">
        <v>666</v>
      </c>
      <c r="E19" s="0" t="n">
        <v>134</v>
      </c>
      <c r="F19" s="0" t="n">
        <v>0</v>
      </c>
      <c r="G19" s="0" t="n">
        <v>667</v>
      </c>
      <c r="H19" s="0" t="n">
        <v>213</v>
      </c>
      <c r="I19" s="0" t="n">
        <v>0</v>
      </c>
      <c r="J19" s="0" t="n">
        <v>256</v>
      </c>
      <c r="K19" s="0" t="n">
        <v>368</v>
      </c>
      <c r="L19" s="0" t="n">
        <v>0</v>
      </c>
      <c r="M19" s="0" t="n">
        <v>47</v>
      </c>
      <c r="N19" s="0" t="n">
        <v>323</v>
      </c>
      <c r="O19" s="0" t="n">
        <v>0</v>
      </c>
      <c r="P19" s="0" t="n">
        <v>501</v>
      </c>
      <c r="Q19" s="0" t="n">
        <v>287</v>
      </c>
    </row>
    <row r="20" customFormat="false" ht="15" hidden="false" customHeight="false" outlineLevel="0" collapsed="false">
      <c r="A20" s="0" t="s">
        <v>55</v>
      </c>
      <c r="B20" s="9" t="s">
        <v>37</v>
      </c>
      <c r="C20" s="0" t="n">
        <v>0</v>
      </c>
      <c r="D20" s="0" t="n">
        <v>480</v>
      </c>
      <c r="E20" s="0" t="n">
        <v>131</v>
      </c>
      <c r="F20" s="0" t="n">
        <v>0</v>
      </c>
      <c r="G20" s="0" t="n">
        <v>638</v>
      </c>
      <c r="H20" s="0" t="n">
        <v>161</v>
      </c>
      <c r="I20" s="0" t="n">
        <v>0</v>
      </c>
      <c r="J20" s="0" t="n">
        <v>583</v>
      </c>
      <c r="K20" s="0" t="n">
        <v>65</v>
      </c>
      <c r="L20" s="0" t="n">
        <v>0</v>
      </c>
      <c r="M20" s="0" t="n">
        <v>467</v>
      </c>
      <c r="N20" s="0" t="n">
        <v>56</v>
      </c>
      <c r="O20" s="0" t="n">
        <v>0</v>
      </c>
      <c r="P20" s="0" t="n">
        <v>572</v>
      </c>
      <c r="Q20" s="0" t="n">
        <v>56</v>
      </c>
    </row>
    <row r="21" customFormat="false" ht="15" hidden="false" customHeight="false" outlineLevel="0" collapsed="false">
      <c r="A21" s="0" t="s">
        <v>56</v>
      </c>
      <c r="B21" s="9" t="s">
        <v>16</v>
      </c>
      <c r="C21" s="0" t="n">
        <v>0</v>
      </c>
      <c r="D21" s="0" t="n">
        <v>305</v>
      </c>
      <c r="E21" s="0" t="n">
        <v>90</v>
      </c>
      <c r="F21" s="0" t="n">
        <v>0</v>
      </c>
      <c r="G21" s="0" t="n">
        <v>746</v>
      </c>
      <c r="H21" s="0" t="n">
        <v>72</v>
      </c>
      <c r="I21" s="0" t="n">
        <v>0</v>
      </c>
      <c r="J21" s="0" t="n">
        <v>153</v>
      </c>
      <c r="K21" s="0" t="n">
        <v>107</v>
      </c>
    </row>
    <row r="22" customFormat="false" ht="15" hidden="false" customHeight="false" outlineLevel="0" collapsed="false">
      <c r="A22" s="0" t="s">
        <v>58</v>
      </c>
      <c r="B22" s="9" t="s">
        <v>61</v>
      </c>
      <c r="C22" s="0" t="n">
        <v>0</v>
      </c>
      <c r="D22" s="0" t="n">
        <v>92</v>
      </c>
      <c r="E22" s="0" t="n">
        <v>243</v>
      </c>
      <c r="F22" s="0" t="n">
        <v>0</v>
      </c>
      <c r="G22" s="0" t="n">
        <v>670</v>
      </c>
      <c r="H22" s="0" t="n">
        <v>113</v>
      </c>
      <c r="I22" s="0" t="n">
        <v>0</v>
      </c>
      <c r="J22" s="0" t="n">
        <v>293</v>
      </c>
      <c r="K22" s="0" t="n">
        <v>169</v>
      </c>
      <c r="L22" s="0" t="n">
        <v>0</v>
      </c>
      <c r="M22" s="0" t="n">
        <v>2</v>
      </c>
      <c r="N22" s="0" t="n">
        <v>9</v>
      </c>
      <c r="O22" s="0" t="n">
        <v>0</v>
      </c>
      <c r="P22" s="0" t="n">
        <v>65</v>
      </c>
      <c r="Q22" s="0" t="n">
        <v>69</v>
      </c>
    </row>
    <row r="23" customFormat="false" ht="15" hidden="false" customHeight="false" outlineLevel="0" collapsed="false">
      <c r="A23" s="0" t="s">
        <v>60</v>
      </c>
      <c r="B23" s="9" t="s">
        <v>64</v>
      </c>
    </row>
    <row r="24" customFormat="false" ht="15" hidden="false" customHeight="false" outlineLevel="0" collapsed="false">
      <c r="A24" s="0" t="s">
        <v>63</v>
      </c>
      <c r="B24" s="9" t="s">
        <v>67</v>
      </c>
    </row>
    <row r="25" customFormat="false" ht="15" hidden="false" customHeight="false" outlineLevel="0" collapsed="false">
      <c r="A25" s="0" t="s">
        <v>66</v>
      </c>
      <c r="B25" s="9" t="s">
        <v>52</v>
      </c>
    </row>
    <row r="26" customFormat="false" ht="15" hidden="false" customHeight="false" outlineLevel="0" collapsed="false">
      <c r="A26" s="0" t="s">
        <v>68</v>
      </c>
      <c r="B26" s="9" t="s">
        <v>13</v>
      </c>
      <c r="C26" s="0" t="n">
        <v>0</v>
      </c>
      <c r="D26" s="0" t="n">
        <v>0</v>
      </c>
      <c r="E26" s="0" t="n">
        <f aca="false">29+9</f>
        <v>38</v>
      </c>
      <c r="F26" s="0" t="n">
        <v>0</v>
      </c>
      <c r="G26" s="0" t="n">
        <v>445</v>
      </c>
      <c r="H26" s="0" t="n">
        <v>197</v>
      </c>
      <c r="I26" s="0" t="n">
        <v>0</v>
      </c>
      <c r="J26" s="0" t="n">
        <v>890</v>
      </c>
      <c r="K26" s="0" t="n">
        <v>82</v>
      </c>
      <c r="L26" s="0" t="n">
        <v>0</v>
      </c>
      <c r="M26" s="0" t="n">
        <v>1012</v>
      </c>
      <c r="N26" s="0" t="n">
        <v>82</v>
      </c>
      <c r="O26" s="0" t="n">
        <v>0</v>
      </c>
      <c r="P26" s="0" t="n">
        <v>675</v>
      </c>
      <c r="Q26" s="0" t="n">
        <v>236</v>
      </c>
    </row>
    <row r="27" customFormat="false" ht="15" hidden="false" customHeight="false" outlineLevel="0" collapsed="false">
      <c r="A27" s="0" t="s">
        <v>70</v>
      </c>
      <c r="B27" s="9" t="s">
        <v>35</v>
      </c>
    </row>
    <row r="28" customFormat="false" ht="15" hidden="false" customHeight="false" outlineLevel="0" collapsed="false">
      <c r="A28" s="0" t="s">
        <v>72</v>
      </c>
      <c r="B28" s="9" t="s">
        <v>19</v>
      </c>
      <c r="C28" s="0" t="n">
        <v>0</v>
      </c>
      <c r="D28" s="0" t="n">
        <v>39</v>
      </c>
      <c r="E28" s="0" t="n">
        <v>42</v>
      </c>
    </row>
    <row r="29" customFormat="false" ht="15" hidden="false" customHeight="false" outlineLevel="0" collapsed="false">
      <c r="A29" s="0" t="s">
        <v>73</v>
      </c>
      <c r="B29" s="9" t="s">
        <v>35</v>
      </c>
    </row>
    <row r="30" customFormat="false" ht="15" hidden="false" customHeight="false" outlineLevel="0" collapsed="false">
      <c r="A30" s="0" t="s">
        <v>75</v>
      </c>
      <c r="B30" s="9" t="s">
        <v>16</v>
      </c>
      <c r="C30" s="0" t="n">
        <v>0</v>
      </c>
      <c r="D30" s="0" t="n">
        <v>0</v>
      </c>
      <c r="E30" s="0" t="n">
        <v>148</v>
      </c>
      <c r="F30" s="0" t="n">
        <v>0</v>
      </c>
      <c r="G30" s="0" t="n">
        <v>16</v>
      </c>
      <c r="H30" s="0" t="n">
        <v>170</v>
      </c>
    </row>
    <row r="31" customFormat="false" ht="15" hidden="false" customHeight="false" outlineLevel="0" collapsed="false">
      <c r="A31" s="0" t="s">
        <v>77</v>
      </c>
      <c r="B31" s="9" t="s">
        <v>22</v>
      </c>
      <c r="C31" s="0" t="n">
        <v>0</v>
      </c>
      <c r="D31" s="0" t="n">
        <v>78</v>
      </c>
      <c r="E31" s="0" t="n">
        <v>235</v>
      </c>
      <c r="F31" s="0" t="n">
        <v>0</v>
      </c>
      <c r="G31" s="0" t="n">
        <v>26</v>
      </c>
      <c r="H31" s="0" t="n">
        <v>25</v>
      </c>
      <c r="I31" s="0" t="n">
        <v>0</v>
      </c>
      <c r="J31" s="0" t="n">
        <v>0</v>
      </c>
      <c r="K31" s="0" t="n">
        <v>8</v>
      </c>
    </row>
    <row r="32" customFormat="false" ht="15" hidden="false" customHeight="false" outlineLevel="0" collapsed="false">
      <c r="A32" s="0" t="s">
        <v>79</v>
      </c>
      <c r="B32" s="9" t="s">
        <v>82</v>
      </c>
      <c r="C32" s="0" t="n">
        <v>0</v>
      </c>
      <c r="D32" s="0" t="n">
        <v>91</v>
      </c>
      <c r="E32" s="0" t="n">
        <v>29</v>
      </c>
      <c r="F32" s="0" t="n">
        <v>0</v>
      </c>
      <c r="G32" s="0" t="n">
        <v>549</v>
      </c>
      <c r="H32" s="0" t="n">
        <v>52</v>
      </c>
      <c r="I32" s="0" t="n">
        <v>0</v>
      </c>
      <c r="J32" s="0" t="n">
        <v>725</v>
      </c>
      <c r="K32" s="0" t="n">
        <v>26</v>
      </c>
      <c r="L32" s="0" t="n">
        <v>0</v>
      </c>
      <c r="M32" s="0" t="n">
        <v>636</v>
      </c>
      <c r="N32" s="0" t="n">
        <v>68</v>
      </c>
      <c r="O32" s="0" t="n">
        <v>0</v>
      </c>
      <c r="P32" s="0" t="n">
        <v>475</v>
      </c>
      <c r="Q32" s="0" t="n">
        <v>35</v>
      </c>
    </row>
    <row r="33" customFormat="false" ht="15" hidden="false" customHeight="false" outlineLevel="0" collapsed="false">
      <c r="A33" s="0" t="s">
        <v>81</v>
      </c>
      <c r="B33" s="9" t="s">
        <v>82</v>
      </c>
    </row>
    <row r="34" customFormat="false" ht="15" hidden="false" customHeight="false" outlineLevel="0" collapsed="false">
      <c r="A34" s="0" t="s">
        <v>84</v>
      </c>
      <c r="B34" s="9" t="s">
        <v>13</v>
      </c>
      <c r="C34" s="0" t="n">
        <v>567</v>
      </c>
      <c r="D34" s="0" t="n">
        <v>0</v>
      </c>
      <c r="E34" s="0" t="n">
        <v>0</v>
      </c>
      <c r="F34" s="0" t="n">
        <v>648</v>
      </c>
      <c r="G34" s="0" t="n">
        <v>0</v>
      </c>
      <c r="H34" s="0" t="n">
        <v>36</v>
      </c>
      <c r="I34" s="0" t="n">
        <v>305</v>
      </c>
      <c r="J34" s="0" t="n">
        <v>0</v>
      </c>
      <c r="K34" s="0" t="n">
        <v>17</v>
      </c>
      <c r="L34" s="0" t="n">
        <v>247</v>
      </c>
      <c r="M34" s="0" t="n">
        <v>0</v>
      </c>
      <c r="N34" s="0" t="n">
        <v>67</v>
      </c>
      <c r="O34" s="0" t="n">
        <v>148</v>
      </c>
      <c r="P34" s="0" t="n">
        <v>0</v>
      </c>
      <c r="Q34" s="0" t="n">
        <v>74</v>
      </c>
    </row>
    <row r="35" customFormat="false" ht="15" hidden="false" customHeight="false" outlineLevel="0" collapsed="false">
      <c r="A35" s="0" t="s">
        <v>86</v>
      </c>
      <c r="B35" s="9" t="s">
        <v>43</v>
      </c>
    </row>
    <row r="36" customFormat="false" ht="15" hidden="false" customHeight="false" outlineLevel="0" collapsed="false">
      <c r="A36" s="0" t="s">
        <v>88</v>
      </c>
      <c r="B36" s="9" t="s">
        <v>40</v>
      </c>
      <c r="C36" s="0" t="n">
        <v>21</v>
      </c>
      <c r="D36" s="0" t="n">
        <v>0</v>
      </c>
      <c r="E36" s="0" t="n">
        <v>37</v>
      </c>
      <c r="F36" s="0" t="n">
        <v>496</v>
      </c>
      <c r="G36" s="0" t="n">
        <v>0</v>
      </c>
      <c r="H36" s="0" t="n">
        <v>31</v>
      </c>
      <c r="I36" s="0" t="n">
        <v>495</v>
      </c>
      <c r="J36" s="0" t="n">
        <v>0</v>
      </c>
      <c r="K36" s="0" t="n">
        <v>2</v>
      </c>
      <c r="L36" s="0" t="n">
        <v>314</v>
      </c>
      <c r="M36" s="0" t="n">
        <v>0</v>
      </c>
      <c r="N36" s="0" t="n">
        <v>0</v>
      </c>
      <c r="O36" s="0" t="n">
        <v>618</v>
      </c>
      <c r="P36" s="0" t="n">
        <v>0</v>
      </c>
      <c r="Q36" s="0" t="n">
        <v>0</v>
      </c>
    </row>
    <row r="37" customFormat="false" ht="15" hidden="false" customHeight="false" outlineLevel="0" collapsed="false">
      <c r="A37" s="0" t="s">
        <v>89</v>
      </c>
      <c r="B37" s="9" t="s">
        <v>35</v>
      </c>
      <c r="C37" s="0" t="n">
        <v>1075</v>
      </c>
      <c r="D37" s="0" t="n">
        <v>0</v>
      </c>
      <c r="E37" s="0" t="n">
        <v>70</v>
      </c>
      <c r="F37" s="0" t="n">
        <v>965</v>
      </c>
      <c r="G37" s="0" t="n">
        <v>0</v>
      </c>
      <c r="H37" s="0" t="n">
        <v>49</v>
      </c>
      <c r="I37" s="0" t="n">
        <v>830</v>
      </c>
      <c r="J37" s="0" t="n">
        <v>0</v>
      </c>
      <c r="K37" s="0" t="n">
        <v>36</v>
      </c>
      <c r="L37" s="0" t="n">
        <v>134</v>
      </c>
      <c r="M37" s="0" t="n">
        <v>0</v>
      </c>
      <c r="N37" s="0" t="n">
        <v>5</v>
      </c>
      <c r="O37" s="0" t="n">
        <v>316</v>
      </c>
      <c r="P37" s="0" t="n">
        <v>0</v>
      </c>
      <c r="Q37" s="0" t="n">
        <v>41</v>
      </c>
    </row>
    <row r="38" customFormat="false" ht="15" hidden="false" customHeight="false" outlineLevel="0" collapsed="false">
      <c r="A38" s="0" t="s">
        <v>91</v>
      </c>
      <c r="B38" s="9" t="s">
        <v>40</v>
      </c>
      <c r="F38" s="0" t="n">
        <v>0</v>
      </c>
      <c r="G38" s="0" t="n">
        <v>0</v>
      </c>
      <c r="H38" s="0" t="n">
        <v>53</v>
      </c>
    </row>
    <row r="39" customFormat="false" ht="15" hidden="false" customHeight="false" outlineLevel="0" collapsed="false">
      <c r="A39" s="0" t="s">
        <v>93</v>
      </c>
      <c r="B39" s="9" t="s">
        <v>64</v>
      </c>
      <c r="C39" s="0" t="n">
        <v>0</v>
      </c>
      <c r="D39" s="0" t="n">
        <v>0</v>
      </c>
      <c r="E39" s="0" t="n">
        <v>19</v>
      </c>
      <c r="F39" s="0" t="n">
        <v>0</v>
      </c>
      <c r="G39" s="0" t="n">
        <v>0</v>
      </c>
      <c r="H39" s="0" t="n">
        <v>5</v>
      </c>
      <c r="I39" s="0" t="n">
        <v>4</v>
      </c>
      <c r="J39" s="0" t="n">
        <v>0</v>
      </c>
      <c r="K39" s="0" t="n">
        <v>5</v>
      </c>
    </row>
    <row r="40" customFormat="false" ht="15" hidden="false" customHeight="false" outlineLevel="0" collapsed="false">
      <c r="A40" s="0" t="s">
        <v>95</v>
      </c>
      <c r="B40" s="9" t="s">
        <v>97</v>
      </c>
    </row>
    <row r="41" customFormat="false" ht="15" hidden="false" customHeight="false" outlineLevel="0" collapsed="false">
      <c r="A41" s="0" t="s">
        <v>96</v>
      </c>
      <c r="B41" s="9" t="s">
        <v>19</v>
      </c>
      <c r="C41" s="0" t="n">
        <v>51</v>
      </c>
      <c r="D41" s="0" t="n">
        <v>0</v>
      </c>
      <c r="E41" s="0" t="n">
        <v>50</v>
      </c>
      <c r="F41" s="0" t="n">
        <v>213</v>
      </c>
      <c r="G41" s="0" t="n">
        <v>0</v>
      </c>
      <c r="H41" s="0" t="n">
        <v>20</v>
      </c>
      <c r="I41" s="0" t="n">
        <v>347</v>
      </c>
      <c r="J41" s="0" t="n">
        <v>0</v>
      </c>
      <c r="K41" s="0" t="n">
        <v>106</v>
      </c>
    </row>
    <row r="42" customFormat="false" ht="15" hidden="false" customHeight="false" outlineLevel="0" collapsed="false">
      <c r="A42" s="0" t="s">
        <v>98</v>
      </c>
      <c r="B42" s="9" t="s">
        <v>22</v>
      </c>
      <c r="C42" s="0" t="n">
        <v>2</v>
      </c>
      <c r="D42" s="0" t="n">
        <v>0</v>
      </c>
      <c r="E42" s="0" t="n">
        <v>18</v>
      </c>
      <c r="I42" s="0" t="n">
        <v>67</v>
      </c>
      <c r="J42" s="0" t="n">
        <v>0</v>
      </c>
      <c r="K42" s="0" t="n">
        <v>9</v>
      </c>
      <c r="L42" s="0" t="n">
        <v>230</v>
      </c>
      <c r="M42" s="0" t="n">
        <v>0</v>
      </c>
      <c r="N42" s="0" t="n">
        <v>2</v>
      </c>
    </row>
    <row r="43" customFormat="false" ht="15" hidden="false" customHeight="false" outlineLevel="0" collapsed="false">
      <c r="A43" s="0" t="s">
        <v>99</v>
      </c>
      <c r="B43" s="9" t="s">
        <v>97</v>
      </c>
      <c r="C43" s="0" t="n">
        <v>0</v>
      </c>
      <c r="D43" s="0" t="n">
        <v>780</v>
      </c>
      <c r="E43" s="0" t="n">
        <v>66</v>
      </c>
      <c r="F43" s="0" t="n">
        <v>0</v>
      </c>
      <c r="G43" s="0" t="n">
        <v>418</v>
      </c>
      <c r="H43" s="0" t="n">
        <v>81</v>
      </c>
      <c r="M43" s="0" t="n">
        <v>302</v>
      </c>
      <c r="N43" s="0" t="n">
        <v>122</v>
      </c>
      <c r="O43" s="0" t="n">
        <v>0</v>
      </c>
      <c r="P43" s="0" t="n">
        <v>678</v>
      </c>
      <c r="Q43" s="0" t="n">
        <v>21</v>
      </c>
    </row>
    <row r="44" customFormat="false" ht="15" hidden="false" customHeight="false" outlineLevel="0" collapsed="false">
      <c r="A44" s="0" t="s">
        <v>101</v>
      </c>
      <c r="B44" s="9" t="s">
        <v>43</v>
      </c>
      <c r="F44" s="0" t="n">
        <v>2</v>
      </c>
      <c r="G44" s="0" t="n">
        <v>0</v>
      </c>
      <c r="H44" s="0" t="n">
        <v>57</v>
      </c>
    </row>
    <row r="45" customFormat="false" ht="15" hidden="false" customHeight="false" outlineLevel="0" collapsed="false">
      <c r="A45" s="0" t="s">
        <v>103</v>
      </c>
      <c r="B45" s="9" t="s">
        <v>43</v>
      </c>
      <c r="C45" s="0" t="n">
        <v>0</v>
      </c>
      <c r="D45" s="0" t="n">
        <v>0</v>
      </c>
      <c r="E45" s="0" t="n">
        <v>37</v>
      </c>
      <c r="F45" s="0" t="n">
        <v>30</v>
      </c>
      <c r="G45" s="0" t="n">
        <v>0</v>
      </c>
      <c r="H45" s="0" t="n">
        <v>1</v>
      </c>
      <c r="I45" s="0" t="n">
        <v>273</v>
      </c>
      <c r="J45" s="0" t="n">
        <v>0</v>
      </c>
      <c r="K45" s="0" t="n">
        <v>100</v>
      </c>
      <c r="L45" s="0" t="n">
        <v>487</v>
      </c>
      <c r="M45" s="0" t="n">
        <v>0</v>
      </c>
      <c r="N45" s="0" t="n">
        <v>83</v>
      </c>
      <c r="O45" s="0" t="n">
        <v>338</v>
      </c>
      <c r="P45" s="0" t="n">
        <v>0</v>
      </c>
      <c r="Q45" s="0" t="n">
        <v>41</v>
      </c>
    </row>
    <row r="46" customFormat="false" ht="15" hidden="false" customHeight="false" outlineLevel="0" collapsed="false">
      <c r="A46" s="0" t="s">
        <v>104</v>
      </c>
      <c r="B46" s="9" t="s">
        <v>43</v>
      </c>
      <c r="C46" s="0" t="n">
        <v>26</v>
      </c>
      <c r="D46" s="0" t="n">
        <v>0</v>
      </c>
      <c r="E46" s="0" t="n">
        <v>8</v>
      </c>
      <c r="F46" s="0" t="n">
        <v>73</v>
      </c>
      <c r="G46" s="0" t="n">
        <v>0</v>
      </c>
      <c r="H46" s="0" t="n">
        <v>0</v>
      </c>
      <c r="I46" s="0" t="n">
        <v>101</v>
      </c>
      <c r="J46" s="0" t="n">
        <v>0</v>
      </c>
      <c r="K46" s="0" t="n">
        <v>0</v>
      </c>
      <c r="L46" s="0" t="n">
        <v>398</v>
      </c>
      <c r="M46" s="0" t="n">
        <v>0</v>
      </c>
      <c r="N46" s="0" t="n">
        <v>10</v>
      </c>
    </row>
    <row r="47" customFormat="false" ht="15" hidden="false" customHeight="false" outlineLevel="0" collapsed="false">
      <c r="A47" s="0" t="s">
        <v>106</v>
      </c>
      <c r="B47" s="9" t="s">
        <v>19</v>
      </c>
      <c r="C47" s="0" t="n">
        <v>3</v>
      </c>
      <c r="D47" s="0" t="n">
        <v>0</v>
      </c>
      <c r="E47" s="0" t="n">
        <v>8</v>
      </c>
      <c r="I47" s="0" t="n">
        <v>10</v>
      </c>
      <c r="J47" s="0" t="n">
        <v>0</v>
      </c>
      <c r="K47" s="0" t="n">
        <v>0</v>
      </c>
    </row>
    <row r="48" customFormat="false" ht="15" hidden="false" customHeight="false" outlineLevel="0" collapsed="false">
      <c r="A48" s="0" t="s">
        <v>107</v>
      </c>
      <c r="B48" s="9" t="s">
        <v>61</v>
      </c>
      <c r="L48" s="0" t="n">
        <v>384</v>
      </c>
      <c r="M48" s="0" t="n">
        <v>0</v>
      </c>
      <c r="N48" s="0" t="n">
        <v>57</v>
      </c>
      <c r="O48" s="0" t="n">
        <v>53</v>
      </c>
      <c r="P48" s="0" t="n">
        <v>0</v>
      </c>
      <c r="Q48" s="0" t="n">
        <v>15</v>
      </c>
    </row>
    <row r="49" customFormat="false" ht="15" hidden="false" customHeight="false" outlineLevel="0" collapsed="false">
      <c r="A49" s="0" t="s">
        <v>108</v>
      </c>
      <c r="B49" s="9" t="s">
        <v>61</v>
      </c>
    </row>
    <row r="50" customFormat="false" ht="15" hidden="false" customHeight="false" outlineLevel="0" collapsed="false">
      <c r="A50" s="0" t="s">
        <v>110</v>
      </c>
      <c r="B50" s="9" t="s">
        <v>19</v>
      </c>
    </row>
    <row r="51" customFormat="false" ht="15" hidden="false" customHeight="false" outlineLevel="0" collapsed="false">
      <c r="A51" s="0" t="s">
        <v>111</v>
      </c>
      <c r="B51" s="9" t="s">
        <v>19</v>
      </c>
    </row>
    <row r="52" customFormat="false" ht="15" hidden="false" customHeight="false" outlineLevel="0" collapsed="false">
      <c r="A52" s="0" t="s">
        <v>113</v>
      </c>
      <c r="B52" s="9" t="s">
        <v>19</v>
      </c>
      <c r="C52" s="0" t="n">
        <v>436</v>
      </c>
      <c r="D52" s="0" t="n">
        <v>0</v>
      </c>
      <c r="E52" s="0" t="n">
        <v>100</v>
      </c>
      <c r="F52" s="0" t="n">
        <v>566</v>
      </c>
      <c r="G52" s="0" t="n">
        <v>0</v>
      </c>
      <c r="H52" s="0" t="n">
        <v>75</v>
      </c>
      <c r="I52" s="0" t="n">
        <v>57</v>
      </c>
      <c r="J52" s="0" t="n">
        <v>0</v>
      </c>
      <c r="K52" s="0" t="n">
        <v>70</v>
      </c>
      <c r="L52" s="0" t="n">
        <v>531</v>
      </c>
      <c r="M52" s="0" t="n">
        <v>0</v>
      </c>
      <c r="N52" s="0" t="n">
        <v>124</v>
      </c>
      <c r="O52" s="0" t="n">
        <v>430</v>
      </c>
      <c r="P52" s="0" t="n">
        <v>0</v>
      </c>
      <c r="Q52" s="0" t="n">
        <v>157</v>
      </c>
    </row>
    <row r="53" customFormat="false" ht="15" hidden="false" customHeight="false" outlineLevel="0" collapsed="false">
      <c r="A53" s="0" t="s">
        <v>115</v>
      </c>
      <c r="B53" s="9" t="s">
        <v>37</v>
      </c>
      <c r="F53" s="0" t="n">
        <v>410</v>
      </c>
      <c r="G53" s="0" t="n">
        <v>0</v>
      </c>
      <c r="H53" s="0" t="n">
        <v>88</v>
      </c>
      <c r="I53" s="0" t="n">
        <v>169</v>
      </c>
      <c r="J53" s="0" t="n">
        <v>0</v>
      </c>
      <c r="K53" s="0" t="n">
        <v>136</v>
      </c>
    </row>
    <row r="54" customFormat="false" ht="15" hidden="false" customHeight="false" outlineLevel="0" collapsed="false">
      <c r="A54" s="0" t="s">
        <v>116</v>
      </c>
      <c r="B54" s="9" t="s">
        <v>37</v>
      </c>
      <c r="C54" s="0" t="n">
        <v>0</v>
      </c>
      <c r="D54" s="0" t="n">
        <v>276</v>
      </c>
      <c r="E54" s="0" t="n">
        <v>181</v>
      </c>
      <c r="F54" s="0" t="n">
        <v>0</v>
      </c>
      <c r="G54" s="0" t="n">
        <v>143</v>
      </c>
      <c r="H54" s="0" t="n">
        <v>235</v>
      </c>
      <c r="I54" s="0" t="n">
        <v>0</v>
      </c>
      <c r="J54" s="0" t="n">
        <v>271</v>
      </c>
      <c r="K54" s="0" t="n">
        <v>9</v>
      </c>
      <c r="L54" s="0" t="n">
        <v>0</v>
      </c>
      <c r="M54" s="0" t="n">
        <v>135</v>
      </c>
      <c r="N54" s="0" t="n">
        <v>23</v>
      </c>
    </row>
    <row r="55" customFormat="false" ht="15" hidden="false" customHeight="false" outlineLevel="0" collapsed="false">
      <c r="A55" s="0" t="s">
        <v>118</v>
      </c>
      <c r="B55" s="9" t="s">
        <v>37</v>
      </c>
      <c r="F55" s="0" t="n">
        <v>0</v>
      </c>
      <c r="G55" s="0" t="n">
        <v>77</v>
      </c>
      <c r="H55" s="0" t="n">
        <v>155</v>
      </c>
      <c r="I55" s="0" t="n">
        <v>0</v>
      </c>
      <c r="J55" s="0" t="n">
        <v>1</v>
      </c>
      <c r="K55" s="0" t="n">
        <v>7</v>
      </c>
      <c r="L55" s="0" t="n">
        <v>0</v>
      </c>
      <c r="M55" s="0" t="n">
        <v>364</v>
      </c>
      <c r="N55" s="0" t="n">
        <v>23</v>
      </c>
      <c r="O55" s="0" t="n">
        <v>0</v>
      </c>
      <c r="P55" s="0" t="n">
        <v>488</v>
      </c>
      <c r="Q55" s="0" t="n">
        <v>63</v>
      </c>
    </row>
    <row r="56" customFormat="false" ht="15" hidden="false" customHeight="false" outlineLevel="0" collapsed="false">
      <c r="A56" s="0" t="s">
        <v>119</v>
      </c>
      <c r="B56" s="9" t="s">
        <v>22</v>
      </c>
    </row>
    <row r="57" customFormat="false" ht="15" hidden="false" customHeight="false" outlineLevel="0" collapsed="false">
      <c r="A57" s="0" t="s">
        <v>120</v>
      </c>
      <c r="B57" s="9" t="s">
        <v>64</v>
      </c>
    </row>
    <row r="58" customFormat="false" ht="15" hidden="false" customHeight="false" outlineLevel="0" collapsed="false">
      <c r="A58" s="0" t="s">
        <v>122</v>
      </c>
      <c r="B58" s="9" t="s">
        <v>43</v>
      </c>
      <c r="C58" s="0" t="n">
        <v>1045</v>
      </c>
      <c r="D58" s="0" t="n">
        <v>0</v>
      </c>
      <c r="E58" s="0" t="n">
        <v>44</v>
      </c>
      <c r="F58" s="0" t="n">
        <v>1020</v>
      </c>
      <c r="G58" s="0" t="n">
        <v>0</v>
      </c>
      <c r="H58" s="0" t="n">
        <v>47</v>
      </c>
      <c r="I58" s="0" t="n">
        <v>861</v>
      </c>
      <c r="J58" s="0" t="n">
        <v>0</v>
      </c>
      <c r="K58" s="0" t="n">
        <v>8</v>
      </c>
      <c r="L58" s="0" t="n">
        <v>991</v>
      </c>
      <c r="M58" s="0" t="n">
        <v>0</v>
      </c>
      <c r="N58" s="0" t="n">
        <v>79</v>
      </c>
      <c r="O58" s="0" t="n">
        <v>446</v>
      </c>
      <c r="P58" s="0" t="n">
        <v>0</v>
      </c>
      <c r="Q58" s="0" t="n">
        <v>29</v>
      </c>
    </row>
    <row r="59" customFormat="false" ht="15" hidden="false" customHeight="false" outlineLevel="0" collapsed="false">
      <c r="A59" s="0" t="s">
        <v>123</v>
      </c>
      <c r="B59" s="9" t="s">
        <v>52</v>
      </c>
    </row>
    <row r="60" customFormat="false" ht="15" hidden="false" customHeight="false" outlineLevel="0" collapsed="false">
      <c r="A60" s="0" t="s">
        <v>125</v>
      </c>
      <c r="B60" s="9" t="s">
        <v>52</v>
      </c>
      <c r="C60" s="0" t="n">
        <v>0</v>
      </c>
      <c r="D60" s="0" t="n">
        <v>797</v>
      </c>
      <c r="E60" s="0" t="n">
        <v>197</v>
      </c>
      <c r="F60" s="0" t="n">
        <v>0</v>
      </c>
      <c r="G60" s="0" t="n">
        <v>1017</v>
      </c>
      <c r="H60" s="0" t="n">
        <v>28</v>
      </c>
      <c r="I60" s="0" t="n">
        <v>0</v>
      </c>
      <c r="J60" s="0" t="n">
        <v>263</v>
      </c>
      <c r="K60" s="0" t="n">
        <v>144</v>
      </c>
      <c r="L60" s="0" t="n">
        <v>0</v>
      </c>
      <c r="M60" s="0" t="n">
        <v>837</v>
      </c>
      <c r="N60" s="0" t="n">
        <v>151</v>
      </c>
      <c r="O60" s="0" t="n">
        <v>0</v>
      </c>
      <c r="P60" s="0" t="n">
        <v>1092</v>
      </c>
      <c r="Q60" s="0" t="n">
        <v>86</v>
      </c>
    </row>
    <row r="61" customFormat="false" ht="15" hidden="false" customHeight="false" outlineLevel="0" collapsed="false">
      <c r="A61" s="0" t="s">
        <v>126</v>
      </c>
      <c r="B61" s="9" t="s">
        <v>37</v>
      </c>
      <c r="C61" s="0" t="n">
        <v>0</v>
      </c>
      <c r="D61" s="0" t="n">
        <v>9</v>
      </c>
      <c r="E61" s="0" t="n">
        <v>302</v>
      </c>
      <c r="F61" s="0" t="n">
        <v>0</v>
      </c>
      <c r="G61" s="0" t="n">
        <v>276</v>
      </c>
      <c r="H61" s="0" t="n">
        <v>291</v>
      </c>
      <c r="I61" s="0" t="n">
        <v>0</v>
      </c>
      <c r="J61" s="0" t="n">
        <v>331</v>
      </c>
      <c r="K61" s="0" t="n">
        <v>290</v>
      </c>
      <c r="L61" s="0" t="n">
        <v>0</v>
      </c>
      <c r="M61" s="0" t="n">
        <v>614</v>
      </c>
      <c r="N61" s="0" t="n">
        <v>221</v>
      </c>
    </row>
    <row r="62" customFormat="false" ht="15" hidden="false" customHeight="false" outlineLevel="0" collapsed="false">
      <c r="A62" s="0" t="s">
        <v>128</v>
      </c>
      <c r="B62" s="9" t="s">
        <v>19</v>
      </c>
      <c r="C62" s="0" t="n">
        <v>0</v>
      </c>
      <c r="D62" s="0" t="n">
        <v>133</v>
      </c>
      <c r="E62" s="0" t="n">
        <v>242</v>
      </c>
      <c r="F62" s="0" t="n">
        <v>0</v>
      </c>
      <c r="G62" s="0" t="n">
        <v>318</v>
      </c>
      <c r="H62" s="0" t="n">
        <v>158</v>
      </c>
      <c r="I62" s="0" t="n">
        <v>0</v>
      </c>
      <c r="J62" s="0" t="n">
        <v>278</v>
      </c>
      <c r="K62" s="0" t="n">
        <v>201</v>
      </c>
      <c r="L62" s="0" t="n">
        <v>0</v>
      </c>
      <c r="M62" s="0" t="n">
        <v>104</v>
      </c>
      <c r="N62" s="0" t="n">
        <v>13</v>
      </c>
      <c r="O62" s="0" t="n">
        <v>0</v>
      </c>
      <c r="P62" s="0" t="n">
        <v>58</v>
      </c>
      <c r="Q62" s="0" t="n">
        <v>31</v>
      </c>
    </row>
    <row r="63" customFormat="false" ht="15" hidden="false" customHeight="false" outlineLevel="0" collapsed="false">
      <c r="A63" s="0" t="s">
        <v>129</v>
      </c>
      <c r="B63" s="9" t="s">
        <v>19</v>
      </c>
    </row>
    <row r="64" customFormat="false" ht="15" hidden="false" customHeight="false" outlineLevel="0" collapsed="false">
      <c r="A64" s="0" t="s">
        <v>131</v>
      </c>
      <c r="B64" s="9" t="s">
        <v>16</v>
      </c>
      <c r="C64" s="0" t="n">
        <v>401</v>
      </c>
      <c r="D64" s="0" t="n">
        <v>0</v>
      </c>
      <c r="E64" s="0" t="n">
        <v>16</v>
      </c>
    </row>
    <row r="65" customFormat="false" ht="15" hidden="false" customHeight="false" outlineLevel="0" collapsed="false">
      <c r="A65" s="0" t="s">
        <v>133</v>
      </c>
      <c r="B65" s="9" t="s">
        <v>37</v>
      </c>
      <c r="C65" s="0" t="n">
        <v>0</v>
      </c>
      <c r="D65" s="0" t="n">
        <v>338</v>
      </c>
      <c r="E65" s="0" t="n">
        <v>170</v>
      </c>
      <c r="F65" s="0" t="n">
        <v>0</v>
      </c>
      <c r="G65" s="0" t="n">
        <v>1012</v>
      </c>
      <c r="H65" s="0" t="n">
        <v>30</v>
      </c>
      <c r="I65" s="0" t="n">
        <v>0</v>
      </c>
      <c r="J65" s="0" t="n">
        <v>994</v>
      </c>
      <c r="K65" s="0" t="n">
        <v>48</v>
      </c>
      <c r="L65" s="0" t="n">
        <v>0</v>
      </c>
      <c r="M65" s="0" t="n">
        <v>731</v>
      </c>
      <c r="N65" s="0" t="n">
        <v>46</v>
      </c>
      <c r="O65" s="0" t="n">
        <v>0</v>
      </c>
      <c r="P65" s="0" t="n">
        <v>1064</v>
      </c>
      <c r="Q65" s="0" t="n">
        <v>83</v>
      </c>
    </row>
    <row r="66" customFormat="false" ht="15" hidden="false" customHeight="false" outlineLevel="0" collapsed="false">
      <c r="A66" s="0" t="s">
        <v>135</v>
      </c>
      <c r="B66" s="9" t="s">
        <v>16</v>
      </c>
      <c r="C66" s="0" t="n">
        <v>0</v>
      </c>
      <c r="D66" s="0" t="n">
        <v>256</v>
      </c>
      <c r="E66" s="0" t="n">
        <v>105</v>
      </c>
      <c r="F66" s="0" t="n">
        <v>0</v>
      </c>
      <c r="G66" s="0" t="n">
        <v>313</v>
      </c>
      <c r="H66" s="0" t="n">
        <v>68</v>
      </c>
      <c r="I66" s="0" t="n">
        <v>0</v>
      </c>
      <c r="J66" s="0" t="n">
        <v>364</v>
      </c>
      <c r="K66" s="0" t="n">
        <v>117</v>
      </c>
      <c r="L66" s="0" t="n">
        <v>0</v>
      </c>
      <c r="M66" s="0" t="n">
        <v>548</v>
      </c>
      <c r="N66" s="0" t="n">
        <v>158</v>
      </c>
      <c r="O66" s="0" t="n">
        <v>0</v>
      </c>
      <c r="P66" s="0" t="n">
        <v>205</v>
      </c>
      <c r="Q66" s="0" t="n">
        <v>23</v>
      </c>
    </row>
    <row r="67" customFormat="false" ht="15" hidden="false" customHeight="false" outlineLevel="0" collapsed="false">
      <c r="A67" s="0" t="s">
        <v>136</v>
      </c>
      <c r="B67" s="9" t="s">
        <v>64</v>
      </c>
      <c r="C67" s="0" t="n">
        <v>0</v>
      </c>
      <c r="D67" s="0" t="n">
        <v>685</v>
      </c>
      <c r="E67" s="0" t="n">
        <v>98</v>
      </c>
      <c r="F67" s="0" t="n">
        <v>0</v>
      </c>
      <c r="G67" s="0" t="n">
        <v>905</v>
      </c>
      <c r="H67" s="0" t="n">
        <v>121</v>
      </c>
      <c r="I67" s="0" t="n">
        <v>0</v>
      </c>
      <c r="J67" s="0" t="n">
        <v>879</v>
      </c>
      <c r="K67" s="0" t="n">
        <v>48</v>
      </c>
      <c r="L67" s="0" t="n">
        <v>0</v>
      </c>
      <c r="M67" s="0" t="n">
        <v>959</v>
      </c>
      <c r="N67" s="0" t="n">
        <v>0</v>
      </c>
      <c r="O67" s="0" t="n">
        <v>0</v>
      </c>
      <c r="P67" s="0" t="n">
        <v>287</v>
      </c>
      <c r="Q67" s="0" t="n">
        <v>0</v>
      </c>
    </row>
    <row r="68" customFormat="false" ht="15" hidden="false" customHeight="false" outlineLevel="0" collapsed="false">
      <c r="A68" s="0" t="s">
        <v>138</v>
      </c>
      <c r="B68" s="9" t="s">
        <v>37</v>
      </c>
      <c r="C68" s="0" t="n">
        <v>1119</v>
      </c>
      <c r="D68" s="0" t="n">
        <v>0</v>
      </c>
      <c r="E68" s="0" t="n">
        <v>80</v>
      </c>
      <c r="F68" s="0" t="n">
        <v>1006</v>
      </c>
      <c r="G68" s="0" t="n">
        <v>0</v>
      </c>
      <c r="H68" s="0" t="n">
        <v>91</v>
      </c>
      <c r="I68" s="0" t="n">
        <v>956</v>
      </c>
      <c r="J68" s="0" t="n">
        <v>0</v>
      </c>
      <c r="K68" s="0" t="n">
        <v>32</v>
      </c>
      <c r="L68" s="0" t="n">
        <v>1055</v>
      </c>
      <c r="M68" s="0" t="n">
        <v>0</v>
      </c>
      <c r="N68" s="0" t="n">
        <v>65</v>
      </c>
      <c r="O68" s="0" t="n">
        <v>754</v>
      </c>
      <c r="P68" s="0" t="n">
        <v>0</v>
      </c>
      <c r="Q68" s="0" t="n">
        <v>36</v>
      </c>
    </row>
    <row r="69" customFormat="false" ht="15" hidden="false" customHeight="false" outlineLevel="0" collapsed="false">
      <c r="A69" s="0" t="s">
        <v>140</v>
      </c>
      <c r="B69" s="9" t="s">
        <v>64</v>
      </c>
      <c r="F69" s="0" t="n">
        <v>0</v>
      </c>
      <c r="G69" s="0" t="n">
        <v>143</v>
      </c>
      <c r="H69" s="0" t="n">
        <v>12</v>
      </c>
      <c r="I69" s="0" t="n">
        <v>0</v>
      </c>
      <c r="J69" s="0" t="n">
        <v>528</v>
      </c>
      <c r="K69" s="0" t="n">
        <v>145</v>
      </c>
      <c r="L69" s="0" t="n">
        <v>0</v>
      </c>
      <c r="M69" s="0" t="n">
        <v>226</v>
      </c>
      <c r="N69" s="0" t="n">
        <v>206</v>
      </c>
      <c r="O69" s="0" t="n">
        <v>0</v>
      </c>
      <c r="P69" s="0" t="n">
        <v>351</v>
      </c>
      <c r="Q69" s="0" t="n">
        <v>168</v>
      </c>
    </row>
    <row r="70" customFormat="false" ht="15" hidden="false" customHeight="false" outlineLevel="0" collapsed="false">
      <c r="A70" s="0" t="s">
        <v>142</v>
      </c>
      <c r="B70" s="9" t="s">
        <v>16</v>
      </c>
      <c r="O70" s="0" t="n">
        <v>28</v>
      </c>
      <c r="P70" s="0" t="n">
        <v>0</v>
      </c>
      <c r="Q70" s="0" t="n">
        <v>4</v>
      </c>
    </row>
    <row r="71" customFormat="false" ht="15" hidden="false" customHeight="false" outlineLevel="0" collapsed="false">
      <c r="A71" s="0" t="s">
        <v>144</v>
      </c>
      <c r="B71" s="9" t="s">
        <v>19</v>
      </c>
    </row>
    <row r="72" customFormat="false" ht="15" hidden="false" customHeight="false" outlineLevel="0" collapsed="false">
      <c r="A72" s="0" t="s">
        <v>146</v>
      </c>
      <c r="B72" s="9" t="s">
        <v>16</v>
      </c>
      <c r="C72" s="0" t="n">
        <v>995</v>
      </c>
      <c r="D72" s="0" t="n">
        <v>0</v>
      </c>
      <c r="E72" s="0" t="n">
        <v>0</v>
      </c>
      <c r="F72" s="0" t="n">
        <v>1055</v>
      </c>
      <c r="G72" s="0" t="n">
        <v>1</v>
      </c>
      <c r="H72" s="0" t="n">
        <v>3</v>
      </c>
      <c r="I72" s="0" t="n">
        <v>1148</v>
      </c>
      <c r="J72" s="0" t="n">
        <v>0</v>
      </c>
      <c r="K72" s="0" t="n">
        <v>2</v>
      </c>
      <c r="L72" s="0" t="n">
        <v>1085</v>
      </c>
      <c r="M72" s="0" t="n">
        <v>0</v>
      </c>
      <c r="N72" s="0" t="n">
        <v>2</v>
      </c>
      <c r="O72" s="0" t="n">
        <v>1021</v>
      </c>
      <c r="P72" s="0" t="n">
        <v>1</v>
      </c>
      <c r="Q72" s="0" t="n">
        <v>0</v>
      </c>
    </row>
    <row r="73" customFormat="false" ht="15" hidden="false" customHeight="false" outlineLevel="0" collapsed="false">
      <c r="A73" s="0" t="s">
        <v>147</v>
      </c>
      <c r="B73" s="9" t="s">
        <v>16</v>
      </c>
      <c r="C73" s="0" t="n">
        <v>0</v>
      </c>
      <c r="D73" s="0" t="n">
        <v>723</v>
      </c>
      <c r="E73" s="0" t="n">
        <v>15</v>
      </c>
      <c r="F73" s="0" t="n">
        <v>0</v>
      </c>
      <c r="G73" s="0" t="n">
        <v>116</v>
      </c>
      <c r="H73" s="0" t="n">
        <v>10</v>
      </c>
      <c r="I73" s="0" t="n">
        <v>0</v>
      </c>
      <c r="J73" s="0" t="n">
        <v>0</v>
      </c>
      <c r="K73" s="0" t="n">
        <v>47</v>
      </c>
    </row>
    <row r="74" customFormat="false" ht="15" hidden="false" customHeight="false" outlineLevel="0" collapsed="false">
      <c r="A74" s="0" t="s">
        <v>148</v>
      </c>
      <c r="B74" s="9" t="s">
        <v>19</v>
      </c>
      <c r="C74" s="0" t="n">
        <v>0</v>
      </c>
      <c r="D74" s="0" t="n">
        <v>92</v>
      </c>
      <c r="E74" s="0" t="n">
        <v>363</v>
      </c>
      <c r="F74" s="0" t="n">
        <v>0</v>
      </c>
      <c r="G74" s="0" t="n">
        <v>815</v>
      </c>
      <c r="H74" s="0" t="n">
        <v>223</v>
      </c>
      <c r="I74" s="0" t="n">
        <v>0</v>
      </c>
      <c r="J74" s="0" t="n">
        <v>225</v>
      </c>
      <c r="K74" s="0" t="n">
        <v>289</v>
      </c>
      <c r="O74" s="0" t="n">
        <v>0</v>
      </c>
      <c r="P74" s="0" t="n">
        <v>0</v>
      </c>
      <c r="Q74" s="0" t="n">
        <v>23</v>
      </c>
    </row>
    <row r="75" customFormat="false" ht="15" hidden="false" customHeight="false" outlineLevel="0" collapsed="false">
      <c r="A75" s="0" t="s">
        <v>150</v>
      </c>
      <c r="B75" s="9" t="s">
        <v>16</v>
      </c>
      <c r="C75" s="0" t="n">
        <v>52</v>
      </c>
      <c r="D75" s="0" t="n">
        <v>0</v>
      </c>
      <c r="E75" s="0" t="n">
        <v>179</v>
      </c>
      <c r="F75" s="0" t="n">
        <v>391</v>
      </c>
      <c r="G75" s="0" t="n">
        <v>0</v>
      </c>
      <c r="H75" s="0" t="n">
        <v>78</v>
      </c>
      <c r="I75" s="0" t="n">
        <v>254</v>
      </c>
      <c r="J75" s="0" t="n">
        <v>0</v>
      </c>
      <c r="K75" s="0" t="n">
        <v>106</v>
      </c>
      <c r="L75" s="0" t="n">
        <v>101</v>
      </c>
      <c r="M75" s="0" t="n">
        <v>0</v>
      </c>
      <c r="N75" s="0" t="n">
        <v>134</v>
      </c>
    </row>
    <row r="76" customFormat="false" ht="15" hidden="false" customHeight="false" outlineLevel="0" collapsed="false">
      <c r="A76" s="0" t="s">
        <v>152</v>
      </c>
      <c r="B76" s="9" t="s">
        <v>37</v>
      </c>
      <c r="C76" s="0" t="n">
        <v>0</v>
      </c>
      <c r="D76" s="0" t="n">
        <v>1000</v>
      </c>
      <c r="E76" s="0" t="n">
        <v>6</v>
      </c>
      <c r="F76" s="0" t="n">
        <v>0</v>
      </c>
      <c r="G76" s="0" t="n">
        <v>1076</v>
      </c>
      <c r="H76" s="0" t="n">
        <v>60</v>
      </c>
      <c r="I76" s="0" t="n">
        <v>0</v>
      </c>
      <c r="J76" s="0" t="n">
        <v>966</v>
      </c>
      <c r="K76" s="0" t="n">
        <v>146</v>
      </c>
      <c r="L76" s="0" t="n">
        <v>0</v>
      </c>
      <c r="M76" s="0" t="n">
        <v>591</v>
      </c>
      <c r="N76" s="0" t="n">
        <v>67</v>
      </c>
      <c r="O76" s="0" t="n">
        <v>0</v>
      </c>
      <c r="P76" s="0" t="n">
        <v>901</v>
      </c>
      <c r="Q76" s="0" t="n">
        <v>65</v>
      </c>
    </row>
    <row r="77" customFormat="false" ht="15" hidden="false" customHeight="false" outlineLevel="0" collapsed="false">
      <c r="A77" s="0" t="s">
        <v>154</v>
      </c>
      <c r="B77" s="9" t="s">
        <v>35</v>
      </c>
      <c r="C77" s="0" t="n">
        <v>0</v>
      </c>
      <c r="D77" s="0" t="n">
        <v>301</v>
      </c>
      <c r="E77" s="0" t="n">
        <v>56</v>
      </c>
      <c r="F77" s="0" t="n">
        <v>0</v>
      </c>
      <c r="G77" s="0" t="n">
        <v>223</v>
      </c>
      <c r="H77" s="0" t="n">
        <v>52</v>
      </c>
      <c r="I77" s="0" t="n">
        <v>0</v>
      </c>
      <c r="J77" s="0" t="n">
        <v>550</v>
      </c>
      <c r="K77" s="0" t="n">
        <v>137</v>
      </c>
      <c r="L77" s="0" t="n">
        <v>0</v>
      </c>
      <c r="M77" s="0" t="n">
        <v>664</v>
      </c>
      <c r="N77" s="0" t="n">
        <v>49</v>
      </c>
      <c r="O77" s="0" t="n">
        <v>0</v>
      </c>
      <c r="P77" s="0" t="n">
        <v>10</v>
      </c>
      <c r="Q77" s="0" t="n">
        <v>9</v>
      </c>
    </row>
    <row r="78" customFormat="false" ht="15" hidden="false" customHeight="false" outlineLevel="0" collapsed="false">
      <c r="A78" s="0" t="s">
        <v>155</v>
      </c>
      <c r="B78" s="9" t="s">
        <v>37</v>
      </c>
      <c r="C78" s="0" t="n">
        <v>0</v>
      </c>
      <c r="D78" s="0" t="n">
        <v>208</v>
      </c>
      <c r="E78" s="0" t="n">
        <v>141</v>
      </c>
    </row>
    <row r="79" customFormat="false" ht="15" hidden="false" customHeight="false" outlineLevel="0" collapsed="false">
      <c r="A79" s="0" t="s">
        <v>156</v>
      </c>
      <c r="B79" s="9" t="s">
        <v>97</v>
      </c>
      <c r="C79" s="0" t="n">
        <v>0</v>
      </c>
      <c r="D79" s="0" t="n">
        <v>330</v>
      </c>
      <c r="E79" s="0" t="n">
        <v>296</v>
      </c>
      <c r="F79" s="0" t="n">
        <v>0</v>
      </c>
      <c r="G79" s="0" t="n">
        <v>222</v>
      </c>
      <c r="H79" s="0" t="n">
        <v>184</v>
      </c>
      <c r="O79" s="0" t="n">
        <v>0</v>
      </c>
      <c r="P79" s="0" t="n">
        <v>135</v>
      </c>
      <c r="Q79" s="0" t="n">
        <v>28</v>
      </c>
    </row>
    <row r="80" customFormat="false" ht="15" hidden="false" customHeight="false" outlineLevel="0" collapsed="false">
      <c r="A80" s="0" t="s">
        <v>158</v>
      </c>
      <c r="B80" s="9" t="s">
        <v>161</v>
      </c>
      <c r="C80" s="0" t="n">
        <v>279</v>
      </c>
      <c r="D80" s="0" t="n">
        <v>0</v>
      </c>
      <c r="E80" s="0" t="n">
        <v>14</v>
      </c>
      <c r="F80" s="0" t="n">
        <v>507</v>
      </c>
      <c r="G80" s="0" t="n">
        <v>0</v>
      </c>
      <c r="H80" s="0" t="n">
        <v>28</v>
      </c>
      <c r="I80" s="0" t="n">
        <v>457</v>
      </c>
      <c r="J80" s="0" t="n">
        <v>0</v>
      </c>
      <c r="K80" s="0" t="n">
        <v>24</v>
      </c>
      <c r="L80" s="0" t="n">
        <v>701</v>
      </c>
      <c r="M80" s="0" t="n">
        <v>0</v>
      </c>
      <c r="N80" s="0" t="n">
        <v>57</v>
      </c>
      <c r="O80" s="0" t="n">
        <v>580</v>
      </c>
      <c r="P80" s="0" t="n">
        <v>0</v>
      </c>
      <c r="Q80" s="0" t="n">
        <v>41</v>
      </c>
    </row>
    <row r="81" customFormat="false" ht="15" hidden="false" customHeight="false" outlineLevel="0" collapsed="false">
      <c r="A81" s="0" t="s">
        <v>160</v>
      </c>
      <c r="B81" s="9" t="s">
        <v>16</v>
      </c>
      <c r="I81" s="0" t="n">
        <v>0</v>
      </c>
      <c r="J81" s="0" t="n">
        <v>0</v>
      </c>
      <c r="K81" s="0" t="n">
        <v>148</v>
      </c>
      <c r="L81" s="0" t="n">
        <v>0</v>
      </c>
      <c r="M81" s="0" t="n">
        <v>0</v>
      </c>
      <c r="N81" s="0" t="n">
        <v>173</v>
      </c>
    </row>
    <row r="82" customFormat="false" ht="15" hidden="false" customHeight="false" outlineLevel="0" collapsed="false">
      <c r="A82" s="0" t="s">
        <v>162</v>
      </c>
      <c r="B82" s="9" t="s">
        <v>164</v>
      </c>
      <c r="C82" s="0" t="n">
        <v>0</v>
      </c>
      <c r="D82" s="0" t="n">
        <v>485</v>
      </c>
      <c r="E82" s="0" t="n">
        <v>31</v>
      </c>
      <c r="F82" s="0" t="n">
        <v>0</v>
      </c>
      <c r="G82" s="0" t="n">
        <v>855</v>
      </c>
      <c r="H82" s="0" t="n">
        <v>95</v>
      </c>
      <c r="I82" s="0" t="n">
        <v>0</v>
      </c>
      <c r="J82" s="0" t="n">
        <v>455</v>
      </c>
      <c r="K82" s="0" t="n">
        <v>153</v>
      </c>
      <c r="L82" s="0" t="n">
        <v>0</v>
      </c>
      <c r="M82" s="0" t="n">
        <v>84</v>
      </c>
      <c r="N82" s="0" t="n">
        <v>33</v>
      </c>
    </row>
    <row r="83" customFormat="false" ht="15" hidden="false" customHeight="false" outlineLevel="0" collapsed="false">
      <c r="A83" s="0" t="s">
        <v>163</v>
      </c>
      <c r="B83" s="9" t="s">
        <v>61</v>
      </c>
    </row>
    <row r="84" customFormat="false" ht="15" hidden="false" customHeight="false" outlineLevel="0" collapsed="false">
      <c r="A84" s="0" t="s">
        <v>165</v>
      </c>
      <c r="B84" s="9" t="s">
        <v>40</v>
      </c>
    </row>
    <row r="85" customFormat="false" ht="15" hidden="false" customHeight="false" outlineLevel="0" collapsed="false">
      <c r="A85" s="0" t="s">
        <v>166</v>
      </c>
      <c r="B85" s="9" t="s">
        <v>169</v>
      </c>
      <c r="F85" s="0" t="n">
        <v>9</v>
      </c>
      <c r="G85" s="0" t="n">
        <v>0</v>
      </c>
      <c r="H85" s="0" t="n">
        <v>52</v>
      </c>
      <c r="I85" s="0" t="n">
        <v>199</v>
      </c>
      <c r="J85" s="0" t="n">
        <v>0</v>
      </c>
      <c r="K85" s="0" t="n">
        <v>32</v>
      </c>
      <c r="L85" s="0" t="n">
        <v>787</v>
      </c>
      <c r="M85" s="0" t="n">
        <v>0</v>
      </c>
      <c r="N85" s="0" t="n">
        <v>82</v>
      </c>
      <c r="O85" s="0" t="n">
        <v>612</v>
      </c>
      <c r="P85" s="0" t="n">
        <v>0</v>
      </c>
      <c r="Q85" s="0" t="n">
        <v>42</v>
      </c>
    </row>
    <row r="86" customFormat="false" ht="15" hidden="false" customHeight="false" outlineLevel="0" collapsed="false">
      <c r="A86" s="0" t="s">
        <v>168</v>
      </c>
      <c r="B86" s="9" t="s">
        <v>43</v>
      </c>
      <c r="C86" s="0" t="n">
        <v>0</v>
      </c>
      <c r="D86" s="0" t="n">
        <v>524</v>
      </c>
      <c r="E86" s="0" t="n">
        <v>79</v>
      </c>
      <c r="F86" s="0" t="n">
        <v>0</v>
      </c>
      <c r="G86" s="0" t="n">
        <v>76</v>
      </c>
      <c r="H86" s="0" t="n">
        <v>131</v>
      </c>
    </row>
    <row r="87" customFormat="false" ht="15" hidden="false" customHeight="false" outlineLevel="0" collapsed="false">
      <c r="A87" s="0" t="s">
        <v>170</v>
      </c>
      <c r="B87" s="9" t="s">
        <v>40</v>
      </c>
      <c r="C87" s="0" t="n">
        <v>679</v>
      </c>
      <c r="D87" s="0" t="n">
        <v>0</v>
      </c>
      <c r="E87" s="0" t="n">
        <v>0</v>
      </c>
      <c r="F87" s="0" t="n">
        <v>687</v>
      </c>
      <c r="G87" s="0" t="n">
        <v>0</v>
      </c>
      <c r="H87" s="0" t="n">
        <v>0</v>
      </c>
      <c r="I87" s="0" t="n">
        <v>470</v>
      </c>
      <c r="J87" s="0" t="n">
        <v>0</v>
      </c>
      <c r="K87" s="0" t="n">
        <v>0</v>
      </c>
      <c r="L87" s="0" t="n">
        <v>166</v>
      </c>
      <c r="M87" s="0" t="n">
        <v>0</v>
      </c>
      <c r="N87" s="0" t="n">
        <v>0</v>
      </c>
      <c r="O87" s="0" t="n">
        <v>137</v>
      </c>
      <c r="P87" s="0" t="n">
        <v>0</v>
      </c>
      <c r="Q87" s="0" t="n">
        <v>0</v>
      </c>
    </row>
    <row r="88" customFormat="false" ht="15" hidden="false" customHeight="false" outlineLevel="0" collapsed="false">
      <c r="A88" s="0" t="s">
        <v>171</v>
      </c>
      <c r="B88" s="9" t="s">
        <v>64</v>
      </c>
    </row>
    <row r="89" customFormat="false" ht="15" hidden="false" customHeight="false" outlineLevel="0" collapsed="false">
      <c r="A89" s="0" t="s">
        <v>173</v>
      </c>
      <c r="B89" s="9" t="s">
        <v>64</v>
      </c>
      <c r="L89" s="0" t="n">
        <v>76</v>
      </c>
      <c r="M89" s="0" t="n">
        <v>0</v>
      </c>
      <c r="N89" s="0" t="n">
        <v>61</v>
      </c>
      <c r="O89" s="0" t="n">
        <v>60</v>
      </c>
      <c r="P89" s="0" t="n">
        <v>0</v>
      </c>
      <c r="Q89" s="0" t="n">
        <v>51</v>
      </c>
    </row>
    <row r="90" customFormat="false" ht="15" hidden="false" customHeight="false" outlineLevel="0" collapsed="false">
      <c r="A90" s="0" t="s">
        <v>174</v>
      </c>
      <c r="B90" s="9" t="s">
        <v>40</v>
      </c>
      <c r="C90" s="0" t="n">
        <v>789</v>
      </c>
      <c r="D90" s="0" t="n">
        <v>0</v>
      </c>
      <c r="E90" s="0" t="n">
        <v>61</v>
      </c>
      <c r="F90" s="0" t="n">
        <v>1006</v>
      </c>
      <c r="G90" s="0" t="n">
        <v>0</v>
      </c>
      <c r="H90" s="0" t="n">
        <v>69</v>
      </c>
      <c r="I90" s="0" t="n">
        <v>826</v>
      </c>
      <c r="J90" s="0" t="n">
        <v>0</v>
      </c>
      <c r="K90" s="0" t="n">
        <v>77</v>
      </c>
      <c r="L90" s="0" t="n">
        <v>1022</v>
      </c>
      <c r="M90" s="0" t="n">
        <v>0</v>
      </c>
      <c r="N90" s="0" t="n">
        <v>75</v>
      </c>
      <c r="O90" s="0" t="n">
        <v>961</v>
      </c>
      <c r="P90" s="0" t="n">
        <v>0</v>
      </c>
      <c r="Q90" s="0" t="n">
        <v>86</v>
      </c>
    </row>
    <row r="91" customFormat="false" ht="15" hidden="false" customHeight="false" outlineLevel="0" collapsed="false">
      <c r="A91" s="0" t="s">
        <v>176</v>
      </c>
      <c r="B91" s="9" t="s">
        <v>52</v>
      </c>
    </row>
    <row r="92" customFormat="false" ht="15" hidden="false" customHeight="false" outlineLevel="0" collapsed="false">
      <c r="A92" s="0" t="s">
        <v>178</v>
      </c>
      <c r="B92" s="9" t="s">
        <v>35</v>
      </c>
      <c r="C92" s="0" t="n">
        <v>0</v>
      </c>
      <c r="D92" s="0" t="n">
        <v>982</v>
      </c>
      <c r="E92" s="0" t="n">
        <v>78</v>
      </c>
      <c r="F92" s="0" t="n">
        <v>0</v>
      </c>
      <c r="G92" s="0" t="n">
        <v>806</v>
      </c>
      <c r="H92" s="0" t="n">
        <v>59</v>
      </c>
      <c r="I92" s="0" t="n">
        <v>0</v>
      </c>
      <c r="J92" s="0" t="n">
        <v>1113</v>
      </c>
      <c r="K92" s="0" t="n">
        <v>153</v>
      </c>
      <c r="L92" s="0" t="n">
        <v>0</v>
      </c>
      <c r="M92" s="0" t="n">
        <v>744</v>
      </c>
      <c r="N92" s="0" t="n">
        <v>64</v>
      </c>
      <c r="O92" s="0" t="n">
        <v>0</v>
      </c>
      <c r="P92" s="0" t="n">
        <v>736</v>
      </c>
      <c r="Q92" s="0" t="n">
        <v>68</v>
      </c>
    </row>
    <row r="93" customFormat="false" ht="15" hidden="false" customHeight="false" outlineLevel="0" collapsed="false">
      <c r="A93" s="0" t="s">
        <v>179</v>
      </c>
      <c r="B93" s="9" t="s">
        <v>22</v>
      </c>
    </row>
    <row r="94" customFormat="false" ht="15" hidden="false" customHeight="false" outlineLevel="0" collapsed="false">
      <c r="A94" s="0" t="s">
        <v>181</v>
      </c>
      <c r="B94" s="9" t="s">
        <v>37</v>
      </c>
      <c r="C94" s="0" t="n">
        <v>0</v>
      </c>
      <c r="D94" s="0" t="n">
        <v>20</v>
      </c>
      <c r="E94" s="0" t="n">
        <v>0</v>
      </c>
    </row>
    <row r="95" customFormat="false" ht="15" hidden="false" customHeight="false" outlineLevel="0" collapsed="false">
      <c r="A95" s="0" t="s">
        <v>182</v>
      </c>
      <c r="B95" s="9" t="s">
        <v>40</v>
      </c>
    </row>
    <row r="96" customFormat="false" ht="15" hidden="false" customHeight="false" outlineLevel="0" collapsed="false">
      <c r="A96" s="0" t="s">
        <v>183</v>
      </c>
      <c r="B96" s="9" t="s">
        <v>97</v>
      </c>
      <c r="C96" s="0" t="n">
        <v>93</v>
      </c>
      <c r="D96" s="0" t="n">
        <v>0</v>
      </c>
      <c r="E96" s="0" t="n">
        <v>15</v>
      </c>
      <c r="F96" s="0" t="n">
        <v>206</v>
      </c>
      <c r="G96" s="0" t="n">
        <v>0</v>
      </c>
      <c r="H96" s="0" t="n">
        <v>55</v>
      </c>
    </row>
    <row r="97" customFormat="false" ht="15" hidden="false" customHeight="false" outlineLevel="0" collapsed="false">
      <c r="A97" s="0" t="s">
        <v>185</v>
      </c>
      <c r="B97" s="9" t="s">
        <v>61</v>
      </c>
      <c r="C97" s="0" t="n">
        <v>197</v>
      </c>
      <c r="D97" s="0" t="n">
        <v>0</v>
      </c>
      <c r="E97" s="0" t="n">
        <v>127</v>
      </c>
      <c r="F97" s="0" t="n">
        <v>261</v>
      </c>
      <c r="G97" s="0" t="n">
        <v>0</v>
      </c>
      <c r="H97" s="0" t="n">
        <v>156</v>
      </c>
      <c r="I97" s="0" t="n">
        <v>237</v>
      </c>
      <c r="J97" s="0" t="n">
        <v>0</v>
      </c>
      <c r="K97" s="0" t="n">
        <v>159</v>
      </c>
      <c r="L97" s="0" t="n">
        <v>167</v>
      </c>
      <c r="M97" s="0" t="n">
        <v>0</v>
      </c>
      <c r="N97" s="0" t="n">
        <v>160</v>
      </c>
      <c r="O97" s="0" t="n">
        <v>20</v>
      </c>
      <c r="P97" s="0" t="n">
        <v>0</v>
      </c>
      <c r="Q97" s="0" t="n">
        <v>0</v>
      </c>
    </row>
    <row r="98" customFormat="false" ht="15" hidden="false" customHeight="false" outlineLevel="0" collapsed="false">
      <c r="A98" s="0" t="s">
        <v>187</v>
      </c>
      <c r="B98" s="9" t="s">
        <v>43</v>
      </c>
      <c r="C98" s="0" t="n">
        <v>985</v>
      </c>
      <c r="D98" s="0" t="n">
        <v>0</v>
      </c>
      <c r="E98" s="0" t="n">
        <v>0</v>
      </c>
      <c r="F98" s="0" t="n">
        <v>816</v>
      </c>
      <c r="G98" s="0" t="n">
        <v>0</v>
      </c>
      <c r="H98" s="0" t="n">
        <v>0</v>
      </c>
      <c r="I98" s="0" t="n">
        <v>65</v>
      </c>
      <c r="J98" s="0" t="n">
        <v>0</v>
      </c>
      <c r="K98" s="0" t="n">
        <v>0</v>
      </c>
      <c r="L98" s="0" t="n">
        <v>33</v>
      </c>
      <c r="M98" s="0" t="n">
        <v>0</v>
      </c>
      <c r="N98" s="0" t="n">
        <v>0</v>
      </c>
      <c r="O98" s="0" t="n">
        <v>66</v>
      </c>
      <c r="P98" s="0" t="n">
        <v>0</v>
      </c>
      <c r="Q98" s="0" t="n">
        <v>0</v>
      </c>
    </row>
    <row r="99" customFormat="false" ht="15" hidden="false" customHeight="false" outlineLevel="0" collapsed="false">
      <c r="A99" s="0" t="s">
        <v>189</v>
      </c>
      <c r="B99" s="9" t="s">
        <v>35</v>
      </c>
      <c r="F99" s="0" t="n">
        <v>55</v>
      </c>
      <c r="G99" s="0" t="n">
        <v>0</v>
      </c>
      <c r="H99" s="0" t="n">
        <v>154</v>
      </c>
      <c r="I99" s="0" t="n">
        <v>7</v>
      </c>
      <c r="J99" s="0" t="n">
        <v>0</v>
      </c>
      <c r="K99" s="0" t="n">
        <v>143</v>
      </c>
    </row>
    <row r="100" customFormat="false" ht="15" hidden="false" customHeight="false" outlineLevel="0" collapsed="false">
      <c r="A100" s="0" t="s">
        <v>191</v>
      </c>
      <c r="B100" s="9" t="s">
        <v>43</v>
      </c>
      <c r="C100" s="0" t="n">
        <v>0</v>
      </c>
      <c r="D100" s="0" t="n">
        <v>2</v>
      </c>
      <c r="E100" s="0" t="n">
        <v>181</v>
      </c>
      <c r="F100" s="0" t="n">
        <v>0</v>
      </c>
      <c r="G100" s="0" t="n">
        <v>503</v>
      </c>
      <c r="H100" s="0" t="n">
        <v>136</v>
      </c>
      <c r="I100" s="0" t="n">
        <v>0</v>
      </c>
      <c r="J100" s="0" t="n">
        <v>517</v>
      </c>
      <c r="K100" s="0" t="n">
        <v>80</v>
      </c>
      <c r="L100" s="0" t="n">
        <v>0</v>
      </c>
      <c r="M100" s="0" t="n">
        <v>584</v>
      </c>
      <c r="N100" s="0" t="n">
        <v>73</v>
      </c>
      <c r="O100" s="0" t="n">
        <v>0</v>
      </c>
      <c r="P100" s="0" t="n">
        <v>12</v>
      </c>
      <c r="Q100" s="0" t="n">
        <v>178</v>
      </c>
    </row>
    <row r="101" customFormat="false" ht="15" hidden="false" customHeight="false" outlineLevel="0" collapsed="false">
      <c r="A101" s="0" t="s">
        <v>193</v>
      </c>
      <c r="B101" s="9" t="s">
        <v>16</v>
      </c>
      <c r="C101" s="0" t="n">
        <v>613</v>
      </c>
      <c r="D101" s="0" t="n">
        <v>0</v>
      </c>
      <c r="E101" s="0" t="n">
        <v>3</v>
      </c>
      <c r="F101" s="0" t="n">
        <v>510</v>
      </c>
      <c r="G101" s="0" t="n">
        <v>0</v>
      </c>
      <c r="H101" s="0" t="n">
        <v>1</v>
      </c>
      <c r="I101" s="0" t="n">
        <v>580</v>
      </c>
      <c r="J101" s="0" t="n">
        <v>0</v>
      </c>
      <c r="K101" s="0" t="n">
        <v>2</v>
      </c>
      <c r="L101" s="0" t="n">
        <v>394</v>
      </c>
      <c r="M101" s="0" t="n">
        <v>0</v>
      </c>
      <c r="N101" s="0" t="n">
        <v>0</v>
      </c>
      <c r="O101" s="0" t="n">
        <v>482</v>
      </c>
      <c r="P101" s="0" t="n">
        <v>0</v>
      </c>
      <c r="Q101" s="0" t="n">
        <v>25</v>
      </c>
    </row>
    <row r="102" customFormat="false" ht="15" hidden="false" customHeight="false" outlineLevel="0" collapsed="false">
      <c r="A102" s="0" t="s">
        <v>195</v>
      </c>
      <c r="B102" s="9" t="s">
        <v>40</v>
      </c>
    </row>
    <row r="103" customFormat="false" ht="15" hidden="false" customHeight="false" outlineLevel="0" collapsed="false">
      <c r="A103" s="0" t="s">
        <v>196</v>
      </c>
      <c r="B103" s="9" t="s">
        <v>40</v>
      </c>
      <c r="C103" s="0" t="n">
        <v>870</v>
      </c>
      <c r="D103" s="0" t="n">
        <v>0</v>
      </c>
      <c r="E103" s="0" t="n">
        <v>67</v>
      </c>
      <c r="F103" s="0" t="n">
        <v>566</v>
      </c>
      <c r="G103" s="0" t="n">
        <v>0</v>
      </c>
      <c r="H103" s="0" t="n">
        <v>51</v>
      </c>
      <c r="I103" s="0" t="n">
        <v>800</v>
      </c>
      <c r="J103" s="0" t="n">
        <v>0</v>
      </c>
      <c r="K103" s="0" t="n">
        <v>54</v>
      </c>
    </row>
    <row r="104" customFormat="false" ht="15" hidden="false" customHeight="false" outlineLevel="0" collapsed="false">
      <c r="A104" s="0" t="s">
        <v>197</v>
      </c>
      <c r="B104" s="9" t="s">
        <v>169</v>
      </c>
      <c r="F104" s="0" t="n">
        <v>58</v>
      </c>
      <c r="G104" s="0" t="n">
        <v>0</v>
      </c>
      <c r="H104" s="0" t="n">
        <v>52</v>
      </c>
      <c r="I104" s="0" t="n">
        <v>373</v>
      </c>
      <c r="J104" s="0" t="n">
        <v>0</v>
      </c>
      <c r="K104" s="0" t="n">
        <v>123</v>
      </c>
      <c r="L104" s="0" t="n">
        <v>488</v>
      </c>
      <c r="M104" s="0" t="n">
        <v>0</v>
      </c>
      <c r="N104" s="0" t="n">
        <v>0</v>
      </c>
      <c r="O104" s="0" t="n">
        <v>1068</v>
      </c>
      <c r="P104" s="0" t="n">
        <v>0</v>
      </c>
      <c r="Q104" s="0" t="n">
        <v>0</v>
      </c>
    </row>
    <row r="105" customFormat="false" ht="15" hidden="false" customHeight="false" outlineLevel="0" collapsed="false">
      <c r="A105" s="0" t="s">
        <v>199</v>
      </c>
      <c r="B105" s="9" t="s">
        <v>97</v>
      </c>
      <c r="C105" s="0" t="n">
        <v>0</v>
      </c>
      <c r="D105" s="0" t="n">
        <v>515</v>
      </c>
      <c r="E105" s="0" t="n">
        <v>162</v>
      </c>
      <c r="F105" s="0" t="n">
        <v>16</v>
      </c>
      <c r="G105" s="0" t="n">
        <v>971</v>
      </c>
      <c r="H105" s="0" t="n">
        <v>211</v>
      </c>
      <c r="I105" s="0" t="n">
        <v>5</v>
      </c>
      <c r="J105" s="0" t="n">
        <v>823</v>
      </c>
      <c r="K105" s="0" t="n">
        <v>254</v>
      </c>
      <c r="L105" s="0" t="n">
        <v>8</v>
      </c>
      <c r="M105" s="0" t="n">
        <v>555</v>
      </c>
      <c r="N105" s="0" t="n">
        <v>127</v>
      </c>
      <c r="O105" s="0" t="n">
        <v>0</v>
      </c>
      <c r="P105" s="0" t="n">
        <v>134</v>
      </c>
      <c r="Q105" s="0" t="n">
        <v>73</v>
      </c>
    </row>
    <row r="106" customFormat="false" ht="15" hidden="false" customHeight="false" outlineLevel="0" collapsed="false">
      <c r="A106" s="0" t="s">
        <v>201</v>
      </c>
      <c r="B106" s="9" t="s">
        <v>40</v>
      </c>
      <c r="C106" s="0" t="n">
        <v>9</v>
      </c>
      <c r="D106" s="0" t="n">
        <v>0</v>
      </c>
      <c r="E106" s="0" t="n">
        <v>142</v>
      </c>
      <c r="I106" s="0" t="n">
        <v>120</v>
      </c>
      <c r="J106" s="0" t="n">
        <v>0</v>
      </c>
      <c r="K106" s="0" t="n">
        <v>25</v>
      </c>
    </row>
    <row r="107" customFormat="false" ht="15" hidden="false" customHeight="false" outlineLevel="0" collapsed="false">
      <c r="A107" s="0" t="s">
        <v>202</v>
      </c>
      <c r="B107" s="9" t="s">
        <v>16</v>
      </c>
    </row>
    <row r="108" customFormat="false" ht="15" hidden="false" customHeight="false" outlineLevel="0" collapsed="false">
      <c r="A108" s="0" t="s">
        <v>204</v>
      </c>
      <c r="B108" s="9" t="s">
        <v>61</v>
      </c>
      <c r="C108" s="0" t="n">
        <v>0</v>
      </c>
      <c r="D108" s="0" t="n">
        <v>42</v>
      </c>
      <c r="E108" s="0" t="n">
        <v>53</v>
      </c>
      <c r="F108" s="0" t="n">
        <v>0</v>
      </c>
      <c r="G108" s="0" t="n">
        <v>293</v>
      </c>
      <c r="H108" s="0" t="n">
        <v>103</v>
      </c>
      <c r="I108" s="0" t="n">
        <v>0</v>
      </c>
      <c r="J108" s="0" t="n">
        <v>712</v>
      </c>
      <c r="K108" s="0" t="n">
        <v>5</v>
      </c>
      <c r="L108" s="0" t="n">
        <v>0</v>
      </c>
      <c r="M108" s="0" t="n">
        <v>921</v>
      </c>
      <c r="N108" s="0" t="n">
        <v>90</v>
      </c>
      <c r="O108" s="0" t="n">
        <v>0</v>
      </c>
      <c r="P108" s="0" t="n">
        <v>965</v>
      </c>
      <c r="Q108" s="0" t="n">
        <v>117</v>
      </c>
    </row>
    <row r="109" customFormat="false" ht="15" hidden="false" customHeight="false" outlineLevel="0" collapsed="false">
      <c r="A109" s="0" t="s">
        <v>205</v>
      </c>
      <c r="B109" s="9" t="s">
        <v>35</v>
      </c>
    </row>
    <row r="110" customFormat="false" ht="15" hidden="false" customHeight="false" outlineLevel="0" collapsed="false">
      <c r="A110" s="0" t="s">
        <v>207</v>
      </c>
      <c r="B110" s="9" t="s">
        <v>22</v>
      </c>
      <c r="C110" s="0" t="n">
        <v>0</v>
      </c>
      <c r="D110" s="0" t="n">
        <v>296</v>
      </c>
      <c r="E110" s="0" t="n">
        <v>364</v>
      </c>
      <c r="F110" s="0" t="n">
        <v>0</v>
      </c>
      <c r="G110" s="0" t="n">
        <v>925</v>
      </c>
      <c r="H110" s="0" t="n">
        <v>79</v>
      </c>
      <c r="I110" s="0" t="n">
        <v>0</v>
      </c>
      <c r="J110" s="0" t="n">
        <v>775</v>
      </c>
      <c r="K110" s="0" t="n">
        <v>57</v>
      </c>
      <c r="L110" s="0" t="n">
        <v>0</v>
      </c>
      <c r="M110" s="0" t="n">
        <v>980</v>
      </c>
      <c r="N110" s="0" t="n">
        <v>30</v>
      </c>
      <c r="O110" s="0" t="n">
        <v>0</v>
      </c>
      <c r="P110" s="0" t="n">
        <v>330</v>
      </c>
      <c r="Q110" s="0" t="n">
        <v>26</v>
      </c>
    </row>
    <row r="111" customFormat="false" ht="15" hidden="false" customHeight="false" outlineLevel="0" collapsed="false">
      <c r="A111" s="0" t="s">
        <v>209</v>
      </c>
      <c r="B111" s="9" t="s">
        <v>35</v>
      </c>
    </row>
    <row r="112" customFormat="false" ht="15" hidden="false" customHeight="false" outlineLevel="0" collapsed="false">
      <c r="A112" s="0" t="s">
        <v>211</v>
      </c>
      <c r="B112" s="9" t="s">
        <v>64</v>
      </c>
      <c r="C112" s="0" t="n">
        <v>0</v>
      </c>
      <c r="D112" s="0" t="n">
        <v>630</v>
      </c>
      <c r="E112" s="0" t="n">
        <v>121</v>
      </c>
      <c r="F112" s="0" t="n">
        <v>0</v>
      </c>
      <c r="G112" s="0" t="n">
        <v>231</v>
      </c>
      <c r="H112" s="0" t="n">
        <v>35</v>
      </c>
      <c r="I112" s="0" t="n">
        <v>0</v>
      </c>
      <c r="J112" s="0" t="n">
        <v>455</v>
      </c>
      <c r="K112" s="0" t="n">
        <v>113</v>
      </c>
      <c r="L112" s="0" t="n">
        <v>0</v>
      </c>
      <c r="M112" s="0" t="n">
        <v>474</v>
      </c>
      <c r="N112" s="0" t="n">
        <v>32</v>
      </c>
    </row>
    <row r="113" customFormat="false" ht="15" hidden="false" customHeight="false" outlineLevel="0" collapsed="false">
      <c r="A113" s="0" t="s">
        <v>212</v>
      </c>
      <c r="B113" s="9" t="s">
        <v>43</v>
      </c>
    </row>
    <row r="114" customFormat="false" ht="15" hidden="false" customHeight="false" outlineLevel="0" collapsed="false">
      <c r="A114" s="0" t="s">
        <v>213</v>
      </c>
      <c r="B114" s="9" t="s">
        <v>169</v>
      </c>
    </row>
    <row r="115" customFormat="false" ht="15" hidden="false" customHeight="false" outlineLevel="0" collapsed="false">
      <c r="A115" s="0" t="s">
        <v>215</v>
      </c>
      <c r="B115" s="9" t="s">
        <v>40</v>
      </c>
      <c r="C115" s="0" t="n">
        <v>0</v>
      </c>
      <c r="D115" s="0" t="n">
        <v>0</v>
      </c>
      <c r="E115" s="0" t="n">
        <v>44</v>
      </c>
    </row>
    <row r="116" customFormat="false" ht="15" hidden="false" customHeight="false" outlineLevel="0" collapsed="false">
      <c r="A116" s="0" t="s">
        <v>217</v>
      </c>
      <c r="B116" s="9" t="s">
        <v>35</v>
      </c>
      <c r="C116" s="0" t="n">
        <v>4</v>
      </c>
      <c r="D116" s="0" t="n">
        <v>0</v>
      </c>
      <c r="E116" s="0" t="n">
        <v>26</v>
      </c>
    </row>
    <row r="117" customFormat="false" ht="15" hidden="false" customHeight="false" outlineLevel="0" collapsed="false">
      <c r="A117" s="0" t="s">
        <v>218</v>
      </c>
      <c r="B117" s="9" t="s">
        <v>22</v>
      </c>
      <c r="C117" s="0" t="n">
        <v>0</v>
      </c>
      <c r="D117" s="0" t="n">
        <v>125</v>
      </c>
      <c r="E117" s="0" t="n">
        <v>209</v>
      </c>
      <c r="F117" s="0" t="n">
        <v>0</v>
      </c>
      <c r="G117" s="0" t="n">
        <v>900</v>
      </c>
      <c r="H117" s="0" t="n">
        <v>77</v>
      </c>
      <c r="I117" s="0" t="n">
        <v>0</v>
      </c>
      <c r="J117" s="0" t="n">
        <v>697</v>
      </c>
      <c r="K117" s="0" t="n">
        <v>13</v>
      </c>
      <c r="L117" s="0" t="n">
        <v>0</v>
      </c>
      <c r="M117" s="0" t="n">
        <v>371</v>
      </c>
      <c r="N117" s="0" t="n">
        <v>7</v>
      </c>
      <c r="O117" s="0" t="n">
        <v>0</v>
      </c>
      <c r="P117" s="0" t="n">
        <v>81</v>
      </c>
      <c r="Q117" s="0" t="n">
        <v>46</v>
      </c>
    </row>
    <row r="118" customFormat="false" ht="15" hidden="false" customHeight="false" outlineLevel="0" collapsed="false">
      <c r="A118" s="0" t="s">
        <v>220</v>
      </c>
      <c r="B118" s="9" t="s">
        <v>37</v>
      </c>
    </row>
    <row r="119" customFormat="false" ht="15" hidden="false" customHeight="false" outlineLevel="0" collapsed="false">
      <c r="A119" s="0" t="s">
        <v>221</v>
      </c>
      <c r="B119" s="9" t="s">
        <v>82</v>
      </c>
    </row>
    <row r="120" customFormat="false" ht="15" hidden="false" customHeight="false" outlineLevel="0" collapsed="false">
      <c r="A120" s="0" t="s">
        <v>223</v>
      </c>
      <c r="B120" s="9" t="s">
        <v>52</v>
      </c>
    </row>
    <row r="121" customFormat="false" ht="15" hidden="false" customHeight="false" outlineLevel="0" collapsed="false">
      <c r="A121" s="0" t="s">
        <v>224</v>
      </c>
      <c r="B121" s="9" t="s">
        <v>22</v>
      </c>
    </row>
    <row r="122" customFormat="false" ht="15" hidden="false" customHeight="false" outlineLevel="0" collapsed="false">
      <c r="A122" s="0" t="s">
        <v>225</v>
      </c>
      <c r="B122" s="9" t="s">
        <v>35</v>
      </c>
      <c r="C122" s="0" t="n">
        <v>0</v>
      </c>
      <c r="D122" s="0" t="n">
        <v>432</v>
      </c>
      <c r="E122" s="0" t="n">
        <v>61</v>
      </c>
      <c r="F122" s="0" t="n">
        <v>0</v>
      </c>
      <c r="G122" s="0" t="n">
        <v>390</v>
      </c>
      <c r="H122" s="0" t="n">
        <v>0</v>
      </c>
      <c r="I122" s="0" t="n">
        <v>0</v>
      </c>
      <c r="J122" s="0" t="n">
        <v>532</v>
      </c>
      <c r="K122" s="0" t="n">
        <v>55</v>
      </c>
      <c r="L122" s="0" t="n">
        <v>0</v>
      </c>
      <c r="M122" s="0" t="n">
        <v>209</v>
      </c>
      <c r="N122" s="0" t="n">
        <v>13</v>
      </c>
      <c r="O122" s="0" t="n">
        <v>0</v>
      </c>
      <c r="P122" s="0" t="n">
        <v>109</v>
      </c>
      <c r="Q122" s="0" t="n">
        <v>44</v>
      </c>
    </row>
    <row r="123" customFormat="false" ht="15" hidden="false" customHeight="false" outlineLevel="0" collapsed="false">
      <c r="A123" s="0" t="s">
        <v>226</v>
      </c>
      <c r="B123" s="9" t="s">
        <v>64</v>
      </c>
      <c r="C123" s="0" t="n">
        <v>0</v>
      </c>
      <c r="D123" s="0" t="n">
        <f aca="false">91+17</f>
        <v>108</v>
      </c>
      <c r="E123" s="0" t="n">
        <f aca="false">212+29</f>
        <v>241</v>
      </c>
      <c r="I123" s="0" t="n">
        <v>0</v>
      </c>
      <c r="J123" s="0" t="n">
        <v>0</v>
      </c>
      <c r="K123" s="0" t="n">
        <v>106</v>
      </c>
    </row>
    <row r="124" customFormat="false" ht="15" hidden="false" customHeight="false" outlineLevel="0" collapsed="false">
      <c r="A124" s="0" t="s">
        <v>228</v>
      </c>
      <c r="B124" s="9" t="s">
        <v>169</v>
      </c>
      <c r="L124" s="0" t="n">
        <v>646</v>
      </c>
      <c r="M124" s="0" t="n">
        <v>0</v>
      </c>
      <c r="N124" s="0" t="n">
        <v>78</v>
      </c>
      <c r="O124" s="0" t="n">
        <v>916</v>
      </c>
      <c r="P124" s="0" t="n">
        <v>0</v>
      </c>
      <c r="Q124" s="0" t="n">
        <v>68</v>
      </c>
    </row>
    <row r="125" customFormat="false" ht="15" hidden="false" customHeight="false" outlineLevel="0" collapsed="false">
      <c r="A125" s="0" t="s">
        <v>229</v>
      </c>
      <c r="B125" s="9" t="s">
        <v>43</v>
      </c>
      <c r="C125" s="0" t="n">
        <v>0</v>
      </c>
      <c r="D125" s="0" t="n">
        <v>1045</v>
      </c>
      <c r="E125" s="0" t="n">
        <v>62</v>
      </c>
      <c r="F125" s="0" t="n">
        <v>0</v>
      </c>
      <c r="G125" s="0" t="n">
        <v>985</v>
      </c>
      <c r="H125" s="0" t="n">
        <v>96</v>
      </c>
      <c r="I125" s="0" t="n">
        <v>0</v>
      </c>
      <c r="J125" s="0" t="n">
        <v>1014</v>
      </c>
      <c r="K125" s="0" t="n">
        <v>115</v>
      </c>
      <c r="L125" s="0" t="n">
        <v>0</v>
      </c>
      <c r="M125" s="0" t="n">
        <v>1070</v>
      </c>
      <c r="N125" s="0" t="n">
        <v>140</v>
      </c>
      <c r="O125" s="0" t="n">
        <v>0</v>
      </c>
      <c r="P125" s="0" t="n">
        <v>605</v>
      </c>
      <c r="Q125" s="0" t="n">
        <v>0</v>
      </c>
    </row>
    <row r="126" customFormat="false" ht="15" hidden="false" customHeight="false" outlineLevel="0" collapsed="false">
      <c r="A126" s="0" t="s">
        <v>231</v>
      </c>
      <c r="B126" s="9" t="s">
        <v>22</v>
      </c>
      <c r="C126" s="0" t="n">
        <v>62</v>
      </c>
      <c r="D126" s="0" t="n">
        <v>0</v>
      </c>
      <c r="E126" s="0" t="n">
        <v>71</v>
      </c>
    </row>
    <row r="127" customFormat="false" ht="15" hidden="false" customHeight="false" outlineLevel="0" collapsed="false">
      <c r="A127" s="0" t="s">
        <v>232</v>
      </c>
      <c r="B127" s="9" t="s">
        <v>16</v>
      </c>
      <c r="C127" s="0" t="n">
        <v>0</v>
      </c>
      <c r="D127" s="0" t="n">
        <v>191</v>
      </c>
      <c r="E127" s="0" t="n">
        <v>20</v>
      </c>
      <c r="F127" s="0" t="n">
        <v>0</v>
      </c>
      <c r="G127" s="0" t="n">
        <v>681</v>
      </c>
      <c r="H127" s="0" t="n">
        <v>73</v>
      </c>
      <c r="I127" s="0" t="n">
        <v>0</v>
      </c>
      <c r="J127" s="0" t="n">
        <v>409</v>
      </c>
      <c r="K127" s="0" t="n">
        <v>38</v>
      </c>
      <c r="L127" s="0" t="n">
        <v>0</v>
      </c>
      <c r="M127" s="0" t="n">
        <v>765</v>
      </c>
      <c r="N127" s="0" t="n">
        <v>85</v>
      </c>
      <c r="O127" s="0" t="n">
        <v>0</v>
      </c>
      <c r="P127" s="0" t="n">
        <v>686</v>
      </c>
      <c r="Q127" s="0" t="n">
        <v>30</v>
      </c>
    </row>
    <row r="128" customFormat="false" ht="15" hidden="false" customHeight="false" outlineLevel="0" collapsed="false">
      <c r="A128" s="0" t="s">
        <v>233</v>
      </c>
      <c r="B128" s="9" t="s">
        <v>16</v>
      </c>
      <c r="C128" s="0" t="n">
        <v>0</v>
      </c>
      <c r="D128" s="0" t="n">
        <v>0</v>
      </c>
      <c r="E128" s="0" t="n">
        <v>49</v>
      </c>
    </row>
    <row r="129" customFormat="false" ht="15" hidden="false" customHeight="false" outlineLevel="0" collapsed="false">
      <c r="A129" s="0" t="s">
        <v>234</v>
      </c>
      <c r="B129" s="9" t="s">
        <v>13</v>
      </c>
      <c r="C129" s="0" t="n">
        <v>0</v>
      </c>
      <c r="D129" s="0" t="n">
        <v>939</v>
      </c>
      <c r="E129" s="0" t="n">
        <v>96</v>
      </c>
      <c r="F129" s="0" t="n">
        <v>0</v>
      </c>
      <c r="G129" s="0" t="n">
        <v>910</v>
      </c>
      <c r="H129" s="0" t="n">
        <v>59</v>
      </c>
      <c r="I129" s="0" t="n">
        <v>0</v>
      </c>
      <c r="J129" s="0" t="n">
        <v>434</v>
      </c>
      <c r="K129" s="0" t="n">
        <v>83</v>
      </c>
      <c r="L129" s="0" t="n">
        <v>0</v>
      </c>
      <c r="M129" s="0" t="n">
        <v>133</v>
      </c>
      <c r="N129" s="0" t="n">
        <v>55</v>
      </c>
      <c r="O129" s="0" t="n">
        <v>0</v>
      </c>
      <c r="P129" s="0" t="n">
        <v>88</v>
      </c>
      <c r="Q129" s="0" t="n">
        <v>10</v>
      </c>
    </row>
    <row r="130" customFormat="false" ht="15" hidden="false" customHeight="false" outlineLevel="0" collapsed="false">
      <c r="A130" s="0" t="s">
        <v>235</v>
      </c>
      <c r="B130" s="9" t="s">
        <v>40</v>
      </c>
    </row>
    <row r="131" customFormat="false" ht="15" hidden="false" customHeight="false" outlineLevel="0" collapsed="false">
      <c r="A131" s="0" t="s">
        <v>236</v>
      </c>
      <c r="B131" s="9" t="s">
        <v>13</v>
      </c>
      <c r="F131" s="0" t="n">
        <v>184</v>
      </c>
      <c r="G131" s="0" t="n">
        <v>0</v>
      </c>
      <c r="H131" s="0" t="n">
        <v>25</v>
      </c>
      <c r="I131" s="0" t="n">
        <v>638</v>
      </c>
      <c r="J131" s="0" t="n">
        <v>0</v>
      </c>
      <c r="K131" s="0" t="n">
        <v>79</v>
      </c>
      <c r="L131" s="0" t="n">
        <v>183</v>
      </c>
      <c r="M131" s="0" t="n">
        <v>0</v>
      </c>
      <c r="N131" s="0" t="n">
        <v>16</v>
      </c>
      <c r="O131" s="0" t="n">
        <v>835</v>
      </c>
      <c r="P131" s="0" t="n">
        <v>0</v>
      </c>
      <c r="Q131" s="0" t="n">
        <v>53</v>
      </c>
    </row>
    <row r="132" customFormat="false" ht="15" hidden="false" customHeight="false" outlineLevel="0" collapsed="false">
      <c r="A132" s="0" t="s">
        <v>237</v>
      </c>
      <c r="B132" s="9" t="s">
        <v>64</v>
      </c>
      <c r="C132" s="0" t="n">
        <v>108</v>
      </c>
      <c r="D132" s="0" t="n">
        <v>0</v>
      </c>
      <c r="E132" s="0" t="n">
        <v>0</v>
      </c>
      <c r="F132" s="0" t="n">
        <v>546</v>
      </c>
      <c r="G132" s="0" t="n">
        <v>0</v>
      </c>
      <c r="H132" s="0" t="n">
        <v>0</v>
      </c>
      <c r="I132" s="0" t="n">
        <v>607</v>
      </c>
      <c r="J132" s="0" t="n">
        <v>0</v>
      </c>
      <c r="K132" s="0" t="n">
        <v>0</v>
      </c>
      <c r="L132" s="0" t="n">
        <v>565</v>
      </c>
      <c r="M132" s="0" t="n">
        <v>0</v>
      </c>
      <c r="N132" s="0" t="n">
        <v>0</v>
      </c>
      <c r="O132" s="0" t="n">
        <v>403</v>
      </c>
      <c r="P132" s="0" t="n">
        <v>0</v>
      </c>
      <c r="Q132" s="0" t="n">
        <v>0</v>
      </c>
    </row>
    <row r="133" customFormat="false" ht="15" hidden="false" customHeight="false" outlineLevel="0" collapsed="false">
      <c r="A133" s="0" t="s">
        <v>238</v>
      </c>
      <c r="B133" s="9" t="s">
        <v>22</v>
      </c>
      <c r="F133" s="0" t="n">
        <v>296</v>
      </c>
      <c r="G133" s="0" t="n">
        <v>0</v>
      </c>
      <c r="H133" s="0" t="n">
        <v>39</v>
      </c>
      <c r="I133" s="0" t="n">
        <v>388</v>
      </c>
      <c r="J133" s="0" t="n">
        <v>0</v>
      </c>
      <c r="K133" s="0" t="n">
        <v>45</v>
      </c>
      <c r="L133" s="0" t="n">
        <v>63</v>
      </c>
      <c r="M133" s="0" t="n">
        <v>0</v>
      </c>
      <c r="N133" s="0" t="n">
        <v>4</v>
      </c>
      <c r="O133" s="0" t="n">
        <v>147</v>
      </c>
      <c r="P133" s="0" t="n">
        <v>0</v>
      </c>
      <c r="Q133" s="0" t="n">
        <v>54</v>
      </c>
    </row>
    <row r="134" customFormat="false" ht="15" hidden="false" customHeight="false" outlineLevel="0" collapsed="false">
      <c r="A134" s="0" t="s">
        <v>240</v>
      </c>
      <c r="B134" s="9" t="s">
        <v>64</v>
      </c>
      <c r="C134" s="0" t="n">
        <v>0</v>
      </c>
      <c r="D134" s="0" t="n">
        <v>64</v>
      </c>
      <c r="E134" s="0" t="n">
        <v>0</v>
      </c>
      <c r="F134" s="0" t="n">
        <v>0</v>
      </c>
      <c r="G134" s="0" t="n">
        <v>359</v>
      </c>
      <c r="H134" s="0" t="n">
        <v>2</v>
      </c>
      <c r="I134" s="0" t="n">
        <v>0</v>
      </c>
      <c r="J134" s="0" t="n">
        <v>311</v>
      </c>
      <c r="K134" s="0" t="n">
        <v>46</v>
      </c>
      <c r="L134" s="0" t="n">
        <v>0</v>
      </c>
      <c r="M134" s="0" t="n">
        <v>42</v>
      </c>
      <c r="N134" s="0" t="n">
        <v>21</v>
      </c>
    </row>
    <row r="135" customFormat="false" ht="15" hidden="false" customHeight="false" outlineLevel="0" collapsed="false">
      <c r="A135" s="0" t="s">
        <v>241</v>
      </c>
      <c r="B135" s="9" t="s">
        <v>16</v>
      </c>
      <c r="F135" s="0" t="n">
        <v>813</v>
      </c>
      <c r="G135" s="0" t="n">
        <v>0</v>
      </c>
      <c r="H135" s="0" t="n">
        <v>40</v>
      </c>
      <c r="I135" s="0" t="n">
        <v>355</v>
      </c>
      <c r="J135" s="0" t="n">
        <v>0</v>
      </c>
      <c r="K135" s="0" t="n">
        <v>43</v>
      </c>
      <c r="L135" s="0" t="n">
        <v>1033</v>
      </c>
      <c r="M135" s="0" t="n">
        <v>0</v>
      </c>
      <c r="N135" s="0" t="n">
        <v>71</v>
      </c>
      <c r="O135" s="0" t="n">
        <v>1023</v>
      </c>
      <c r="P135" s="0" t="n">
        <v>0</v>
      </c>
      <c r="Q135" s="0" t="n">
        <v>62</v>
      </c>
    </row>
    <row r="136" customFormat="false" ht="15" hidden="false" customHeight="false" outlineLevel="0" collapsed="false">
      <c r="A136" s="0" t="s">
        <v>242</v>
      </c>
      <c r="B136" s="9" t="s">
        <v>97</v>
      </c>
      <c r="C136" s="0" t="n">
        <v>0</v>
      </c>
      <c r="D136" s="0" t="n">
        <f aca="false">112+17</f>
        <v>129</v>
      </c>
      <c r="E136" s="0" t="n">
        <f aca="false">166+16</f>
        <v>182</v>
      </c>
      <c r="F136" s="0" t="n">
        <v>0</v>
      </c>
      <c r="G136" s="0" t="n">
        <v>115</v>
      </c>
      <c r="H136" s="0" t="n">
        <v>367</v>
      </c>
      <c r="I136" s="0" t="n">
        <v>0</v>
      </c>
      <c r="J136" s="0" t="n">
        <v>424</v>
      </c>
      <c r="K136" s="0" t="n">
        <v>269</v>
      </c>
      <c r="L136" s="0" t="n">
        <v>0</v>
      </c>
      <c r="M136" s="0" t="n">
        <v>354</v>
      </c>
      <c r="N136" s="0" t="n">
        <v>75</v>
      </c>
      <c r="O136" s="0" t="n">
        <v>0</v>
      </c>
      <c r="P136" s="0" t="n">
        <v>1038</v>
      </c>
      <c r="Q136" s="0" t="n">
        <v>79</v>
      </c>
    </row>
    <row r="137" customFormat="false" ht="15" hidden="false" customHeight="false" outlineLevel="0" collapsed="false">
      <c r="A137" s="0" t="s">
        <v>244</v>
      </c>
      <c r="B137" s="9" t="s">
        <v>97</v>
      </c>
      <c r="C137" s="0" t="n">
        <v>378</v>
      </c>
      <c r="D137" s="0" t="n">
        <v>0</v>
      </c>
      <c r="E137" s="0" t="n">
        <v>32</v>
      </c>
      <c r="F137" s="0" t="n">
        <v>364</v>
      </c>
      <c r="G137" s="0" t="n">
        <v>0</v>
      </c>
      <c r="H137" s="0" t="n">
        <v>0</v>
      </c>
      <c r="I137" s="0" t="n">
        <v>702</v>
      </c>
      <c r="J137" s="0" t="n">
        <v>0</v>
      </c>
      <c r="K137" s="0" t="n">
        <v>4</v>
      </c>
      <c r="L137" s="0" t="n">
        <v>566</v>
      </c>
      <c r="M137" s="0" t="n">
        <v>0</v>
      </c>
      <c r="N137" s="0" t="n">
        <v>0</v>
      </c>
      <c r="O137" s="0" t="n">
        <v>234</v>
      </c>
      <c r="P137" s="0" t="n">
        <v>0</v>
      </c>
      <c r="Q137" s="0" t="n">
        <v>0</v>
      </c>
    </row>
    <row r="138" customFormat="false" ht="15" hidden="false" customHeight="false" outlineLevel="0" collapsed="false">
      <c r="A138" s="0" t="s">
        <v>245</v>
      </c>
      <c r="B138" s="9" t="s">
        <v>43</v>
      </c>
      <c r="C138" s="0" t="n">
        <v>307</v>
      </c>
      <c r="D138" s="0" t="n">
        <v>0</v>
      </c>
      <c r="E138" s="0" t="n">
        <v>23</v>
      </c>
      <c r="F138" s="0" t="n">
        <v>117</v>
      </c>
      <c r="G138" s="0" t="n">
        <v>0</v>
      </c>
      <c r="H138" s="0" t="n">
        <v>37</v>
      </c>
    </row>
    <row r="139" customFormat="false" ht="15" hidden="false" customHeight="false" outlineLevel="0" collapsed="false">
      <c r="A139" s="0" t="s">
        <v>246</v>
      </c>
      <c r="B139" s="9" t="s">
        <v>19</v>
      </c>
      <c r="C139" s="0" t="n">
        <v>119</v>
      </c>
      <c r="D139" s="0" t="n">
        <v>0</v>
      </c>
      <c r="E139" s="0" t="n">
        <v>51</v>
      </c>
      <c r="F139" s="0" t="n">
        <v>94</v>
      </c>
      <c r="G139" s="0" t="n">
        <v>0</v>
      </c>
      <c r="H139" s="0" t="n">
        <v>111</v>
      </c>
      <c r="I139" s="0" t="n">
        <v>143</v>
      </c>
      <c r="J139" s="0" t="n">
        <v>0</v>
      </c>
      <c r="K139" s="0" t="n">
        <v>0</v>
      </c>
    </row>
    <row r="140" customFormat="false" ht="15" hidden="false" customHeight="false" outlineLevel="0" collapsed="false">
      <c r="A140" s="0" t="s">
        <v>248</v>
      </c>
      <c r="B140" s="9" t="s">
        <v>22</v>
      </c>
      <c r="C140" s="0" t="n">
        <v>179</v>
      </c>
      <c r="D140" s="0" t="n">
        <v>0</v>
      </c>
      <c r="E140" s="0" t="n">
        <v>21</v>
      </c>
      <c r="F140" s="0" t="n">
        <v>10</v>
      </c>
      <c r="G140" s="0" t="n">
        <v>0</v>
      </c>
      <c r="H140" s="0" t="n">
        <v>0</v>
      </c>
    </row>
    <row r="141" customFormat="false" ht="15" hidden="false" customHeight="false" outlineLevel="0" collapsed="false">
      <c r="A141" s="0" t="s">
        <v>250</v>
      </c>
      <c r="B141" s="9" t="s">
        <v>52</v>
      </c>
      <c r="C141" s="0" t="n">
        <v>0</v>
      </c>
      <c r="D141" s="0" t="n">
        <v>102</v>
      </c>
      <c r="E141" s="0" t="n">
        <v>28</v>
      </c>
      <c r="F141" s="0" t="n">
        <v>0</v>
      </c>
      <c r="G141" s="0" t="n">
        <v>386</v>
      </c>
      <c r="H141" s="0" t="n">
        <v>163</v>
      </c>
      <c r="I141" s="0" t="n">
        <v>0</v>
      </c>
      <c r="J141" s="0" t="n">
        <v>26</v>
      </c>
      <c r="K141" s="0" t="n">
        <v>7</v>
      </c>
    </row>
    <row r="142" customFormat="false" ht="15" hidden="false" customHeight="false" outlineLevel="0" collapsed="false">
      <c r="A142" s="0" t="s">
        <v>251</v>
      </c>
      <c r="B142" s="9" t="s">
        <v>164</v>
      </c>
      <c r="C142" s="0" t="n">
        <v>0</v>
      </c>
      <c r="D142" s="0" t="n">
        <v>676</v>
      </c>
      <c r="E142" s="0" t="n">
        <v>141</v>
      </c>
      <c r="F142" s="0" t="n">
        <v>0</v>
      </c>
      <c r="G142" s="0" t="n">
        <v>971</v>
      </c>
      <c r="H142" s="0" t="n">
        <v>91</v>
      </c>
      <c r="I142" s="0" t="n">
        <v>0</v>
      </c>
      <c r="J142" s="0" t="n">
        <v>621</v>
      </c>
      <c r="K142" s="0" t="n">
        <v>58</v>
      </c>
      <c r="L142" s="0" t="n">
        <v>0</v>
      </c>
      <c r="M142" s="0" t="n">
        <v>0</v>
      </c>
      <c r="N142" s="0" t="n">
        <v>24</v>
      </c>
    </row>
    <row r="143" customFormat="false" ht="15" hidden="false" customHeight="false" outlineLevel="0" collapsed="false">
      <c r="A143" s="0" t="s">
        <v>252</v>
      </c>
      <c r="B143" s="9" t="s">
        <v>16</v>
      </c>
    </row>
    <row r="144" customFormat="false" ht="15" hidden="false" customHeight="false" outlineLevel="0" collapsed="false">
      <c r="A144" s="0" t="s">
        <v>253</v>
      </c>
      <c r="B144" s="9" t="s">
        <v>97</v>
      </c>
      <c r="C144" s="0" t="n">
        <v>15</v>
      </c>
      <c r="D144" s="0" t="n">
        <v>0</v>
      </c>
      <c r="E144" s="0" t="n">
        <v>0</v>
      </c>
      <c r="L144" s="0" t="n">
        <v>0</v>
      </c>
      <c r="M144" s="0" t="n">
        <v>134</v>
      </c>
      <c r="N144" s="0" t="n">
        <v>48</v>
      </c>
    </row>
    <row r="145" customFormat="false" ht="15" hidden="false" customHeight="false" outlineLevel="0" collapsed="false">
      <c r="A145" s="0" t="s">
        <v>255</v>
      </c>
      <c r="B145" s="9" t="s">
        <v>19</v>
      </c>
      <c r="C145" s="0" t="n">
        <v>14</v>
      </c>
      <c r="D145" s="0" t="n">
        <v>0</v>
      </c>
      <c r="E145" s="0" t="n">
        <v>0</v>
      </c>
      <c r="I145" s="0" t="n">
        <v>11</v>
      </c>
      <c r="J145" s="0" t="n">
        <v>0</v>
      </c>
      <c r="K145" s="0" t="n">
        <v>9</v>
      </c>
    </row>
    <row r="146" customFormat="false" ht="15" hidden="false" customHeight="false" outlineLevel="0" collapsed="false">
      <c r="A146" s="0" t="s">
        <v>256</v>
      </c>
      <c r="B146" s="9" t="s">
        <v>40</v>
      </c>
      <c r="C146" s="0" t="n">
        <v>334</v>
      </c>
      <c r="D146" s="0" t="n">
        <v>0</v>
      </c>
      <c r="E146" s="0" t="n">
        <v>0</v>
      </c>
      <c r="F146" s="0" t="n">
        <v>593</v>
      </c>
      <c r="G146" s="0" t="n">
        <v>0</v>
      </c>
      <c r="H146" s="0" t="n">
        <v>0</v>
      </c>
      <c r="I146" s="0" t="n">
        <v>375</v>
      </c>
      <c r="J146" s="0" t="n">
        <v>0</v>
      </c>
      <c r="K146" s="0" t="n">
        <v>0</v>
      </c>
      <c r="L146" s="0" t="n">
        <v>303</v>
      </c>
      <c r="M146" s="0" t="n">
        <v>0</v>
      </c>
      <c r="N146" s="0" t="n">
        <v>4</v>
      </c>
      <c r="O146" s="0" t="n">
        <v>66</v>
      </c>
      <c r="P146" s="0" t="n">
        <v>0</v>
      </c>
      <c r="Q146" s="0" t="n">
        <v>0</v>
      </c>
    </row>
    <row r="147" customFormat="false" ht="15" hidden="false" customHeight="false" outlineLevel="0" collapsed="false">
      <c r="A147" s="0" t="s">
        <v>257</v>
      </c>
      <c r="B147" s="9" t="s">
        <v>16</v>
      </c>
      <c r="C147" s="0" t="n">
        <v>1027</v>
      </c>
      <c r="D147" s="0" t="n">
        <v>0</v>
      </c>
      <c r="E147" s="0" t="n">
        <v>57</v>
      </c>
      <c r="F147" s="0" t="n">
        <v>910</v>
      </c>
      <c r="G147" s="0" t="n">
        <v>0</v>
      </c>
      <c r="H147" s="0" t="n">
        <v>4</v>
      </c>
      <c r="I147" s="0" t="n">
        <v>968</v>
      </c>
      <c r="J147" s="0" t="n">
        <v>0</v>
      </c>
      <c r="K147" s="0" t="n">
        <v>29</v>
      </c>
      <c r="L147" s="0" t="n">
        <v>687</v>
      </c>
      <c r="M147" s="0" t="n">
        <v>0</v>
      </c>
      <c r="N147" s="0" t="n">
        <v>39</v>
      </c>
      <c r="O147" s="0" t="n">
        <v>436</v>
      </c>
      <c r="P147" s="0" t="n">
        <v>0</v>
      </c>
      <c r="Q147" s="0" t="n">
        <v>22</v>
      </c>
    </row>
    <row r="148" customFormat="false" ht="15" hidden="false" customHeight="false" outlineLevel="0" collapsed="false">
      <c r="A148" s="0" t="s">
        <v>258</v>
      </c>
      <c r="B148" s="9" t="s">
        <v>169</v>
      </c>
      <c r="C148" s="0" t="n">
        <v>0</v>
      </c>
      <c r="D148" s="0" t="n">
        <v>479</v>
      </c>
      <c r="E148" s="0" t="n">
        <v>211</v>
      </c>
      <c r="F148" s="0" t="n">
        <v>0</v>
      </c>
      <c r="G148" s="0" t="n">
        <v>130</v>
      </c>
      <c r="H148" s="0" t="n">
        <v>272</v>
      </c>
      <c r="I148" s="0" t="n">
        <v>0</v>
      </c>
      <c r="J148" s="0" t="n">
        <v>69</v>
      </c>
      <c r="K148" s="0" t="n">
        <v>276</v>
      </c>
      <c r="L148" s="0" t="n">
        <v>0</v>
      </c>
      <c r="M148" s="0" t="n">
        <v>59</v>
      </c>
      <c r="N148" s="0" t="n">
        <v>252</v>
      </c>
      <c r="O148" s="0" t="n">
        <v>0</v>
      </c>
      <c r="P148" s="0" t="n">
        <v>552</v>
      </c>
      <c r="Q148" s="0" t="n">
        <v>5</v>
      </c>
    </row>
    <row r="149" customFormat="false" ht="15" hidden="false" customHeight="false" outlineLevel="0" collapsed="false">
      <c r="A149" s="0" t="s">
        <v>259</v>
      </c>
      <c r="B149" s="9" t="s">
        <v>35</v>
      </c>
      <c r="C149" s="0" t="n">
        <v>0</v>
      </c>
      <c r="D149" s="0" t="n">
        <v>12</v>
      </c>
      <c r="E149" s="0" t="n">
        <v>11</v>
      </c>
    </row>
    <row r="150" customFormat="false" ht="15" hidden="false" customHeight="false" outlineLevel="0" collapsed="false">
      <c r="A150" s="0" t="s">
        <v>260</v>
      </c>
      <c r="B150" s="9" t="s">
        <v>19</v>
      </c>
    </row>
    <row r="151" customFormat="false" ht="15" hidden="false" customHeight="false" outlineLevel="0" collapsed="false">
      <c r="A151" s="0" t="s">
        <v>262</v>
      </c>
      <c r="B151" s="9" t="s">
        <v>43</v>
      </c>
      <c r="C151" s="0" t="n">
        <v>575</v>
      </c>
      <c r="D151" s="0" t="n">
        <v>0</v>
      </c>
      <c r="E151" s="0" t="n">
        <v>2</v>
      </c>
      <c r="F151" s="0" t="n">
        <v>393</v>
      </c>
      <c r="G151" s="0" t="n">
        <v>0</v>
      </c>
      <c r="H151" s="0" t="n">
        <v>43</v>
      </c>
      <c r="I151" s="0" t="n">
        <v>281</v>
      </c>
      <c r="J151" s="0" t="n">
        <v>0</v>
      </c>
      <c r="K151" s="0" t="n">
        <v>13</v>
      </c>
    </row>
    <row r="152" customFormat="false" ht="15" hidden="false" customHeight="false" outlineLevel="0" collapsed="false">
      <c r="A152" s="0" t="s">
        <v>263</v>
      </c>
      <c r="B152" s="9" t="s">
        <v>19</v>
      </c>
      <c r="C152" s="0" t="n">
        <v>24</v>
      </c>
      <c r="D152" s="0" t="n">
        <v>0</v>
      </c>
      <c r="E152" s="0" t="n">
        <v>28</v>
      </c>
      <c r="I152" s="0" t="n">
        <v>79</v>
      </c>
      <c r="J152" s="0" t="n">
        <v>0</v>
      </c>
      <c r="K152" s="0" t="n">
        <v>77</v>
      </c>
      <c r="L152" s="0" t="n">
        <v>99</v>
      </c>
      <c r="M152" s="0" t="n">
        <v>1</v>
      </c>
      <c r="N152" s="0" t="n">
        <v>100</v>
      </c>
      <c r="O152" s="0" t="n">
        <v>77</v>
      </c>
      <c r="P152" s="0" t="n">
        <v>0</v>
      </c>
      <c r="Q152" s="0" t="n">
        <v>125</v>
      </c>
    </row>
    <row r="153" customFormat="false" ht="15" hidden="false" customHeight="false" outlineLevel="0" collapsed="false">
      <c r="A153" s="0" t="s">
        <v>264</v>
      </c>
      <c r="B153" s="9" t="s">
        <v>52</v>
      </c>
      <c r="C153" s="0" t="n">
        <v>690</v>
      </c>
      <c r="D153" s="0" t="n">
        <v>0</v>
      </c>
      <c r="E153" s="0" t="n">
        <v>0</v>
      </c>
      <c r="F153" s="0" t="n">
        <v>617</v>
      </c>
      <c r="G153" s="0" t="n">
        <v>0</v>
      </c>
      <c r="H153" s="0" t="n">
        <v>2</v>
      </c>
      <c r="I153" s="0" t="n">
        <v>594</v>
      </c>
      <c r="J153" s="0" t="n">
        <v>0</v>
      </c>
      <c r="K153" s="0" t="n">
        <v>1</v>
      </c>
      <c r="L153" s="0" t="n">
        <v>795</v>
      </c>
      <c r="M153" s="0" t="n">
        <v>0</v>
      </c>
      <c r="N153" s="0" t="n">
        <v>0</v>
      </c>
      <c r="O153" s="0" t="n">
        <v>939</v>
      </c>
      <c r="P153" s="0" t="n">
        <v>0</v>
      </c>
      <c r="Q153" s="0" t="n">
        <v>0</v>
      </c>
    </row>
    <row r="154" customFormat="false" ht="15" hidden="false" customHeight="false" outlineLevel="0" collapsed="false">
      <c r="A154" s="0" t="s">
        <v>266</v>
      </c>
      <c r="B154" s="9" t="s">
        <v>43</v>
      </c>
      <c r="C154" s="0" t="n">
        <v>0</v>
      </c>
      <c r="D154" s="0" t="n">
        <v>792</v>
      </c>
      <c r="E154" s="0" t="n">
        <v>46</v>
      </c>
      <c r="F154" s="0" t="n">
        <v>6</v>
      </c>
      <c r="G154" s="0" t="n">
        <v>980</v>
      </c>
      <c r="H154" s="0" t="n">
        <v>89</v>
      </c>
      <c r="I154" s="0" t="n">
        <v>15</v>
      </c>
      <c r="J154" s="0" t="n">
        <v>1062</v>
      </c>
      <c r="K154" s="0" t="n">
        <v>91</v>
      </c>
      <c r="L154" s="0" t="n">
        <v>0</v>
      </c>
      <c r="M154" s="0" t="n">
        <v>721</v>
      </c>
      <c r="N154" s="0" t="n">
        <v>32</v>
      </c>
      <c r="O154" s="0" t="n">
        <v>7</v>
      </c>
      <c r="P154" s="0" t="n">
        <v>691</v>
      </c>
      <c r="Q154" s="0" t="n">
        <v>51</v>
      </c>
    </row>
    <row r="155" customFormat="false" ht="15" hidden="false" customHeight="false" outlineLevel="0" collapsed="false">
      <c r="A155" s="0" t="s">
        <v>267</v>
      </c>
      <c r="B155" s="9" t="s">
        <v>13</v>
      </c>
      <c r="C155" s="0" t="n">
        <v>0</v>
      </c>
      <c r="D155" s="0" t="n">
        <v>0</v>
      </c>
      <c r="E155" s="0" t="n">
        <v>9</v>
      </c>
      <c r="F155" s="0" t="n">
        <v>89</v>
      </c>
      <c r="G155" s="0" t="n">
        <v>0</v>
      </c>
      <c r="H155" s="0" t="n">
        <v>3</v>
      </c>
      <c r="I155" s="0" t="n">
        <v>51</v>
      </c>
      <c r="J155" s="0" t="n">
        <v>0</v>
      </c>
      <c r="K155" s="0" t="n">
        <v>51</v>
      </c>
      <c r="L155" s="0" t="n">
        <v>51</v>
      </c>
      <c r="M155" s="0" t="n">
        <v>0</v>
      </c>
      <c r="N155" s="0" t="n">
        <v>150</v>
      </c>
      <c r="O155" s="0" t="n">
        <v>240</v>
      </c>
      <c r="P155" s="0" t="n">
        <v>0</v>
      </c>
      <c r="Q155" s="0" t="n">
        <v>123</v>
      </c>
    </row>
    <row r="156" customFormat="false" ht="15" hidden="false" customHeight="false" outlineLevel="0" collapsed="false">
      <c r="A156" s="0" t="s">
        <v>269</v>
      </c>
      <c r="B156" s="9" t="s">
        <v>13</v>
      </c>
      <c r="C156" s="0" t="n">
        <v>0</v>
      </c>
      <c r="D156" s="0" t="n">
        <v>1</v>
      </c>
      <c r="E156" s="0" t="n">
        <v>207</v>
      </c>
      <c r="F156" s="0" t="n">
        <v>0</v>
      </c>
      <c r="G156" s="0" t="n">
        <v>317</v>
      </c>
      <c r="H156" s="0" t="n">
        <v>20</v>
      </c>
      <c r="I156" s="0" t="n">
        <v>0</v>
      </c>
      <c r="J156" s="0" t="n">
        <v>926</v>
      </c>
      <c r="K156" s="0" t="n">
        <v>67</v>
      </c>
      <c r="L156" s="0" t="n">
        <v>0</v>
      </c>
      <c r="M156" s="0" t="n">
        <v>1003</v>
      </c>
      <c r="N156" s="0" t="n">
        <v>48</v>
      </c>
      <c r="O156" s="0" t="n">
        <v>0</v>
      </c>
      <c r="P156" s="0" t="n">
        <v>198</v>
      </c>
      <c r="Q156" s="0" t="n">
        <v>5</v>
      </c>
    </row>
    <row r="157" customFormat="false" ht="15" hidden="false" customHeight="false" outlineLevel="0" collapsed="false">
      <c r="A157" s="0" t="s">
        <v>270</v>
      </c>
      <c r="B157" s="9" t="s">
        <v>16</v>
      </c>
      <c r="C157" s="0" t="n">
        <v>0</v>
      </c>
      <c r="D157" s="0" t="n">
        <v>15</v>
      </c>
      <c r="E157" s="0" t="n">
        <v>303</v>
      </c>
      <c r="F157" s="0" t="n">
        <v>0</v>
      </c>
      <c r="G157" s="0" t="n">
        <v>0</v>
      </c>
      <c r="H157" s="0" t="n">
        <v>67</v>
      </c>
      <c r="I157" s="0" t="n">
        <v>0</v>
      </c>
      <c r="J157" s="0" t="n">
        <v>32</v>
      </c>
      <c r="K157" s="0" t="n">
        <v>116</v>
      </c>
    </row>
    <row r="158" customFormat="false" ht="15" hidden="false" customHeight="false" outlineLevel="0" collapsed="false">
      <c r="A158" s="0" t="s">
        <v>271</v>
      </c>
      <c r="B158" s="9" t="s">
        <v>35</v>
      </c>
      <c r="F158" s="0" t="n">
        <v>0</v>
      </c>
      <c r="G158" s="0" t="n">
        <v>0</v>
      </c>
      <c r="H158" s="0" t="n">
        <v>45</v>
      </c>
    </row>
    <row r="159" customFormat="false" ht="15" hidden="false" customHeight="false" outlineLevel="0" collapsed="false">
      <c r="A159" s="0" t="s">
        <v>272</v>
      </c>
      <c r="B159" s="9" t="s">
        <v>43</v>
      </c>
      <c r="F159" s="0" t="n">
        <v>0</v>
      </c>
      <c r="G159" s="0" t="n">
        <v>117</v>
      </c>
      <c r="H159" s="0" t="n">
        <v>108</v>
      </c>
    </row>
    <row r="160" customFormat="false" ht="15" hidden="false" customHeight="false" outlineLevel="0" collapsed="false">
      <c r="A160" s="0" t="s">
        <v>273</v>
      </c>
      <c r="B160" s="9" t="s">
        <v>22</v>
      </c>
      <c r="C160" s="0" t="n">
        <v>170</v>
      </c>
      <c r="D160" s="0" t="n">
        <v>0</v>
      </c>
      <c r="E160" s="0" t="n">
        <v>30</v>
      </c>
      <c r="F160" s="0" t="n">
        <v>306</v>
      </c>
      <c r="G160" s="0" t="n">
        <v>0</v>
      </c>
      <c r="H160" s="0" t="n">
        <v>49</v>
      </c>
      <c r="I160" s="0" t="n">
        <v>79</v>
      </c>
      <c r="J160" s="0" t="n">
        <v>0</v>
      </c>
      <c r="K160" s="0" t="n">
        <v>82</v>
      </c>
      <c r="L160" s="0" t="n">
        <v>59</v>
      </c>
      <c r="M160" s="0" t="n">
        <v>0</v>
      </c>
      <c r="N160" s="0" t="n">
        <v>36</v>
      </c>
    </row>
    <row r="161" customFormat="false" ht="15" hidden="false" customHeight="false" outlineLevel="0" collapsed="false">
      <c r="A161" s="0" t="s">
        <v>274</v>
      </c>
      <c r="B161" s="9" t="s">
        <v>64</v>
      </c>
      <c r="C161" s="0" t="n">
        <v>0</v>
      </c>
      <c r="D161" s="0" t="n">
        <v>30</v>
      </c>
      <c r="E161" s="0" t="n">
        <v>29</v>
      </c>
    </row>
    <row r="162" customFormat="false" ht="15" hidden="false" customHeight="false" outlineLevel="0" collapsed="false">
      <c r="A162" s="0" t="s">
        <v>275</v>
      </c>
      <c r="B162" s="9" t="s">
        <v>40</v>
      </c>
      <c r="C162" s="0" t="n">
        <v>1058</v>
      </c>
      <c r="D162" s="0" t="n">
        <v>0</v>
      </c>
      <c r="E162" s="0" t="n">
        <v>76</v>
      </c>
      <c r="F162" s="0" t="n">
        <v>994</v>
      </c>
      <c r="G162" s="0" t="n">
        <v>0</v>
      </c>
      <c r="H162" s="0" t="n">
        <v>57</v>
      </c>
      <c r="I162" s="0" t="n">
        <v>1080</v>
      </c>
      <c r="J162" s="0" t="n">
        <v>0</v>
      </c>
      <c r="K162" s="0" t="n">
        <v>68</v>
      </c>
      <c r="L162" s="0" t="n">
        <v>430</v>
      </c>
      <c r="M162" s="0" t="n">
        <v>0</v>
      </c>
      <c r="N162" s="0" t="n">
        <v>24</v>
      </c>
      <c r="O162" s="0" t="n">
        <v>447</v>
      </c>
      <c r="P162" s="0" t="n">
        <v>0</v>
      </c>
      <c r="Q162" s="0" t="n">
        <v>16</v>
      </c>
    </row>
    <row r="163" customFormat="false" ht="15" hidden="false" customHeight="false" outlineLevel="0" collapsed="false">
      <c r="A163" s="0" t="s">
        <v>276</v>
      </c>
      <c r="B163" s="9" t="s">
        <v>61</v>
      </c>
      <c r="C163" s="0" t="n">
        <v>95</v>
      </c>
      <c r="D163" s="0" t="n">
        <v>0</v>
      </c>
      <c r="E163" s="0" t="n">
        <v>19</v>
      </c>
    </row>
    <row r="164" customFormat="false" ht="15" hidden="false" customHeight="false" outlineLevel="0" collapsed="false">
      <c r="A164" s="0" t="s">
        <v>278</v>
      </c>
      <c r="B164" s="9" t="s">
        <v>64</v>
      </c>
      <c r="I164" s="0" t="n">
        <v>109</v>
      </c>
      <c r="J164" s="0" t="n">
        <v>0</v>
      </c>
      <c r="K164" s="0" t="n">
        <v>1</v>
      </c>
      <c r="L164" s="0" t="n">
        <v>161</v>
      </c>
      <c r="M164" s="0" t="n">
        <v>0</v>
      </c>
      <c r="N164" s="0" t="n">
        <v>0</v>
      </c>
      <c r="O164" s="0" t="n">
        <v>70</v>
      </c>
      <c r="P164" s="0" t="n">
        <v>0</v>
      </c>
      <c r="Q164" s="0" t="n">
        <v>0</v>
      </c>
    </row>
    <row r="165" customFormat="false" ht="15" hidden="false" customHeight="false" outlineLevel="0" collapsed="false">
      <c r="A165" s="0" t="s">
        <v>279</v>
      </c>
      <c r="B165" s="9" t="s">
        <v>19</v>
      </c>
      <c r="C165" s="0" t="n">
        <v>1102</v>
      </c>
      <c r="D165" s="0" t="n">
        <v>0</v>
      </c>
      <c r="E165" s="0" t="n">
        <v>76</v>
      </c>
      <c r="F165" s="0" t="n">
        <v>889</v>
      </c>
      <c r="G165" s="0" t="n">
        <v>0</v>
      </c>
      <c r="H165" s="0" t="n">
        <v>67</v>
      </c>
      <c r="I165" s="0" t="n">
        <v>1156</v>
      </c>
      <c r="J165" s="0" t="n">
        <v>0</v>
      </c>
      <c r="K165" s="0" t="n">
        <v>15</v>
      </c>
      <c r="L165" s="0" t="n">
        <v>407</v>
      </c>
      <c r="M165" s="0" t="n">
        <v>0</v>
      </c>
      <c r="N165" s="0" t="n">
        <v>33</v>
      </c>
      <c r="O165" s="0" t="n">
        <v>964</v>
      </c>
      <c r="P165" s="0" t="n">
        <v>0</v>
      </c>
      <c r="Q165" s="0" t="n">
        <v>69</v>
      </c>
    </row>
    <row r="166" customFormat="false" ht="15" hidden="false" customHeight="false" outlineLevel="0" collapsed="false">
      <c r="A166" s="0" t="s">
        <v>280</v>
      </c>
      <c r="B166" s="9" t="s">
        <v>40</v>
      </c>
    </row>
    <row r="167" customFormat="false" ht="15" hidden="false" customHeight="false" outlineLevel="0" collapsed="false">
      <c r="A167" s="0" t="s">
        <v>282</v>
      </c>
      <c r="B167" s="9" t="s">
        <v>37</v>
      </c>
      <c r="C167" s="0" t="n">
        <v>1135</v>
      </c>
      <c r="D167" s="0" t="n">
        <v>0</v>
      </c>
      <c r="E167" s="0" t="n">
        <v>71</v>
      </c>
      <c r="F167" s="0" t="n">
        <v>784</v>
      </c>
      <c r="G167" s="0" t="n">
        <v>0</v>
      </c>
      <c r="H167" s="0" t="n">
        <v>52</v>
      </c>
      <c r="I167" s="0" t="n">
        <v>814</v>
      </c>
      <c r="J167" s="0" t="n">
        <v>0</v>
      </c>
      <c r="K167" s="0" t="n">
        <v>11</v>
      </c>
      <c r="L167" s="0" t="n">
        <v>970</v>
      </c>
      <c r="M167" s="0" t="n">
        <v>0</v>
      </c>
      <c r="N167" s="0" t="n">
        <v>64</v>
      </c>
      <c r="O167" s="0" t="n">
        <v>824</v>
      </c>
      <c r="P167" s="0" t="n">
        <v>0</v>
      </c>
      <c r="Q167" s="0" t="n">
        <v>75</v>
      </c>
    </row>
    <row r="168" customFormat="false" ht="15" hidden="false" customHeight="false" outlineLevel="0" collapsed="false">
      <c r="A168" s="0" t="s">
        <v>284</v>
      </c>
      <c r="B168" s="9" t="s">
        <v>16</v>
      </c>
      <c r="C168" s="0" t="n">
        <v>0</v>
      </c>
      <c r="D168" s="0" t="n">
        <v>149</v>
      </c>
      <c r="E168" s="0" t="n">
        <v>44</v>
      </c>
      <c r="F168" s="0" t="n">
        <v>0</v>
      </c>
      <c r="G168" s="0" t="n">
        <v>48</v>
      </c>
      <c r="H168" s="0" t="n">
        <v>4</v>
      </c>
      <c r="I168" s="0" t="n">
        <v>0</v>
      </c>
      <c r="J168" s="0" t="n">
        <v>2</v>
      </c>
      <c r="K168" s="0" t="n">
        <v>0</v>
      </c>
      <c r="L168" s="0" t="n">
        <v>0</v>
      </c>
      <c r="M168" s="0" t="n">
        <v>196</v>
      </c>
      <c r="N168" s="0" t="n">
        <v>27</v>
      </c>
      <c r="O168" s="0" t="n">
        <v>0</v>
      </c>
      <c r="P168" s="0" t="n">
        <v>47</v>
      </c>
      <c r="Q168" s="0" t="n">
        <v>0</v>
      </c>
    </row>
    <row r="169" customFormat="false" ht="15" hidden="false" customHeight="false" outlineLevel="0" collapsed="false">
      <c r="A169" s="0" t="s">
        <v>285</v>
      </c>
      <c r="B169" s="9" t="s">
        <v>43</v>
      </c>
      <c r="C169" s="0" t="n">
        <v>0</v>
      </c>
      <c r="D169" s="0" t="n">
        <v>245</v>
      </c>
      <c r="E169" s="0" t="n">
        <v>176</v>
      </c>
      <c r="F169" s="0" t="n">
        <v>0</v>
      </c>
      <c r="G169" s="0" t="n">
        <v>81</v>
      </c>
      <c r="H169" s="0" t="n">
        <v>67</v>
      </c>
      <c r="I169" s="0" t="n">
        <v>0</v>
      </c>
      <c r="J169" s="0" t="n">
        <v>0</v>
      </c>
      <c r="K169" s="0" t="n">
        <v>18</v>
      </c>
      <c r="L169" s="0" t="n">
        <v>0</v>
      </c>
      <c r="M169" s="0" t="n">
        <v>56</v>
      </c>
      <c r="N169" s="0" t="n">
        <v>124</v>
      </c>
    </row>
    <row r="170" customFormat="false" ht="15" hidden="false" customHeight="false" outlineLevel="0" collapsed="false">
      <c r="A170" s="0" t="s">
        <v>286</v>
      </c>
      <c r="B170" s="9" t="s">
        <v>97</v>
      </c>
      <c r="C170" s="0" t="n">
        <v>677</v>
      </c>
      <c r="D170" s="0" t="n">
        <v>0</v>
      </c>
      <c r="E170" s="0" t="n">
        <v>0</v>
      </c>
      <c r="F170" s="0" t="n">
        <v>927</v>
      </c>
      <c r="G170" s="0" t="n">
        <v>0</v>
      </c>
      <c r="H170" s="0" t="n">
        <v>4</v>
      </c>
      <c r="I170" s="0" t="n">
        <v>301</v>
      </c>
      <c r="J170" s="0" t="n">
        <v>0</v>
      </c>
      <c r="K170" s="0" t="n">
        <v>0</v>
      </c>
      <c r="L170" s="0" t="n">
        <v>781</v>
      </c>
      <c r="M170" s="0" t="n">
        <v>0</v>
      </c>
      <c r="N170" s="0" t="n">
        <v>5</v>
      </c>
      <c r="O170" s="0" t="n">
        <v>943</v>
      </c>
      <c r="P170" s="0" t="n">
        <v>0</v>
      </c>
      <c r="Q170" s="0" t="n">
        <v>2</v>
      </c>
    </row>
    <row r="171" customFormat="false" ht="15" hidden="false" customHeight="false" outlineLevel="0" collapsed="false">
      <c r="A171" s="0" t="s">
        <v>287</v>
      </c>
      <c r="B171" s="9" t="s">
        <v>16</v>
      </c>
      <c r="C171" s="0" t="n">
        <v>192</v>
      </c>
      <c r="D171" s="0" t="n">
        <v>0</v>
      </c>
      <c r="E171" s="0" t="n">
        <v>131</v>
      </c>
      <c r="F171" s="0" t="n">
        <v>940</v>
      </c>
      <c r="G171" s="0" t="n">
        <v>0</v>
      </c>
      <c r="H171" s="0" t="n">
        <v>93</v>
      </c>
      <c r="I171" s="0" t="n">
        <v>522</v>
      </c>
      <c r="J171" s="0" t="n">
        <v>0</v>
      </c>
      <c r="K171" s="0" t="n">
        <v>206</v>
      </c>
      <c r="L171" s="0" t="n">
        <v>570</v>
      </c>
      <c r="M171" s="0" t="n">
        <v>0</v>
      </c>
      <c r="N171" s="0" t="n">
        <v>133</v>
      </c>
      <c r="O171" s="0" t="n">
        <v>421</v>
      </c>
      <c r="P171" s="0" t="n">
        <v>0</v>
      </c>
      <c r="Q171" s="0" t="n">
        <v>133</v>
      </c>
    </row>
    <row r="172" customFormat="false" ht="15" hidden="false" customHeight="false" outlineLevel="0" collapsed="false">
      <c r="A172" s="0" t="s">
        <v>288</v>
      </c>
      <c r="B172" s="9" t="s">
        <v>67</v>
      </c>
      <c r="C172" s="0" t="n">
        <v>0</v>
      </c>
      <c r="D172" s="0" t="n">
        <v>599</v>
      </c>
      <c r="E172" s="0" t="n">
        <v>123</v>
      </c>
      <c r="F172" s="0" t="n">
        <v>0</v>
      </c>
      <c r="G172" s="0" t="n">
        <v>510</v>
      </c>
      <c r="H172" s="0" t="n">
        <v>215</v>
      </c>
      <c r="I172" s="0" t="n">
        <v>0</v>
      </c>
      <c r="J172" s="0" t="n">
        <v>976</v>
      </c>
      <c r="K172" s="0" t="n">
        <v>52</v>
      </c>
      <c r="L172" s="0" t="n">
        <v>0</v>
      </c>
      <c r="M172" s="0" t="n">
        <v>897</v>
      </c>
      <c r="N172" s="0" t="n">
        <v>3</v>
      </c>
      <c r="O172" s="0" t="n">
        <v>0</v>
      </c>
      <c r="P172" s="0" t="n">
        <v>922</v>
      </c>
      <c r="Q172" s="0" t="n">
        <v>64</v>
      </c>
    </row>
    <row r="173" customFormat="false" ht="15" hidden="false" customHeight="false" outlineLevel="0" collapsed="false">
      <c r="A173" s="0" t="s">
        <v>289</v>
      </c>
      <c r="B173" s="9" t="s">
        <v>291</v>
      </c>
    </row>
    <row r="174" customFormat="false" ht="15" hidden="false" customHeight="false" outlineLevel="0" collapsed="false">
      <c r="A174" s="0" t="s">
        <v>290</v>
      </c>
      <c r="B174" s="9" t="s">
        <v>64</v>
      </c>
    </row>
    <row r="175" customFormat="false" ht="15" hidden="false" customHeight="false" outlineLevel="0" collapsed="false">
      <c r="A175" s="0" t="s">
        <v>293</v>
      </c>
      <c r="B175" s="9" t="s">
        <v>64</v>
      </c>
      <c r="C175" s="0" t="n">
        <v>272</v>
      </c>
      <c r="D175" s="0" t="n">
        <v>0</v>
      </c>
      <c r="E175" s="0" t="n">
        <v>6</v>
      </c>
      <c r="F175" s="0" t="n">
        <v>982</v>
      </c>
      <c r="G175" s="0" t="n">
        <v>0</v>
      </c>
      <c r="H175" s="0" t="n">
        <v>47</v>
      </c>
      <c r="I175" s="0" t="n">
        <v>900</v>
      </c>
      <c r="J175" s="0" t="n">
        <v>0</v>
      </c>
      <c r="K175" s="0" t="n">
        <v>61</v>
      </c>
      <c r="L175" s="0" t="n">
        <v>221</v>
      </c>
      <c r="M175" s="0" t="n">
        <v>0</v>
      </c>
      <c r="N175" s="0" t="n">
        <v>13</v>
      </c>
      <c r="O175" s="0" t="n">
        <v>702</v>
      </c>
      <c r="P175" s="0" t="n">
        <v>0</v>
      </c>
      <c r="Q175" s="0" t="n">
        <v>44</v>
      </c>
    </row>
    <row r="176" customFormat="false" ht="15" hidden="false" customHeight="false" outlineLevel="0" collapsed="false">
      <c r="A176" s="0" t="s">
        <v>294</v>
      </c>
      <c r="B176" s="9" t="s">
        <v>37</v>
      </c>
    </row>
    <row r="177" customFormat="false" ht="15" hidden="false" customHeight="false" outlineLevel="0" collapsed="false">
      <c r="A177" s="0" t="s">
        <v>296</v>
      </c>
      <c r="B177" s="9" t="s">
        <v>64</v>
      </c>
      <c r="C177" s="0" t="n">
        <v>0</v>
      </c>
      <c r="D177" s="0" t="n">
        <v>302</v>
      </c>
      <c r="E177" s="0" t="n">
        <v>40</v>
      </c>
      <c r="F177" s="0" t="n">
        <v>0</v>
      </c>
      <c r="G177" s="0" t="n">
        <v>582</v>
      </c>
      <c r="H177" s="0" t="n">
        <v>100</v>
      </c>
      <c r="I177" s="0" t="n">
        <v>0</v>
      </c>
      <c r="J177" s="0" t="n">
        <v>106</v>
      </c>
      <c r="K177" s="0" t="n">
        <v>0</v>
      </c>
      <c r="L177" s="0" t="n">
        <v>0</v>
      </c>
      <c r="M177" s="0" t="n">
        <v>40</v>
      </c>
      <c r="N177" s="0" t="n">
        <v>7</v>
      </c>
    </row>
    <row r="178" customFormat="false" ht="15" hidden="false" customHeight="false" outlineLevel="0" collapsed="false">
      <c r="A178" s="0" t="s">
        <v>297</v>
      </c>
      <c r="B178" s="9" t="s">
        <v>13</v>
      </c>
    </row>
    <row r="179" customFormat="false" ht="15" hidden="false" customHeight="false" outlineLevel="0" collapsed="false">
      <c r="A179" s="0" t="s">
        <v>299</v>
      </c>
      <c r="B179" s="9" t="s">
        <v>16</v>
      </c>
      <c r="C179" s="0" t="n">
        <v>0</v>
      </c>
      <c r="D179" s="0" t="n">
        <v>524</v>
      </c>
      <c r="E179" s="0" t="n">
        <v>107</v>
      </c>
      <c r="F179" s="0" t="n">
        <v>0</v>
      </c>
      <c r="G179" s="0" t="n">
        <v>457</v>
      </c>
      <c r="H179" s="0" t="n">
        <v>51</v>
      </c>
      <c r="I179" s="0" t="n">
        <v>0</v>
      </c>
      <c r="J179" s="0" t="n">
        <v>710</v>
      </c>
      <c r="K179" s="0" t="n">
        <v>21</v>
      </c>
      <c r="L179" s="0" t="n">
        <v>0</v>
      </c>
      <c r="M179" s="0" t="n">
        <v>142</v>
      </c>
      <c r="N179" s="0" t="n">
        <v>8</v>
      </c>
      <c r="O179" s="0" t="n">
        <v>0</v>
      </c>
      <c r="P179" s="0" t="n">
        <v>501</v>
      </c>
      <c r="Q179" s="0" t="n">
        <v>73</v>
      </c>
    </row>
    <row r="180" customFormat="false" ht="15" hidden="false" customHeight="false" outlineLevel="0" collapsed="false">
      <c r="A180" s="0" t="s">
        <v>300</v>
      </c>
      <c r="B180" s="9" t="s">
        <v>19</v>
      </c>
    </row>
    <row r="181" customFormat="false" ht="15" hidden="false" customHeight="false" outlineLevel="0" collapsed="false">
      <c r="A181" s="0" t="s">
        <v>301</v>
      </c>
      <c r="B181" s="9" t="s">
        <v>43</v>
      </c>
    </row>
    <row r="182" customFormat="false" ht="15" hidden="false" customHeight="false" outlineLevel="0" collapsed="false">
      <c r="A182" s="0" t="s">
        <v>302</v>
      </c>
      <c r="B182" s="9" t="s">
        <v>37</v>
      </c>
    </row>
    <row r="183" customFormat="false" ht="15" hidden="false" customHeight="false" outlineLevel="0" collapsed="false">
      <c r="A183" s="0" t="s">
        <v>303</v>
      </c>
      <c r="B183" s="9" t="s">
        <v>19</v>
      </c>
      <c r="C183" s="0" t="n">
        <v>0</v>
      </c>
      <c r="D183" s="0" t="n">
        <v>164</v>
      </c>
      <c r="E183" s="0" t="n">
        <v>73</v>
      </c>
      <c r="F183" s="0" t="n">
        <v>0</v>
      </c>
      <c r="G183" s="0" t="n">
        <v>186</v>
      </c>
      <c r="H183" s="0" t="n">
        <v>175</v>
      </c>
      <c r="I183" s="0" t="n">
        <v>0</v>
      </c>
      <c r="J183" s="0" t="n">
        <v>57</v>
      </c>
      <c r="K183" s="0" t="n">
        <v>104</v>
      </c>
      <c r="L183" s="0" t="n">
        <v>0</v>
      </c>
      <c r="M183" s="0" t="n">
        <v>322</v>
      </c>
      <c r="N183" s="0" t="n">
        <v>249</v>
      </c>
      <c r="O183" s="0" t="n">
        <v>0</v>
      </c>
      <c r="P183" s="0" t="n">
        <v>576</v>
      </c>
      <c r="Q183" s="0" t="n">
        <v>206</v>
      </c>
    </row>
    <row r="184" customFormat="false" ht="15" hidden="false" customHeight="false" outlineLevel="0" collapsed="false">
      <c r="A184" s="0" t="s">
        <v>304</v>
      </c>
      <c r="B184" s="9" t="s">
        <v>40</v>
      </c>
    </row>
    <row r="185" customFormat="false" ht="15" hidden="false" customHeight="false" outlineLevel="0" collapsed="false">
      <c r="A185" s="0" t="s">
        <v>305</v>
      </c>
      <c r="B185" s="9" t="s">
        <v>19</v>
      </c>
    </row>
    <row r="186" customFormat="false" ht="15" hidden="false" customHeight="false" outlineLevel="0" collapsed="false">
      <c r="A186" s="0" t="s">
        <v>307</v>
      </c>
      <c r="B186" s="9" t="s">
        <v>97</v>
      </c>
      <c r="C186" s="0" t="n">
        <v>159</v>
      </c>
      <c r="D186" s="0" t="n">
        <v>0</v>
      </c>
      <c r="E186" s="0" t="n">
        <v>126</v>
      </c>
      <c r="F186" s="0" t="n">
        <v>746</v>
      </c>
      <c r="G186" s="0" t="n">
        <v>0</v>
      </c>
      <c r="H186" s="0" t="n">
        <v>47</v>
      </c>
      <c r="I186" s="0" t="n">
        <v>697</v>
      </c>
      <c r="J186" s="0" t="n">
        <v>0</v>
      </c>
      <c r="K186" s="0" t="n">
        <v>21</v>
      </c>
      <c r="L186" s="0" t="n">
        <v>97</v>
      </c>
      <c r="M186" s="0" t="n">
        <v>0</v>
      </c>
      <c r="N186" s="0" t="n">
        <v>2</v>
      </c>
      <c r="O186" s="0" t="n">
        <v>187</v>
      </c>
      <c r="P186" s="0" t="n">
        <v>0</v>
      </c>
      <c r="Q186" s="0" t="n">
        <v>0</v>
      </c>
    </row>
    <row r="187" customFormat="false" ht="15" hidden="false" customHeight="false" outlineLevel="0" collapsed="false">
      <c r="A187" s="0" t="s">
        <v>308</v>
      </c>
      <c r="B187" s="9" t="s">
        <v>19</v>
      </c>
      <c r="C187" s="0" t="n">
        <v>109</v>
      </c>
      <c r="D187" s="0" t="n">
        <v>0</v>
      </c>
      <c r="E187" s="0" t="n">
        <v>171</v>
      </c>
      <c r="F187" s="0" t="n">
        <v>157</v>
      </c>
      <c r="G187" s="0" t="n">
        <v>0</v>
      </c>
      <c r="H187" s="0" t="n">
        <v>166</v>
      </c>
      <c r="I187" s="0" t="n">
        <v>26</v>
      </c>
      <c r="J187" s="0" t="n">
        <v>0</v>
      </c>
      <c r="K187" s="0" t="n">
        <v>74</v>
      </c>
      <c r="L187" s="0" t="n">
        <v>253</v>
      </c>
      <c r="M187" s="0" t="n">
        <v>0</v>
      </c>
      <c r="N187" s="0" t="n">
        <v>213</v>
      </c>
      <c r="O187" s="0" t="n">
        <v>127</v>
      </c>
      <c r="P187" s="0" t="n">
        <v>0</v>
      </c>
      <c r="Q187" s="0" t="n">
        <v>225</v>
      </c>
    </row>
    <row r="188" customFormat="false" ht="15" hidden="false" customHeight="false" outlineLevel="0" collapsed="false">
      <c r="A188" s="0" t="s">
        <v>310</v>
      </c>
      <c r="B188" s="9" t="s">
        <v>19</v>
      </c>
      <c r="F188" s="0" t="n">
        <v>373</v>
      </c>
      <c r="G188" s="0" t="n">
        <v>0</v>
      </c>
      <c r="H188" s="0" t="n">
        <v>1</v>
      </c>
      <c r="I188" s="0" t="n">
        <v>638</v>
      </c>
      <c r="J188" s="0" t="n">
        <v>0</v>
      </c>
      <c r="K188" s="0" t="n">
        <v>1</v>
      </c>
      <c r="L188" s="0" t="n">
        <v>80</v>
      </c>
      <c r="M188" s="0" t="n">
        <v>0</v>
      </c>
      <c r="N188" s="0" t="n">
        <v>0</v>
      </c>
    </row>
    <row r="189" customFormat="false" ht="15" hidden="false" customHeight="false" outlineLevel="0" collapsed="false">
      <c r="A189" s="0" t="s">
        <v>312</v>
      </c>
      <c r="B189" s="9" t="s">
        <v>61</v>
      </c>
      <c r="C189" s="0" t="n">
        <v>313</v>
      </c>
      <c r="D189" s="0" t="n">
        <v>0</v>
      </c>
      <c r="E189" s="0" t="n">
        <v>72</v>
      </c>
      <c r="F189" s="0" t="n">
        <v>90</v>
      </c>
      <c r="G189" s="0" t="n">
        <v>0</v>
      </c>
      <c r="H189" s="0" t="n">
        <v>80</v>
      </c>
      <c r="I189" s="0" t="n">
        <v>30</v>
      </c>
      <c r="J189" s="0" t="n">
        <v>0</v>
      </c>
      <c r="K189" s="0" t="n">
        <v>12</v>
      </c>
      <c r="L189" s="0" t="n">
        <v>640</v>
      </c>
      <c r="M189" s="0" t="n">
        <v>0</v>
      </c>
      <c r="N189" s="0" t="n">
        <v>1</v>
      </c>
      <c r="O189" s="0" t="n">
        <v>769</v>
      </c>
      <c r="P189" s="0" t="n">
        <v>0</v>
      </c>
      <c r="Q189" s="0" t="n">
        <v>1</v>
      </c>
    </row>
    <row r="190" customFormat="false" ht="15" hidden="false" customHeight="false" outlineLevel="0" collapsed="false">
      <c r="A190" s="0" t="s">
        <v>313</v>
      </c>
      <c r="B190" s="9" t="s">
        <v>52</v>
      </c>
      <c r="C190" s="0" t="n">
        <v>76</v>
      </c>
      <c r="D190" s="0" t="n">
        <v>0</v>
      </c>
      <c r="E190" s="0" t="n">
        <v>0</v>
      </c>
      <c r="F190" s="0" t="n">
        <v>6</v>
      </c>
      <c r="G190" s="0" t="n">
        <v>0</v>
      </c>
      <c r="H190" s="0" t="n">
        <v>0</v>
      </c>
      <c r="L190" s="0" t="n">
        <v>412</v>
      </c>
      <c r="M190" s="0" t="n">
        <v>0</v>
      </c>
      <c r="N190" s="0" t="n">
        <v>0</v>
      </c>
    </row>
    <row r="191" customFormat="false" ht="15" hidden="false" customHeight="false" outlineLevel="0" collapsed="false">
      <c r="A191" s="0" t="s">
        <v>314</v>
      </c>
      <c r="B191" s="9" t="s">
        <v>97</v>
      </c>
      <c r="C191" s="0" t="n">
        <v>0</v>
      </c>
      <c r="D191" s="0" t="n">
        <v>1011</v>
      </c>
      <c r="E191" s="0" t="n">
        <v>147</v>
      </c>
      <c r="F191" s="0" t="n">
        <v>0</v>
      </c>
      <c r="G191" s="0" t="n">
        <v>636</v>
      </c>
      <c r="H191" s="0" t="n">
        <v>122</v>
      </c>
      <c r="L191" s="0" t="n">
        <v>0</v>
      </c>
      <c r="M191" s="0" t="n">
        <v>54</v>
      </c>
      <c r="N191" s="0" t="n">
        <v>210</v>
      </c>
    </row>
    <row r="192" customFormat="false" ht="15" hidden="false" customHeight="false" outlineLevel="0" collapsed="false">
      <c r="A192" s="0" t="s">
        <v>315</v>
      </c>
      <c r="B192" s="9" t="s">
        <v>61</v>
      </c>
    </row>
    <row r="193" customFormat="false" ht="15" hidden="false" customHeight="false" outlineLevel="0" collapsed="false">
      <c r="A193" s="0" t="s">
        <v>317</v>
      </c>
      <c r="B193" s="9" t="s">
        <v>82</v>
      </c>
    </row>
    <row r="194" customFormat="false" ht="15" hidden="false" customHeight="false" outlineLevel="0" collapsed="false">
      <c r="A194" s="0" t="s">
        <v>319</v>
      </c>
      <c r="B194" s="9" t="s">
        <v>43</v>
      </c>
    </row>
    <row r="195" customFormat="false" ht="15" hidden="false" customHeight="false" outlineLevel="0" collapsed="false">
      <c r="A195" s="0" t="s">
        <v>320</v>
      </c>
      <c r="B195" s="9" t="s">
        <v>64</v>
      </c>
      <c r="C195" s="0" t="n">
        <v>0</v>
      </c>
      <c r="D195" s="0" t="n">
        <v>0</v>
      </c>
      <c r="E195" s="0" t="n">
        <v>5</v>
      </c>
    </row>
    <row r="196" customFormat="false" ht="15" hidden="false" customHeight="false" outlineLevel="0" collapsed="false">
      <c r="A196" s="0" t="s">
        <v>321</v>
      </c>
      <c r="B196" s="9" t="s">
        <v>16</v>
      </c>
      <c r="C196" s="0" t="n">
        <v>173</v>
      </c>
      <c r="D196" s="0" t="n">
        <v>0</v>
      </c>
      <c r="E196" s="0" t="n">
        <v>6</v>
      </c>
      <c r="F196" s="0" t="n">
        <v>486</v>
      </c>
      <c r="G196" s="0" t="n">
        <v>0</v>
      </c>
      <c r="H196" s="0" t="n">
        <v>34</v>
      </c>
      <c r="L196" s="0" t="n">
        <v>255</v>
      </c>
      <c r="M196" s="0" t="n">
        <v>0</v>
      </c>
      <c r="N196" s="0" t="n">
        <v>30</v>
      </c>
      <c r="O196" s="0" t="n">
        <v>447</v>
      </c>
      <c r="P196" s="0" t="n">
        <v>0</v>
      </c>
      <c r="Q196" s="0" t="n">
        <v>33</v>
      </c>
    </row>
    <row r="197" customFormat="false" ht="15" hidden="false" customHeight="false" outlineLevel="0" collapsed="false">
      <c r="A197" s="0" t="s">
        <v>322</v>
      </c>
      <c r="B197" s="9" t="s">
        <v>37</v>
      </c>
      <c r="C197" s="0" t="n">
        <v>0</v>
      </c>
      <c r="D197" s="0" t="n">
        <v>417</v>
      </c>
      <c r="E197" s="0" t="n">
        <v>238</v>
      </c>
      <c r="F197" s="0" t="n">
        <v>0</v>
      </c>
      <c r="G197" s="0" t="n">
        <v>708</v>
      </c>
      <c r="H197" s="0" t="n">
        <v>192</v>
      </c>
      <c r="I197" s="0" t="n">
        <v>0</v>
      </c>
      <c r="J197" s="0" t="n">
        <v>647</v>
      </c>
      <c r="K197" s="0" t="n">
        <v>215</v>
      </c>
      <c r="L197" s="0" t="n">
        <v>0</v>
      </c>
      <c r="M197" s="0" t="n">
        <v>817</v>
      </c>
      <c r="N197" s="0" t="n">
        <v>230</v>
      </c>
      <c r="O197" s="0" t="n">
        <v>0</v>
      </c>
      <c r="P197" s="0" t="n">
        <v>1065</v>
      </c>
      <c r="Q197" s="0" t="n">
        <v>82</v>
      </c>
    </row>
    <row r="198" customFormat="false" ht="15" hidden="false" customHeight="false" outlineLevel="0" collapsed="false">
      <c r="A198" s="0" t="s">
        <v>323</v>
      </c>
      <c r="B198" s="9" t="s">
        <v>43</v>
      </c>
      <c r="C198" s="0" t="n">
        <v>0</v>
      </c>
      <c r="D198" s="0" t="n">
        <v>119</v>
      </c>
      <c r="E198" s="0" t="n">
        <v>202</v>
      </c>
      <c r="F198" s="0" t="n">
        <v>0</v>
      </c>
      <c r="G198" s="0" t="n">
        <v>25</v>
      </c>
      <c r="H198" s="0" t="n">
        <v>43</v>
      </c>
    </row>
    <row r="199" customFormat="false" ht="15" hidden="false" customHeight="false" outlineLevel="0" collapsed="false">
      <c r="A199" s="0" t="s">
        <v>324</v>
      </c>
      <c r="B199" s="9" t="s">
        <v>35</v>
      </c>
    </row>
    <row r="200" customFormat="false" ht="15" hidden="false" customHeight="false" outlineLevel="0" collapsed="false">
      <c r="A200" s="0" t="s">
        <v>325</v>
      </c>
      <c r="B200" s="9" t="s">
        <v>43</v>
      </c>
      <c r="C200" s="0" t="n">
        <v>0</v>
      </c>
      <c r="D200" s="0" t="n">
        <v>11</v>
      </c>
      <c r="E200" s="0" t="n">
        <v>265</v>
      </c>
      <c r="F200" s="0" t="n">
        <v>0</v>
      </c>
      <c r="G200" s="0" t="n">
        <v>1</v>
      </c>
      <c r="H200" s="0" t="n">
        <v>168</v>
      </c>
      <c r="I200" s="0" t="n">
        <v>0</v>
      </c>
      <c r="J200" s="0" t="n">
        <v>174</v>
      </c>
      <c r="K200" s="0" t="n">
        <v>305</v>
      </c>
      <c r="L200" s="0" t="n">
        <v>0</v>
      </c>
      <c r="M200" s="0" t="n">
        <v>58</v>
      </c>
      <c r="N200" s="0" t="n">
        <v>168</v>
      </c>
      <c r="O200" s="0" t="n">
        <v>0</v>
      </c>
      <c r="P200" s="0" t="n">
        <v>63</v>
      </c>
      <c r="Q200" s="0" t="n">
        <v>237</v>
      </c>
    </row>
    <row r="201" customFormat="false" ht="15" hidden="false" customHeight="false" outlineLevel="0" collapsed="false">
      <c r="A201" s="0" t="s">
        <v>326</v>
      </c>
      <c r="B201" s="9" t="s">
        <v>16</v>
      </c>
    </row>
    <row r="202" customFormat="false" ht="15" hidden="false" customHeight="false" outlineLevel="0" collapsed="false">
      <c r="A202" s="0" t="s">
        <v>328</v>
      </c>
      <c r="B202" s="9" t="s">
        <v>43</v>
      </c>
    </row>
    <row r="203" customFormat="false" ht="15" hidden="false" customHeight="false" outlineLevel="0" collapsed="false">
      <c r="A203" s="0" t="s">
        <v>329</v>
      </c>
      <c r="B203" s="9" t="s">
        <v>61</v>
      </c>
      <c r="C203" s="0" t="n">
        <v>9</v>
      </c>
      <c r="D203" s="0" t="n">
        <v>0</v>
      </c>
      <c r="E203" s="0" t="n">
        <v>30</v>
      </c>
      <c r="I203" s="0" t="n">
        <v>112</v>
      </c>
      <c r="J203" s="0" t="n">
        <v>0</v>
      </c>
      <c r="K203" s="0" t="n">
        <v>14</v>
      </c>
      <c r="L203" s="0" t="n">
        <v>283</v>
      </c>
      <c r="M203" s="0" t="n">
        <v>0</v>
      </c>
      <c r="N203" s="0" t="n">
        <v>164</v>
      </c>
      <c r="O203" s="0" t="n">
        <v>171</v>
      </c>
      <c r="P203" s="0" t="n">
        <v>0</v>
      </c>
      <c r="Q203" s="0" t="n">
        <v>0</v>
      </c>
    </row>
    <row r="204" customFormat="false" ht="15" hidden="false" customHeight="false" outlineLevel="0" collapsed="false">
      <c r="A204" s="0" t="s">
        <v>330</v>
      </c>
      <c r="B204" s="9" t="s">
        <v>43</v>
      </c>
      <c r="C204" s="0" t="n">
        <v>842</v>
      </c>
      <c r="D204" s="0" t="n">
        <v>0</v>
      </c>
      <c r="E204" s="0" t="n">
        <v>0</v>
      </c>
      <c r="F204" s="0" t="n">
        <v>364</v>
      </c>
      <c r="G204" s="0" t="n">
        <v>0</v>
      </c>
      <c r="H204" s="0" t="n">
        <v>0</v>
      </c>
      <c r="L204" s="0" t="n">
        <v>15</v>
      </c>
      <c r="M204" s="0" t="n">
        <v>0</v>
      </c>
      <c r="N204" s="0" t="n">
        <v>0</v>
      </c>
      <c r="O204" s="0" t="n">
        <v>264</v>
      </c>
      <c r="P204" s="0" t="n">
        <v>0</v>
      </c>
      <c r="Q204" s="0" t="n">
        <v>0</v>
      </c>
    </row>
    <row r="205" customFormat="false" ht="15" hidden="false" customHeight="false" outlineLevel="0" collapsed="false">
      <c r="A205" s="0" t="s">
        <v>331</v>
      </c>
      <c r="B205" s="9" t="s">
        <v>43</v>
      </c>
      <c r="C205" s="0" t="n">
        <v>155</v>
      </c>
      <c r="D205" s="0" t="n">
        <v>0</v>
      </c>
      <c r="E205" s="0" t="n">
        <v>20</v>
      </c>
      <c r="F205" s="0" t="n">
        <v>49</v>
      </c>
      <c r="G205" s="0" t="n">
        <v>0</v>
      </c>
      <c r="H205" s="0" t="n">
        <v>73</v>
      </c>
      <c r="L205" s="0" t="n">
        <v>49</v>
      </c>
      <c r="M205" s="0" t="n">
        <v>0</v>
      </c>
      <c r="N205" s="0" t="n">
        <v>61</v>
      </c>
    </row>
    <row r="206" customFormat="false" ht="15" hidden="false" customHeight="false" outlineLevel="0" collapsed="false">
      <c r="A206" s="0" t="s">
        <v>332</v>
      </c>
      <c r="B206" s="9" t="s">
        <v>43</v>
      </c>
      <c r="C206" s="0" t="n">
        <v>312</v>
      </c>
      <c r="D206" s="0" t="n">
        <v>0</v>
      </c>
      <c r="E206" s="0" t="n">
        <v>128</v>
      </c>
      <c r="F206" s="0" t="n">
        <v>191</v>
      </c>
      <c r="G206" s="0" t="n">
        <v>0</v>
      </c>
      <c r="H206" s="0" t="n">
        <v>0</v>
      </c>
    </row>
    <row r="207" customFormat="false" ht="15" hidden="false" customHeight="false" outlineLevel="0" collapsed="false">
      <c r="A207" s="0" t="s">
        <v>334</v>
      </c>
      <c r="B207" s="9" t="s">
        <v>22</v>
      </c>
    </row>
    <row r="208" customFormat="false" ht="15" hidden="false" customHeight="false" outlineLevel="0" collapsed="false">
      <c r="A208" s="0" t="s">
        <v>336</v>
      </c>
      <c r="B208" s="9" t="s">
        <v>97</v>
      </c>
      <c r="C208" s="0" t="n">
        <v>0</v>
      </c>
      <c r="D208" s="0" t="n">
        <v>71</v>
      </c>
      <c r="E208" s="0" t="n">
        <v>26</v>
      </c>
      <c r="F208" s="0" t="n">
        <v>0</v>
      </c>
      <c r="G208" s="0" t="n">
        <v>196</v>
      </c>
      <c r="H208" s="0" t="n">
        <v>55</v>
      </c>
      <c r="I208" s="0" t="n">
        <v>0</v>
      </c>
      <c r="J208" s="0" t="n">
        <v>118</v>
      </c>
      <c r="K208" s="0" t="n">
        <v>80</v>
      </c>
      <c r="L208" s="0" t="n">
        <v>0</v>
      </c>
      <c r="M208" s="0" t="n">
        <v>17</v>
      </c>
      <c r="N208" s="0" t="n">
        <v>2</v>
      </c>
    </row>
    <row r="209" customFormat="false" ht="15" hidden="false" customHeight="false" outlineLevel="0" collapsed="false">
      <c r="A209" s="0" t="s">
        <v>338</v>
      </c>
      <c r="B209" s="9" t="s">
        <v>35</v>
      </c>
      <c r="C209" s="0" t="n">
        <v>592</v>
      </c>
      <c r="D209" s="0" t="n">
        <v>0</v>
      </c>
      <c r="E209" s="0" t="n">
        <v>180</v>
      </c>
      <c r="F209" s="0" t="n">
        <v>820</v>
      </c>
      <c r="G209" s="0" t="n">
        <v>0</v>
      </c>
      <c r="H209" s="0" t="n">
        <v>165</v>
      </c>
      <c r="I209" s="0" t="n">
        <v>399</v>
      </c>
      <c r="J209" s="0" t="n">
        <v>0</v>
      </c>
      <c r="K209" s="0" t="n">
        <v>149</v>
      </c>
      <c r="L209" s="0" t="n">
        <v>314</v>
      </c>
      <c r="M209" s="0" t="n">
        <v>0</v>
      </c>
      <c r="N209" s="0" t="n">
        <v>112</v>
      </c>
    </row>
    <row r="210" customFormat="false" ht="15" hidden="false" customHeight="false" outlineLevel="0" collapsed="false">
      <c r="A210" s="0" t="s">
        <v>339</v>
      </c>
      <c r="B210" s="9" t="s">
        <v>22</v>
      </c>
    </row>
    <row r="211" customFormat="false" ht="15" hidden="false" customHeight="false" outlineLevel="0" collapsed="false">
      <c r="A211" s="0" t="s">
        <v>340</v>
      </c>
      <c r="B211" s="9" t="s">
        <v>64</v>
      </c>
      <c r="F211" s="0" t="n">
        <v>0</v>
      </c>
      <c r="G211" s="0" t="n">
        <v>1</v>
      </c>
      <c r="H211" s="0" t="n">
        <v>8</v>
      </c>
      <c r="I211" s="0" t="n">
        <v>0</v>
      </c>
      <c r="J211" s="0" t="n">
        <v>182</v>
      </c>
      <c r="K211" s="0" t="n">
        <v>13</v>
      </c>
      <c r="L211" s="0" t="n">
        <v>0</v>
      </c>
      <c r="M211" s="0" t="n">
        <v>85</v>
      </c>
      <c r="N211" s="0" t="n">
        <v>12</v>
      </c>
    </row>
    <row r="212" customFormat="false" ht="15" hidden="false" customHeight="false" outlineLevel="0" collapsed="false">
      <c r="A212" s="0" t="s">
        <v>342</v>
      </c>
      <c r="B212" s="9" t="s">
        <v>97</v>
      </c>
      <c r="C212" s="0" t="n">
        <v>13</v>
      </c>
      <c r="D212" s="0" t="n">
        <v>0</v>
      </c>
      <c r="E212" s="0" t="n">
        <v>1</v>
      </c>
      <c r="I212" s="0" t="n">
        <v>0</v>
      </c>
      <c r="J212" s="0" t="n">
        <v>0</v>
      </c>
      <c r="K212" s="0" t="n">
        <v>22</v>
      </c>
    </row>
    <row r="213" customFormat="false" ht="15" hidden="false" customHeight="false" outlineLevel="0" collapsed="false">
      <c r="A213" s="0" t="s">
        <v>343</v>
      </c>
      <c r="B213" s="9" t="s">
        <v>35</v>
      </c>
      <c r="C213" s="0" t="n">
        <v>75</v>
      </c>
      <c r="D213" s="0" t="n">
        <v>0</v>
      </c>
      <c r="E213" s="0" t="n">
        <v>59</v>
      </c>
    </row>
    <row r="214" customFormat="false" ht="15" hidden="false" customHeight="false" outlineLevel="0" collapsed="false">
      <c r="A214" s="0" t="s">
        <v>344</v>
      </c>
      <c r="B214" s="9" t="s">
        <v>16</v>
      </c>
      <c r="C214" s="0" t="n">
        <v>0</v>
      </c>
      <c r="D214" s="0" t="n">
        <v>10</v>
      </c>
      <c r="E214" s="0" t="n">
        <v>55</v>
      </c>
      <c r="F214" s="0" t="n">
        <v>0</v>
      </c>
      <c r="G214" s="0" t="n">
        <v>164</v>
      </c>
      <c r="H214" s="0" t="n">
        <v>211</v>
      </c>
      <c r="I214" s="0" t="n">
        <v>0</v>
      </c>
      <c r="J214" s="0" t="n">
        <v>0</v>
      </c>
      <c r="K214" s="0" t="n">
        <v>40</v>
      </c>
      <c r="L214" s="0" t="n">
        <v>0</v>
      </c>
      <c r="M214" s="0" t="n">
        <v>0</v>
      </c>
      <c r="N214" s="0" t="n">
        <v>24</v>
      </c>
    </row>
    <row r="215" customFormat="false" ht="15" hidden="false" customHeight="false" outlineLevel="0" collapsed="false">
      <c r="A215" s="0" t="s">
        <v>345</v>
      </c>
      <c r="B215" s="9" t="s">
        <v>64</v>
      </c>
    </row>
    <row r="216" customFormat="false" ht="15" hidden="false" customHeight="false" outlineLevel="0" collapsed="false">
      <c r="A216" s="0" t="s">
        <v>346</v>
      </c>
      <c r="B216" s="9" t="s">
        <v>43</v>
      </c>
      <c r="F216" s="0" t="n">
        <v>722</v>
      </c>
      <c r="G216" s="0" t="n">
        <v>0</v>
      </c>
      <c r="H216" s="0" t="n">
        <v>59</v>
      </c>
      <c r="I216" s="0" t="n">
        <v>398</v>
      </c>
      <c r="J216" s="0" t="n">
        <v>0</v>
      </c>
      <c r="K216" s="0" t="n">
        <v>26</v>
      </c>
      <c r="L216" s="0" t="n">
        <v>268</v>
      </c>
      <c r="M216" s="0" t="n">
        <v>0</v>
      </c>
      <c r="N216" s="0" t="n">
        <v>4</v>
      </c>
      <c r="O216" s="0" t="n">
        <v>557</v>
      </c>
      <c r="P216" s="0" t="n">
        <v>0</v>
      </c>
      <c r="Q216" s="0" t="n">
        <v>39</v>
      </c>
    </row>
    <row r="217" customFormat="false" ht="15" hidden="false" customHeight="false" outlineLevel="0" collapsed="false">
      <c r="A217" s="0" t="s">
        <v>348</v>
      </c>
      <c r="B217" s="9" t="s">
        <v>64</v>
      </c>
      <c r="F217" s="0" t="n">
        <v>0</v>
      </c>
      <c r="G217" s="0" t="n">
        <v>0</v>
      </c>
      <c r="H217" s="0" t="n">
        <v>5</v>
      </c>
    </row>
    <row r="218" customFormat="false" ht="15" hidden="false" customHeight="false" outlineLevel="0" collapsed="false">
      <c r="A218" s="0" t="s">
        <v>349</v>
      </c>
      <c r="B218" s="9" t="s">
        <v>82</v>
      </c>
    </row>
    <row r="219" customFormat="false" ht="15" hidden="false" customHeight="false" outlineLevel="0" collapsed="false">
      <c r="A219" s="0" t="s">
        <v>350</v>
      </c>
      <c r="B219" s="9" t="s">
        <v>97</v>
      </c>
    </row>
    <row r="220" customFormat="false" ht="15" hidden="false" customHeight="false" outlineLevel="0" collapsed="false">
      <c r="A220" s="0" t="s">
        <v>351</v>
      </c>
      <c r="B220" s="9" t="s">
        <v>52</v>
      </c>
    </row>
    <row r="221" customFormat="false" ht="15" hidden="false" customHeight="false" outlineLevel="0" collapsed="false">
      <c r="A221" s="0" t="s">
        <v>352</v>
      </c>
      <c r="B221" s="9" t="s">
        <v>19</v>
      </c>
      <c r="F221" s="0" t="n">
        <v>0</v>
      </c>
      <c r="G221" s="0" t="n">
        <v>271</v>
      </c>
      <c r="H221" s="0" t="n">
        <v>73</v>
      </c>
    </row>
    <row r="222" customFormat="false" ht="15" hidden="false" customHeight="false" outlineLevel="0" collapsed="false">
      <c r="A222" s="0" t="s">
        <v>354</v>
      </c>
      <c r="B222" s="9" t="s">
        <v>43</v>
      </c>
      <c r="C222" s="0" t="n">
        <v>60</v>
      </c>
      <c r="D222" s="0" t="n">
        <v>0</v>
      </c>
      <c r="E222" s="0" t="n">
        <v>8</v>
      </c>
      <c r="F222" s="0" t="n">
        <v>86</v>
      </c>
      <c r="G222" s="0" t="n">
        <v>0</v>
      </c>
      <c r="H222" s="0" t="n">
        <v>22</v>
      </c>
      <c r="I222" s="0" t="n">
        <v>424</v>
      </c>
      <c r="J222" s="0" t="n">
        <v>0</v>
      </c>
      <c r="K222" s="0" t="n">
        <v>224</v>
      </c>
      <c r="L222" s="0" t="n">
        <v>703</v>
      </c>
      <c r="M222" s="0" t="n">
        <v>0</v>
      </c>
      <c r="N222" s="0" t="n">
        <v>52</v>
      </c>
    </row>
    <row r="223" customFormat="false" ht="15" hidden="false" customHeight="false" outlineLevel="0" collapsed="false">
      <c r="A223" s="0" t="s">
        <v>355</v>
      </c>
      <c r="B223" s="9" t="s">
        <v>64</v>
      </c>
      <c r="C223" s="0" t="n">
        <v>9</v>
      </c>
      <c r="D223" s="0" t="n">
        <v>0</v>
      </c>
      <c r="E223" s="0" t="n">
        <v>0</v>
      </c>
    </row>
    <row r="224" customFormat="false" ht="15" hidden="false" customHeight="false" outlineLevel="0" collapsed="false">
      <c r="A224" s="0" t="s">
        <v>357</v>
      </c>
      <c r="B224" s="9" t="s">
        <v>43</v>
      </c>
      <c r="I224" s="0" t="n">
        <v>28</v>
      </c>
      <c r="J224" s="0" t="n">
        <v>0</v>
      </c>
      <c r="K224" s="0" t="n">
        <v>6</v>
      </c>
    </row>
    <row r="225" customFormat="false" ht="15" hidden="false" customHeight="false" outlineLevel="0" collapsed="false">
      <c r="A225" s="0" t="s">
        <v>358</v>
      </c>
      <c r="B225" s="9" t="s">
        <v>64</v>
      </c>
      <c r="C225" s="0" t="n">
        <v>0</v>
      </c>
      <c r="D225" s="0" t="n">
        <v>0</v>
      </c>
      <c r="E225" s="0" t="n">
        <v>17</v>
      </c>
      <c r="F225" s="0" t="n">
        <v>34</v>
      </c>
      <c r="G225" s="0" t="n">
        <v>0</v>
      </c>
      <c r="H225" s="0" t="n">
        <v>133</v>
      </c>
      <c r="I225" s="0" t="n">
        <v>73</v>
      </c>
      <c r="J225" s="0" t="n">
        <v>0</v>
      </c>
      <c r="K225" s="0" t="n">
        <v>299</v>
      </c>
      <c r="L225" s="0" t="n">
        <v>238</v>
      </c>
      <c r="M225" s="0" t="n">
        <v>0</v>
      </c>
      <c r="N225" s="0" t="n">
        <v>209</v>
      </c>
      <c r="O225" s="0" t="n">
        <v>195</v>
      </c>
      <c r="P225" s="0" t="n">
        <v>0</v>
      </c>
      <c r="Q225" s="0" t="n">
        <v>102</v>
      </c>
    </row>
    <row r="226" customFormat="false" ht="15" hidden="false" customHeight="false" outlineLevel="0" collapsed="false">
      <c r="A226" s="0" t="s">
        <v>359</v>
      </c>
      <c r="B226" s="9" t="s">
        <v>43</v>
      </c>
      <c r="C226" s="0" t="n">
        <v>131</v>
      </c>
      <c r="D226" s="0" t="n">
        <v>0</v>
      </c>
      <c r="E226" s="0" t="n">
        <v>67</v>
      </c>
      <c r="F226" s="0" t="n">
        <v>969</v>
      </c>
      <c r="G226" s="0" t="n">
        <v>0</v>
      </c>
      <c r="H226" s="0" t="n">
        <v>73</v>
      </c>
      <c r="I226" s="0" t="n">
        <v>1128</v>
      </c>
      <c r="J226" s="0" t="n">
        <v>0</v>
      </c>
      <c r="K226" s="0" t="n">
        <v>69</v>
      </c>
      <c r="L226" s="0" t="n">
        <v>924</v>
      </c>
      <c r="M226" s="0" t="n">
        <v>0</v>
      </c>
      <c r="N226" s="0" t="n">
        <v>68</v>
      </c>
      <c r="O226" s="0" t="n">
        <v>791</v>
      </c>
      <c r="P226" s="0" t="n">
        <v>0</v>
      </c>
      <c r="Q226" s="0" t="n">
        <v>62</v>
      </c>
    </row>
    <row r="227" customFormat="false" ht="15" hidden="false" customHeight="false" outlineLevel="0" collapsed="false">
      <c r="A227" s="0" t="s">
        <v>360</v>
      </c>
      <c r="B227" s="9" t="s">
        <v>16</v>
      </c>
    </row>
    <row r="228" customFormat="false" ht="15" hidden="false" customHeight="false" outlineLevel="0" collapsed="false">
      <c r="A228" s="0" t="s">
        <v>361</v>
      </c>
      <c r="B228" s="9" t="s">
        <v>169</v>
      </c>
      <c r="C228" s="0" t="n">
        <v>0</v>
      </c>
      <c r="D228" s="0" t="n">
        <v>569</v>
      </c>
      <c r="E228" s="0" t="n">
        <v>215</v>
      </c>
      <c r="F228" s="0" t="n">
        <v>0</v>
      </c>
      <c r="G228" s="0" t="n">
        <v>617</v>
      </c>
      <c r="H228" s="0" t="n">
        <v>72</v>
      </c>
      <c r="I228" s="0" t="n">
        <v>0</v>
      </c>
      <c r="J228" s="0" t="n">
        <v>906</v>
      </c>
      <c r="K228" s="0" t="n">
        <v>148</v>
      </c>
      <c r="L228" s="0" t="n">
        <v>0</v>
      </c>
      <c r="M228" s="0" t="n">
        <v>1081</v>
      </c>
      <c r="N228" s="0" t="n">
        <v>141</v>
      </c>
      <c r="O228" s="0" t="n">
        <v>0</v>
      </c>
      <c r="P228" s="0" t="n">
        <v>1040</v>
      </c>
      <c r="Q228" s="0" t="n">
        <v>157</v>
      </c>
    </row>
    <row r="229" customFormat="false" ht="15" hidden="false" customHeight="false" outlineLevel="0" collapsed="false">
      <c r="A229" s="0" t="s">
        <v>363</v>
      </c>
      <c r="B229" s="9" t="s">
        <v>19</v>
      </c>
      <c r="C229" s="0" t="n">
        <v>0</v>
      </c>
      <c r="D229" s="0" t="n">
        <v>295</v>
      </c>
      <c r="E229" s="0" t="n">
        <v>97</v>
      </c>
      <c r="F229" s="0" t="n">
        <v>0</v>
      </c>
      <c r="G229" s="0" t="n">
        <v>16</v>
      </c>
      <c r="H229" s="0" t="n">
        <v>0</v>
      </c>
    </row>
    <row r="230" customFormat="false" ht="15" hidden="false" customHeight="false" outlineLevel="0" collapsed="false">
      <c r="A230" s="0" t="s">
        <v>364</v>
      </c>
      <c r="B230" s="9" t="s">
        <v>16</v>
      </c>
      <c r="C230" s="0" t="n">
        <v>910</v>
      </c>
      <c r="D230" s="0" t="n">
        <v>0</v>
      </c>
      <c r="E230" s="0" t="n">
        <v>45</v>
      </c>
      <c r="F230" s="0" t="n">
        <v>899</v>
      </c>
      <c r="G230" s="0" t="n">
        <v>0</v>
      </c>
      <c r="H230" s="0" t="n">
        <v>89</v>
      </c>
      <c r="I230" s="0" t="n">
        <v>774</v>
      </c>
      <c r="J230" s="0" t="n">
        <v>3</v>
      </c>
      <c r="K230" s="0" t="n">
        <v>43</v>
      </c>
      <c r="L230" s="0" t="n">
        <v>634</v>
      </c>
      <c r="M230" s="0" t="n">
        <v>0</v>
      </c>
      <c r="N230" s="0" t="n">
        <v>0</v>
      </c>
      <c r="O230" s="0" t="n">
        <v>645</v>
      </c>
      <c r="P230" s="0" t="n">
        <v>0</v>
      </c>
      <c r="Q230" s="0" t="n">
        <v>1</v>
      </c>
    </row>
    <row r="231" customFormat="false" ht="15" hidden="false" customHeight="false" outlineLevel="0" collapsed="false">
      <c r="A231" s="0" t="s">
        <v>365</v>
      </c>
      <c r="B231" s="9" t="s">
        <v>19</v>
      </c>
      <c r="C231" s="0" t="n">
        <v>0</v>
      </c>
      <c r="D231" s="0" t="n">
        <v>15</v>
      </c>
      <c r="E231" s="0" t="n">
        <v>142</v>
      </c>
    </row>
    <row r="232" customFormat="false" ht="15" hidden="false" customHeight="false" outlineLevel="0" collapsed="false">
      <c r="A232" s="0" t="s">
        <v>367</v>
      </c>
      <c r="B232" s="9" t="s">
        <v>64</v>
      </c>
      <c r="C232" s="0" t="n">
        <v>3</v>
      </c>
      <c r="D232" s="0" t="n">
        <v>0</v>
      </c>
      <c r="E232" s="0" t="n">
        <v>26</v>
      </c>
      <c r="F232" s="0" t="n">
        <v>15</v>
      </c>
      <c r="G232" s="0" t="n">
        <v>0</v>
      </c>
      <c r="H232" s="0" t="n">
        <v>10</v>
      </c>
    </row>
    <row r="233" customFormat="false" ht="15" hidden="false" customHeight="false" outlineLevel="0" collapsed="false">
      <c r="A233" s="0" t="s">
        <v>368</v>
      </c>
      <c r="B233" s="9" t="s">
        <v>52</v>
      </c>
    </row>
    <row r="234" customFormat="false" ht="15" hidden="false" customHeight="false" outlineLevel="0" collapsed="false">
      <c r="A234" s="0" t="s">
        <v>370</v>
      </c>
      <c r="B234" s="9" t="s">
        <v>61</v>
      </c>
      <c r="C234" s="0" t="n">
        <v>0</v>
      </c>
      <c r="D234" s="0" t="n">
        <v>0</v>
      </c>
      <c r="E234" s="0" t="n">
        <v>15</v>
      </c>
      <c r="I234" s="0" t="n">
        <v>0</v>
      </c>
      <c r="J234" s="0" t="n">
        <v>126</v>
      </c>
      <c r="K234" s="0" t="n">
        <v>165</v>
      </c>
      <c r="L234" s="0" t="n">
        <v>0</v>
      </c>
      <c r="M234" s="0" t="n">
        <v>393</v>
      </c>
      <c r="N234" s="0" t="n">
        <v>332</v>
      </c>
      <c r="O234" s="0" t="n">
        <v>0</v>
      </c>
      <c r="P234" s="0" t="n">
        <v>124</v>
      </c>
      <c r="Q234" s="0" t="n">
        <v>326</v>
      </c>
    </row>
    <row r="235" customFormat="false" ht="15" hidden="false" customHeight="false" outlineLevel="0" collapsed="false">
      <c r="A235" s="0" t="s">
        <v>372</v>
      </c>
      <c r="B235" s="9" t="s">
        <v>19</v>
      </c>
      <c r="F235" s="0" t="n">
        <v>19</v>
      </c>
      <c r="G235" s="0" t="n">
        <v>0</v>
      </c>
      <c r="H235" s="0" t="n">
        <v>0</v>
      </c>
      <c r="I235" s="0" t="n">
        <v>6</v>
      </c>
      <c r="J235" s="0" t="n">
        <v>0</v>
      </c>
      <c r="K235" s="0" t="n">
        <v>0</v>
      </c>
    </row>
    <row r="236" customFormat="false" ht="15" hidden="false" customHeight="false" outlineLevel="0" collapsed="false">
      <c r="A236" s="0" t="s">
        <v>373</v>
      </c>
      <c r="B236" s="9" t="s">
        <v>19</v>
      </c>
      <c r="C236" s="0" t="n">
        <v>24</v>
      </c>
      <c r="D236" s="0" t="n">
        <v>0</v>
      </c>
      <c r="E236" s="0" t="n">
        <f aca="false">21+7</f>
        <v>28</v>
      </c>
    </row>
    <row r="237" customFormat="false" ht="15" hidden="false" customHeight="false" outlineLevel="0" collapsed="false">
      <c r="A237" s="0" t="s">
        <v>375</v>
      </c>
      <c r="B237" s="9" t="s">
        <v>13</v>
      </c>
    </row>
    <row r="238" customFormat="false" ht="15" hidden="false" customHeight="false" outlineLevel="0" collapsed="false">
      <c r="A238" s="0" t="s">
        <v>376</v>
      </c>
      <c r="B238" s="9" t="s">
        <v>37</v>
      </c>
      <c r="C238" s="0" t="n">
        <v>0</v>
      </c>
      <c r="D238" s="0" t="n">
        <v>0</v>
      </c>
      <c r="E238" s="0" t="n">
        <v>90</v>
      </c>
      <c r="F238" s="0" t="n">
        <v>0</v>
      </c>
      <c r="G238" s="0" t="n">
        <v>357</v>
      </c>
      <c r="H238" s="0" t="n">
        <v>119</v>
      </c>
      <c r="I238" s="0" t="n">
        <v>0</v>
      </c>
      <c r="J238" s="0" t="n">
        <v>15</v>
      </c>
      <c r="K238" s="0" t="n">
        <v>1</v>
      </c>
      <c r="L238" s="0" t="n">
        <v>0</v>
      </c>
      <c r="M238" s="0" t="n">
        <v>0</v>
      </c>
      <c r="N238" s="0" t="n">
        <v>81</v>
      </c>
    </row>
    <row r="239" customFormat="false" ht="15" hidden="false" customHeight="false" outlineLevel="0" collapsed="false">
      <c r="A239" s="0" t="s">
        <v>377</v>
      </c>
      <c r="B239" s="9" t="s">
        <v>16</v>
      </c>
    </row>
    <row r="240" customFormat="false" ht="15" hidden="false" customHeight="false" outlineLevel="0" collapsed="false">
      <c r="A240" s="0" t="s">
        <v>378</v>
      </c>
      <c r="B240" s="9" t="s">
        <v>35</v>
      </c>
      <c r="C240" s="0" t="n">
        <v>0</v>
      </c>
      <c r="D240" s="0" t="n">
        <v>3</v>
      </c>
      <c r="E240" s="0" t="n">
        <v>44</v>
      </c>
    </row>
    <row r="241" customFormat="false" ht="15" hidden="false" customHeight="false" outlineLevel="0" collapsed="false">
      <c r="A241" s="0" t="s">
        <v>379</v>
      </c>
      <c r="B241" s="9" t="s">
        <v>169</v>
      </c>
      <c r="F241" s="0" t="n">
        <v>0</v>
      </c>
      <c r="G241" s="0" t="n">
        <v>0</v>
      </c>
      <c r="H241" s="0" t="n">
        <v>1</v>
      </c>
      <c r="L241" s="0" t="n">
        <v>0</v>
      </c>
      <c r="M241" s="0" t="n">
        <v>0</v>
      </c>
      <c r="N241" s="0" t="n">
        <v>23</v>
      </c>
    </row>
    <row r="242" customFormat="false" ht="15" hidden="false" customHeight="false" outlineLevel="0" collapsed="false">
      <c r="A242" s="0" t="s">
        <v>380</v>
      </c>
      <c r="B242" s="9" t="s">
        <v>22</v>
      </c>
      <c r="C242" s="0" t="n">
        <v>0</v>
      </c>
      <c r="D242" s="0" t="n">
        <v>190</v>
      </c>
      <c r="E242" s="0" t="n">
        <v>237</v>
      </c>
      <c r="F242" s="0" t="n">
        <v>0</v>
      </c>
      <c r="G242" s="0" t="n">
        <v>2</v>
      </c>
      <c r="H242" s="0" t="n">
        <v>165</v>
      </c>
      <c r="I242" s="0" t="n">
        <v>0</v>
      </c>
      <c r="J242" s="0" t="n">
        <v>20</v>
      </c>
      <c r="K242" s="0" t="n">
        <v>286</v>
      </c>
      <c r="L242" s="0" t="n">
        <v>0</v>
      </c>
      <c r="M242" s="0" t="n">
        <v>5</v>
      </c>
      <c r="N242" s="0" t="n">
        <v>126</v>
      </c>
      <c r="O242" s="0" t="n">
        <v>0</v>
      </c>
      <c r="P242" s="0" t="n">
        <v>6</v>
      </c>
      <c r="Q242" s="0" t="n">
        <v>177</v>
      </c>
    </row>
    <row r="243" customFormat="false" ht="15" hidden="false" customHeight="false" outlineLevel="0" collapsed="false">
      <c r="A243" s="0" t="s">
        <v>381</v>
      </c>
      <c r="B243" s="9" t="s">
        <v>169</v>
      </c>
      <c r="C243" s="0" t="n">
        <v>0</v>
      </c>
      <c r="D243" s="0" t="n">
        <v>462</v>
      </c>
      <c r="E243" s="0" t="n">
        <v>115</v>
      </c>
      <c r="F243" s="0" t="n">
        <v>0</v>
      </c>
      <c r="G243" s="0" t="n">
        <v>568</v>
      </c>
      <c r="H243" s="0" t="n">
        <v>50</v>
      </c>
      <c r="I243" s="0" t="n">
        <v>0</v>
      </c>
      <c r="J243" s="0" t="n">
        <v>548</v>
      </c>
      <c r="K243" s="0" t="n">
        <v>45</v>
      </c>
      <c r="L243" s="0" t="n">
        <v>0</v>
      </c>
      <c r="M243" s="0" t="n">
        <v>25</v>
      </c>
      <c r="N243" s="0" t="n">
        <v>2</v>
      </c>
    </row>
    <row r="244" customFormat="false" ht="15" hidden="false" customHeight="false" outlineLevel="0" collapsed="false">
      <c r="A244" s="0" t="s">
        <v>382</v>
      </c>
      <c r="B244" s="9" t="s">
        <v>22</v>
      </c>
      <c r="C244" s="0" t="n">
        <v>0</v>
      </c>
      <c r="D244" s="0" t="n">
        <v>11</v>
      </c>
      <c r="E244" s="0" t="n">
        <v>377</v>
      </c>
      <c r="F244" s="0" t="n">
        <v>0</v>
      </c>
      <c r="G244" s="0" t="n">
        <v>27</v>
      </c>
      <c r="H244" s="0" t="n">
        <v>372</v>
      </c>
      <c r="I244" s="0" t="n">
        <v>0</v>
      </c>
      <c r="J244" s="0" t="n">
        <v>473</v>
      </c>
      <c r="K244" s="0" t="n">
        <v>270</v>
      </c>
      <c r="L244" s="0" t="n">
        <v>0</v>
      </c>
      <c r="M244" s="0" t="n">
        <v>912</v>
      </c>
      <c r="N244" s="0" t="n">
        <v>35</v>
      </c>
      <c r="O244" s="0" t="n">
        <v>0</v>
      </c>
      <c r="P244" s="0" t="n">
        <v>578</v>
      </c>
      <c r="Q244" s="0" t="n">
        <v>12</v>
      </c>
    </row>
    <row r="245" customFormat="false" ht="15" hidden="false" customHeight="false" outlineLevel="0" collapsed="false">
      <c r="A245" s="0" t="s">
        <v>383</v>
      </c>
      <c r="B245" s="9" t="s">
        <v>35</v>
      </c>
      <c r="C245" s="0" t="n">
        <v>6</v>
      </c>
      <c r="D245" s="0" t="n">
        <v>882</v>
      </c>
      <c r="E245" s="0" t="n">
        <v>74</v>
      </c>
      <c r="F245" s="0" t="n">
        <v>3</v>
      </c>
      <c r="G245" s="0" t="n">
        <v>809</v>
      </c>
      <c r="H245" s="0" t="n">
        <v>76</v>
      </c>
      <c r="I245" s="0" t="n">
        <v>0</v>
      </c>
      <c r="J245" s="0" t="n">
        <v>618</v>
      </c>
      <c r="K245" s="0" t="n">
        <v>28</v>
      </c>
      <c r="L245" s="0" t="n">
        <v>0</v>
      </c>
      <c r="M245" s="0" t="n">
        <v>761</v>
      </c>
      <c r="N245" s="0" t="n">
        <v>33</v>
      </c>
      <c r="O245" s="0" t="n">
        <v>0</v>
      </c>
      <c r="P245" s="0" t="n">
        <v>654</v>
      </c>
      <c r="Q245" s="0" t="n">
        <v>62</v>
      </c>
    </row>
    <row r="246" customFormat="false" ht="15" hidden="false" customHeight="false" outlineLevel="0" collapsed="false">
      <c r="A246" s="0" t="s">
        <v>385</v>
      </c>
      <c r="B246" s="9" t="s">
        <v>37</v>
      </c>
      <c r="C246" s="0" t="n">
        <v>0</v>
      </c>
      <c r="D246" s="0" t="n">
        <v>577</v>
      </c>
      <c r="E246" s="0" t="n">
        <v>113</v>
      </c>
      <c r="F246" s="0" t="n">
        <v>0</v>
      </c>
      <c r="G246" s="0" t="n">
        <v>697</v>
      </c>
      <c r="H246" s="0" t="n">
        <v>63</v>
      </c>
      <c r="I246" s="0" t="n">
        <v>0</v>
      </c>
      <c r="J246" s="0" t="n">
        <v>69</v>
      </c>
      <c r="K246" s="0" t="n">
        <v>211</v>
      </c>
      <c r="L246" s="0" t="n">
        <v>0</v>
      </c>
      <c r="M246" s="0" t="n">
        <v>412</v>
      </c>
      <c r="N246" s="0" t="n">
        <v>33</v>
      </c>
    </row>
    <row r="247" customFormat="false" ht="15" hidden="false" customHeight="false" outlineLevel="0" collapsed="false">
      <c r="A247" s="0" t="s">
        <v>386</v>
      </c>
      <c r="B247" s="9" t="s">
        <v>22</v>
      </c>
      <c r="C247" s="0" t="n">
        <v>0</v>
      </c>
      <c r="D247" s="0" t="n">
        <v>126</v>
      </c>
      <c r="E247" s="0" t="n">
        <v>67</v>
      </c>
      <c r="F247" s="0" t="n">
        <v>0</v>
      </c>
      <c r="G247" s="0" t="n">
        <v>87</v>
      </c>
      <c r="H247" s="0" t="n">
        <v>52</v>
      </c>
      <c r="I247" s="0" t="n">
        <v>0</v>
      </c>
      <c r="J247" s="0" t="n">
        <v>0</v>
      </c>
      <c r="K247" s="0" t="n">
        <v>15</v>
      </c>
    </row>
    <row r="248" customFormat="false" ht="15" hidden="false" customHeight="false" outlineLevel="0" collapsed="false">
      <c r="A248" s="0" t="s">
        <v>387</v>
      </c>
      <c r="B248" s="9" t="s">
        <v>19</v>
      </c>
      <c r="C248" s="0" t="n">
        <v>0</v>
      </c>
      <c r="D248" s="0" t="n">
        <v>604</v>
      </c>
      <c r="E248" s="0" t="n">
        <v>59</v>
      </c>
      <c r="F248" s="0" t="n">
        <v>0</v>
      </c>
      <c r="G248" s="0" t="n">
        <v>478</v>
      </c>
      <c r="H248" s="0" t="n">
        <v>61</v>
      </c>
      <c r="I248" s="0" t="n">
        <v>0</v>
      </c>
      <c r="J248" s="0" t="n">
        <v>533</v>
      </c>
      <c r="K248" s="0" t="n">
        <v>52</v>
      </c>
      <c r="L248" s="0" t="n">
        <v>0</v>
      </c>
      <c r="M248" s="0" t="n">
        <v>703</v>
      </c>
      <c r="N248" s="0" t="n">
        <v>80</v>
      </c>
      <c r="O248" s="0" t="n">
        <v>0</v>
      </c>
      <c r="P248" s="0" t="n">
        <v>586</v>
      </c>
      <c r="Q248" s="0" t="n">
        <v>82</v>
      </c>
    </row>
    <row r="249" customFormat="false" ht="15" hidden="false" customHeight="false" outlineLevel="0" collapsed="false">
      <c r="A249" s="0" t="s">
        <v>388</v>
      </c>
      <c r="B249" s="9" t="s">
        <v>43</v>
      </c>
      <c r="C249" s="0" t="n">
        <v>188</v>
      </c>
      <c r="D249" s="0" t="n">
        <v>0</v>
      </c>
      <c r="E249" s="0" t="n">
        <v>237</v>
      </c>
      <c r="F249" s="0" t="n">
        <v>395</v>
      </c>
      <c r="G249" s="0" t="n">
        <v>0</v>
      </c>
      <c r="H249" s="0" t="n">
        <v>125</v>
      </c>
      <c r="I249" s="0" t="n">
        <v>252</v>
      </c>
      <c r="J249" s="0" t="n">
        <v>0</v>
      </c>
      <c r="K249" s="0" t="n">
        <v>77</v>
      </c>
    </row>
    <row r="250" customFormat="false" ht="15" hidden="false" customHeight="false" outlineLevel="0" collapsed="false">
      <c r="A250" s="0" t="s">
        <v>389</v>
      </c>
      <c r="B250" s="9" t="s">
        <v>43</v>
      </c>
    </row>
    <row r="251" customFormat="false" ht="15" hidden="false" customHeight="false" outlineLevel="0" collapsed="false">
      <c r="A251" s="0" t="s">
        <v>390</v>
      </c>
      <c r="B251" s="9" t="s">
        <v>64</v>
      </c>
      <c r="C251" s="0" t="n">
        <v>131</v>
      </c>
      <c r="D251" s="0" t="n">
        <v>0</v>
      </c>
      <c r="E251" s="0" t="n">
        <v>138</v>
      </c>
      <c r="F251" s="0" t="n">
        <v>208</v>
      </c>
      <c r="G251" s="0" t="n">
        <v>0</v>
      </c>
      <c r="H251" s="0" t="n">
        <v>130</v>
      </c>
      <c r="I251" s="0" t="n">
        <v>76</v>
      </c>
      <c r="J251" s="0" t="n">
        <v>0</v>
      </c>
      <c r="K251" s="0" t="n">
        <v>272</v>
      </c>
      <c r="L251" s="0" t="n">
        <v>11</v>
      </c>
      <c r="M251" s="0" t="n">
        <v>0</v>
      </c>
      <c r="N251" s="0" t="n">
        <v>269</v>
      </c>
    </row>
    <row r="252" customFormat="false" ht="15" hidden="false" customHeight="false" outlineLevel="0" collapsed="false">
      <c r="A252" s="0" t="s">
        <v>391</v>
      </c>
      <c r="B252" s="9" t="s">
        <v>13</v>
      </c>
    </row>
    <row r="253" customFormat="false" ht="15" hidden="false" customHeight="false" outlineLevel="0" collapsed="false">
      <c r="A253" s="0" t="s">
        <v>393</v>
      </c>
      <c r="B253" s="9" t="s">
        <v>16</v>
      </c>
      <c r="C253" s="0" t="n">
        <v>0</v>
      </c>
      <c r="D253" s="0" t="n">
        <v>1</v>
      </c>
      <c r="E253" s="0" t="n">
        <v>10</v>
      </c>
      <c r="F253" s="0" t="n">
        <v>0</v>
      </c>
      <c r="G253" s="0" t="n">
        <v>3</v>
      </c>
      <c r="H253" s="0" t="n">
        <v>51</v>
      </c>
    </row>
    <row r="254" customFormat="false" ht="15" hidden="false" customHeight="false" outlineLevel="0" collapsed="false">
      <c r="A254" s="0" t="s">
        <v>394</v>
      </c>
      <c r="B254" s="9" t="s">
        <v>22</v>
      </c>
      <c r="F254" s="0" t="n">
        <v>0</v>
      </c>
      <c r="G254" s="0" t="n">
        <v>129</v>
      </c>
      <c r="H254" s="0" t="n">
        <v>57</v>
      </c>
      <c r="I254" s="0" t="n">
        <v>0</v>
      </c>
      <c r="J254" s="0" t="n">
        <v>287</v>
      </c>
      <c r="K254" s="0" t="n">
        <v>88</v>
      </c>
      <c r="L254" s="0" t="n">
        <v>0</v>
      </c>
      <c r="M254" s="0" t="n">
        <v>219</v>
      </c>
      <c r="N254" s="0" t="n">
        <v>72</v>
      </c>
    </row>
    <row r="255" customFormat="false" ht="15" hidden="false" customHeight="false" outlineLevel="0" collapsed="false">
      <c r="A255" s="0" t="s">
        <v>395</v>
      </c>
      <c r="B255" s="9" t="s">
        <v>22</v>
      </c>
      <c r="C255" s="0" t="n">
        <v>0</v>
      </c>
      <c r="D255" s="0" t="n">
        <v>296</v>
      </c>
      <c r="E255" s="0" t="n">
        <v>8</v>
      </c>
      <c r="F255" s="0" t="n">
        <v>0</v>
      </c>
      <c r="G255" s="0" t="n">
        <v>426</v>
      </c>
      <c r="H255" s="0" t="n">
        <v>30</v>
      </c>
      <c r="I255" s="0" t="n">
        <v>0</v>
      </c>
      <c r="J255" s="0" t="n">
        <v>534</v>
      </c>
      <c r="K255" s="0" t="n">
        <v>60</v>
      </c>
      <c r="L255" s="0" t="n">
        <v>0</v>
      </c>
      <c r="M255" s="0" t="n">
        <v>647</v>
      </c>
      <c r="N255" s="0" t="n">
        <v>79</v>
      </c>
      <c r="O255" s="0" t="n">
        <v>0</v>
      </c>
      <c r="P255" s="0" t="n">
        <v>349</v>
      </c>
      <c r="Q255" s="0" t="n">
        <v>44</v>
      </c>
    </row>
    <row r="256" customFormat="false" ht="15" hidden="false" customHeight="false" outlineLevel="0" collapsed="false">
      <c r="A256" s="0" t="s">
        <v>396</v>
      </c>
      <c r="B256" s="9" t="s">
        <v>82</v>
      </c>
      <c r="F256" s="0" t="n">
        <v>0</v>
      </c>
      <c r="G256" s="0" t="n">
        <v>72</v>
      </c>
      <c r="H256" s="0" t="n">
        <v>5</v>
      </c>
      <c r="I256" s="0" t="n">
        <v>0</v>
      </c>
      <c r="J256" s="0" t="n">
        <v>58</v>
      </c>
      <c r="K256" s="0" t="n">
        <v>49</v>
      </c>
      <c r="L256" s="0" t="n">
        <v>0</v>
      </c>
      <c r="M256" s="0" t="n">
        <v>63</v>
      </c>
      <c r="N256" s="0" t="n">
        <v>7</v>
      </c>
    </row>
    <row r="257" customFormat="false" ht="15" hidden="false" customHeight="false" outlineLevel="0" collapsed="false">
      <c r="A257" s="0" t="s">
        <v>397</v>
      </c>
      <c r="B257" s="9" t="s">
        <v>52</v>
      </c>
      <c r="F257" s="0" t="n">
        <v>6</v>
      </c>
      <c r="G257" s="0" t="n">
        <v>0</v>
      </c>
      <c r="H257" s="0" t="n">
        <v>5</v>
      </c>
      <c r="I257" s="0" t="n">
        <v>16</v>
      </c>
      <c r="J257" s="0" t="n">
        <v>0</v>
      </c>
      <c r="K257" s="0" t="n">
        <v>43</v>
      </c>
      <c r="L257" s="0" t="n">
        <v>99</v>
      </c>
      <c r="M257" s="0" t="n">
        <v>0</v>
      </c>
      <c r="N257" s="0" t="n">
        <v>70</v>
      </c>
      <c r="O257" s="0" t="n">
        <v>236</v>
      </c>
      <c r="P257" s="0" t="n">
        <v>0</v>
      </c>
      <c r="Q257" s="0" t="n">
        <v>42</v>
      </c>
    </row>
    <row r="258" customFormat="false" ht="15" hidden="false" customHeight="false" outlineLevel="0" collapsed="false">
      <c r="A258" s="0" t="s">
        <v>398</v>
      </c>
      <c r="B258" s="9" t="s">
        <v>19</v>
      </c>
      <c r="C258" s="0" t="n">
        <v>0</v>
      </c>
      <c r="D258" s="0" t="n">
        <v>650</v>
      </c>
      <c r="E258" s="0" t="n">
        <v>84</v>
      </c>
      <c r="F258" s="0" t="n">
        <v>0</v>
      </c>
      <c r="G258" s="0" t="n">
        <v>982</v>
      </c>
      <c r="H258" s="0" t="n">
        <v>133</v>
      </c>
      <c r="I258" s="0" t="n">
        <v>0</v>
      </c>
      <c r="J258" s="0" t="n">
        <v>770</v>
      </c>
      <c r="K258" s="0" t="n">
        <v>73</v>
      </c>
      <c r="L258" s="0" t="n">
        <v>0</v>
      </c>
      <c r="M258" s="0" t="n">
        <v>1070</v>
      </c>
      <c r="N258" s="0" t="n">
        <v>135</v>
      </c>
      <c r="O258" s="0" t="n">
        <v>0</v>
      </c>
      <c r="P258" s="0" t="n">
        <v>539</v>
      </c>
      <c r="Q258" s="0" t="n">
        <v>10</v>
      </c>
    </row>
    <row r="259" customFormat="false" ht="15" hidden="false" customHeight="false" outlineLevel="0" collapsed="false">
      <c r="A259" s="0" t="s">
        <v>399</v>
      </c>
      <c r="B259" s="9" t="s">
        <v>64</v>
      </c>
    </row>
    <row r="260" customFormat="false" ht="15" hidden="false" customHeight="false" outlineLevel="0" collapsed="false">
      <c r="A260" s="0" t="s">
        <v>400</v>
      </c>
      <c r="B260" s="9" t="s">
        <v>19</v>
      </c>
      <c r="C260" s="0" t="n">
        <v>5</v>
      </c>
      <c r="D260" s="0" t="n">
        <v>0</v>
      </c>
      <c r="E260" s="0" t="n">
        <v>1</v>
      </c>
      <c r="F260" s="0" t="n">
        <v>5</v>
      </c>
      <c r="G260" s="0" t="n">
        <v>0</v>
      </c>
      <c r="H260" s="0" t="n">
        <v>5</v>
      </c>
    </row>
    <row r="261" customFormat="false" ht="15" hidden="false" customHeight="false" outlineLevel="0" collapsed="false">
      <c r="A261" s="0" t="s">
        <v>401</v>
      </c>
      <c r="B261" s="9" t="s">
        <v>19</v>
      </c>
      <c r="F261" s="0" t="n">
        <v>55</v>
      </c>
      <c r="G261" s="0" t="n">
        <v>0</v>
      </c>
      <c r="H261" s="0" t="n">
        <v>2</v>
      </c>
      <c r="L261" s="0" t="n">
        <v>76</v>
      </c>
      <c r="M261" s="0" t="n">
        <v>0</v>
      </c>
      <c r="N261" s="0" t="n">
        <v>9</v>
      </c>
      <c r="O261" s="0" t="n">
        <v>393</v>
      </c>
      <c r="P261" s="0" t="n">
        <v>0</v>
      </c>
      <c r="Q261" s="0" t="n">
        <v>2</v>
      </c>
    </row>
    <row r="262" customFormat="false" ht="15" hidden="false" customHeight="false" outlineLevel="0" collapsed="false">
      <c r="A262" s="0" t="s">
        <v>402</v>
      </c>
      <c r="B262" s="9" t="s">
        <v>19</v>
      </c>
      <c r="C262" s="0" t="n">
        <v>423</v>
      </c>
      <c r="D262" s="0" t="n">
        <v>0</v>
      </c>
      <c r="E262" s="0" t="n">
        <v>98</v>
      </c>
      <c r="F262" s="0" t="n">
        <v>510</v>
      </c>
      <c r="G262" s="0" t="n">
        <v>0</v>
      </c>
      <c r="H262" s="0" t="n">
        <v>77</v>
      </c>
      <c r="I262" s="0" t="n">
        <v>741</v>
      </c>
      <c r="J262" s="0" t="n">
        <v>0</v>
      </c>
      <c r="K262" s="0" t="n">
        <v>88</v>
      </c>
      <c r="L262" s="0" t="n">
        <v>731</v>
      </c>
      <c r="M262" s="0" t="n">
        <v>0</v>
      </c>
      <c r="N262" s="0" t="n">
        <v>91</v>
      </c>
      <c r="O262" s="0" t="n">
        <v>228</v>
      </c>
      <c r="P262" s="0" t="n">
        <v>0</v>
      </c>
      <c r="Q262" s="0" t="n">
        <v>33</v>
      </c>
    </row>
    <row r="263" customFormat="false" ht="15" hidden="false" customHeight="false" outlineLevel="0" collapsed="false">
      <c r="A263" s="0" t="s">
        <v>403</v>
      </c>
      <c r="B263" s="9" t="s">
        <v>64</v>
      </c>
      <c r="C263" s="0" t="n">
        <v>679</v>
      </c>
      <c r="D263" s="0" t="n">
        <v>0</v>
      </c>
      <c r="E263" s="0" t="n">
        <v>39</v>
      </c>
      <c r="F263" s="0" t="n">
        <v>811</v>
      </c>
      <c r="G263" s="0" t="n">
        <v>0</v>
      </c>
      <c r="H263" s="0" t="n">
        <v>4</v>
      </c>
      <c r="I263" s="0" t="n">
        <v>791</v>
      </c>
      <c r="J263" s="0" t="n">
        <v>0</v>
      </c>
      <c r="K263" s="0" t="n">
        <v>3</v>
      </c>
      <c r="L263" s="0" t="n">
        <v>746</v>
      </c>
      <c r="M263" s="0" t="n">
        <v>0</v>
      </c>
      <c r="N263" s="0" t="n">
        <v>3</v>
      </c>
      <c r="O263" s="0" t="n">
        <v>687</v>
      </c>
      <c r="P263" s="0" t="n">
        <v>0</v>
      </c>
      <c r="Q263" s="0" t="n">
        <v>0</v>
      </c>
    </row>
    <row r="264" customFormat="false" ht="15" hidden="false" customHeight="false" outlineLevel="0" collapsed="false">
      <c r="A264" s="0" t="s">
        <v>404</v>
      </c>
      <c r="B264" s="9" t="s">
        <v>16</v>
      </c>
      <c r="C264" s="0" t="n">
        <v>137</v>
      </c>
      <c r="D264" s="0" t="n">
        <v>0</v>
      </c>
      <c r="E264" s="0" t="n">
        <v>27</v>
      </c>
      <c r="F264" s="0" t="n">
        <v>836</v>
      </c>
      <c r="G264" s="0" t="n">
        <v>0</v>
      </c>
      <c r="H264" s="0" t="n">
        <v>35</v>
      </c>
      <c r="I264" s="0" t="n">
        <v>928</v>
      </c>
      <c r="J264" s="0" t="n">
        <v>0</v>
      </c>
      <c r="K264" s="0" t="n">
        <v>12</v>
      </c>
      <c r="L264" s="0" t="n">
        <v>398</v>
      </c>
      <c r="M264" s="0" t="n">
        <v>0</v>
      </c>
      <c r="N264" s="0" t="n">
        <v>9</v>
      </c>
      <c r="O264" s="0" t="n">
        <v>541</v>
      </c>
      <c r="P264" s="0" t="n">
        <v>0</v>
      </c>
      <c r="Q264" s="0" t="n">
        <v>0</v>
      </c>
    </row>
    <row r="265" customFormat="false" ht="15" hidden="false" customHeight="false" outlineLevel="0" collapsed="false">
      <c r="A265" s="0" t="s">
        <v>406</v>
      </c>
      <c r="B265" s="9" t="s">
        <v>16</v>
      </c>
    </row>
    <row r="266" customFormat="false" ht="15" hidden="false" customHeight="false" outlineLevel="0" collapsed="false">
      <c r="A266" s="0" t="s">
        <v>407</v>
      </c>
      <c r="B266" s="9" t="s">
        <v>43</v>
      </c>
      <c r="F266" s="0" t="n">
        <v>0</v>
      </c>
      <c r="G266" s="0" t="n">
        <v>300</v>
      </c>
      <c r="H266" s="0" t="n">
        <v>71</v>
      </c>
      <c r="I266" s="0" t="n">
        <v>0</v>
      </c>
      <c r="J266" s="0" t="n">
        <v>0</v>
      </c>
      <c r="K266" s="0" t="n">
        <v>3</v>
      </c>
      <c r="L266" s="0" t="n">
        <v>0</v>
      </c>
      <c r="M266" s="0" t="n">
        <v>76</v>
      </c>
      <c r="N266" s="0" t="n">
        <v>68</v>
      </c>
    </row>
    <row r="267" customFormat="false" ht="15" hidden="false" customHeight="false" outlineLevel="0" collapsed="false">
      <c r="A267" s="0" t="s">
        <v>408</v>
      </c>
      <c r="B267" s="9" t="s">
        <v>13</v>
      </c>
      <c r="C267" s="0" t="n">
        <v>48</v>
      </c>
      <c r="D267" s="0" t="n">
        <v>0</v>
      </c>
      <c r="E267" s="0" t="n">
        <v>249</v>
      </c>
      <c r="F267" s="0" t="n">
        <v>172</v>
      </c>
      <c r="G267" s="0" t="n">
        <v>0</v>
      </c>
      <c r="H267" s="0" t="n">
        <v>101</v>
      </c>
      <c r="I267" s="0" t="n">
        <v>470</v>
      </c>
      <c r="J267" s="0" t="n">
        <v>0</v>
      </c>
      <c r="K267" s="0" t="n">
        <v>106</v>
      </c>
      <c r="L267" s="0" t="n">
        <v>423</v>
      </c>
      <c r="M267" s="0" t="n">
        <v>0</v>
      </c>
      <c r="N267" s="0" t="n">
        <v>0</v>
      </c>
      <c r="O267" s="0" t="n">
        <v>469</v>
      </c>
      <c r="P267" s="0" t="n">
        <v>0</v>
      </c>
      <c r="Q267" s="0" t="n">
        <v>0</v>
      </c>
    </row>
    <row r="268" customFormat="false" ht="15" hidden="false" customHeight="false" outlineLevel="0" collapsed="false">
      <c r="A268" s="0" t="s">
        <v>409</v>
      </c>
      <c r="B268" s="9" t="s">
        <v>67</v>
      </c>
    </row>
    <row r="269" customFormat="false" ht="15" hidden="false" customHeight="false" outlineLevel="0" collapsed="false">
      <c r="A269" s="0" t="s">
        <v>410</v>
      </c>
      <c r="B269" s="9" t="s">
        <v>52</v>
      </c>
      <c r="C269" s="0" t="n">
        <v>371</v>
      </c>
      <c r="D269" s="0" t="n">
        <v>0</v>
      </c>
      <c r="E269" s="0" t="n">
        <v>85</v>
      </c>
      <c r="F269" s="0" t="n">
        <v>54</v>
      </c>
      <c r="G269" s="0" t="n">
        <v>0</v>
      </c>
      <c r="H269" s="0" t="n">
        <v>12</v>
      </c>
      <c r="I269" s="0" t="n">
        <v>268</v>
      </c>
      <c r="J269" s="0" t="n">
        <v>0</v>
      </c>
      <c r="K269" s="0" t="n">
        <v>234</v>
      </c>
      <c r="O269" s="0" t="n">
        <v>273</v>
      </c>
      <c r="P269" s="0" t="n">
        <v>0</v>
      </c>
      <c r="Q269" s="0" t="n">
        <v>181</v>
      </c>
    </row>
    <row r="270" customFormat="false" ht="15" hidden="false" customHeight="false" outlineLevel="0" collapsed="false">
      <c r="A270" s="0" t="s">
        <v>412</v>
      </c>
      <c r="B270" s="9" t="s">
        <v>37</v>
      </c>
      <c r="C270" s="0" t="n">
        <v>0</v>
      </c>
      <c r="D270" s="0" t="n">
        <v>198</v>
      </c>
      <c r="E270" s="0" t="n">
        <v>208</v>
      </c>
      <c r="F270" s="0" t="n">
        <v>0</v>
      </c>
      <c r="G270" s="0" t="n">
        <v>680</v>
      </c>
      <c r="H270" s="0" t="n">
        <v>241</v>
      </c>
      <c r="I270" s="0" t="n">
        <v>0</v>
      </c>
      <c r="J270" s="0" t="n">
        <v>755</v>
      </c>
      <c r="K270" s="0" t="n">
        <v>148</v>
      </c>
      <c r="L270" s="0" t="n">
        <v>0</v>
      </c>
      <c r="M270" s="0" t="n">
        <v>929</v>
      </c>
      <c r="N270" s="0" t="n">
        <v>201</v>
      </c>
      <c r="O270" s="0" t="n">
        <v>0</v>
      </c>
      <c r="P270" s="0" t="n">
        <v>1083</v>
      </c>
      <c r="Q270" s="0" t="n">
        <v>67</v>
      </c>
    </row>
    <row r="271" customFormat="false" ht="15" hidden="false" customHeight="false" outlineLevel="0" collapsed="false">
      <c r="A271" s="0" t="s">
        <v>413</v>
      </c>
      <c r="B271" s="9" t="s">
        <v>40</v>
      </c>
      <c r="C271" s="0" t="n">
        <v>0</v>
      </c>
      <c r="D271" s="0" t="n">
        <v>214</v>
      </c>
      <c r="E271" s="0" t="n">
        <v>93</v>
      </c>
      <c r="F271" s="0" t="n">
        <v>0</v>
      </c>
      <c r="G271" s="0" t="n">
        <v>131</v>
      </c>
      <c r="H271" s="0" t="n">
        <v>325</v>
      </c>
      <c r="I271" s="0" t="n">
        <v>4</v>
      </c>
      <c r="J271" s="0" t="n">
        <v>0</v>
      </c>
      <c r="K271" s="0" t="n">
        <v>35</v>
      </c>
      <c r="L271" s="0" t="n">
        <v>0</v>
      </c>
      <c r="M271" s="0" t="n">
        <v>144</v>
      </c>
      <c r="N271" s="0" t="n">
        <v>231</v>
      </c>
    </row>
    <row r="272" customFormat="false" ht="15" hidden="false" customHeight="false" outlineLevel="0" collapsed="false">
      <c r="A272" s="0" t="s">
        <v>414</v>
      </c>
      <c r="B272" s="9" t="s">
        <v>82</v>
      </c>
      <c r="C272" s="0" t="n">
        <v>4</v>
      </c>
      <c r="D272" s="0" t="n">
        <v>0</v>
      </c>
      <c r="E272" s="0" t="n">
        <v>2</v>
      </c>
    </row>
    <row r="273" customFormat="false" ht="15" hidden="false" customHeight="false" outlineLevel="0" collapsed="false">
      <c r="A273" s="0" t="s">
        <v>415</v>
      </c>
      <c r="B273" s="9" t="s">
        <v>97</v>
      </c>
      <c r="C273" s="0" t="n">
        <v>998</v>
      </c>
      <c r="D273" s="0" t="n">
        <v>0</v>
      </c>
      <c r="E273" s="0" t="n">
        <v>58</v>
      </c>
      <c r="F273" s="0" t="n">
        <v>1060</v>
      </c>
      <c r="G273" s="0" t="n">
        <v>0</v>
      </c>
      <c r="H273" s="0" t="n">
        <v>85</v>
      </c>
      <c r="I273" s="0" t="n">
        <v>1029</v>
      </c>
      <c r="J273" s="0" t="n">
        <v>0</v>
      </c>
      <c r="K273" s="0" t="n">
        <v>57</v>
      </c>
      <c r="L273" s="0" t="n">
        <v>1058</v>
      </c>
      <c r="M273" s="0" t="n">
        <v>0</v>
      </c>
      <c r="N273" s="0" t="n">
        <v>79</v>
      </c>
      <c r="O273" s="0" t="n">
        <v>1065</v>
      </c>
      <c r="P273" s="0" t="n">
        <v>0</v>
      </c>
      <c r="Q273" s="0" t="n">
        <v>68</v>
      </c>
    </row>
    <row r="274" customFormat="false" ht="15" hidden="false" customHeight="false" outlineLevel="0" collapsed="false">
      <c r="A274" s="0" t="s">
        <v>416</v>
      </c>
      <c r="B274" s="9" t="s">
        <v>35</v>
      </c>
      <c r="C274" s="0" t="n">
        <v>0</v>
      </c>
      <c r="D274" s="0" t="n">
        <v>0</v>
      </c>
      <c r="E274" s="0" t="n">
        <v>1</v>
      </c>
      <c r="F274" s="0" t="n">
        <v>668</v>
      </c>
      <c r="G274" s="0" t="n">
        <v>0</v>
      </c>
      <c r="H274" s="0" t="n">
        <v>69</v>
      </c>
      <c r="I274" s="0" t="n">
        <v>923</v>
      </c>
      <c r="J274" s="0" t="n">
        <v>0</v>
      </c>
      <c r="K274" s="0" t="n">
        <v>78</v>
      </c>
      <c r="L274" s="0" t="n">
        <v>886</v>
      </c>
      <c r="M274" s="0" t="n">
        <v>0</v>
      </c>
      <c r="N274" s="0" t="n">
        <v>14</v>
      </c>
      <c r="O274" s="0" t="n">
        <v>872</v>
      </c>
      <c r="P274" s="0" t="n">
        <v>1</v>
      </c>
      <c r="Q274" s="0" t="n">
        <v>0</v>
      </c>
    </row>
    <row r="275" customFormat="false" ht="15" hidden="false" customHeight="false" outlineLevel="0" collapsed="false">
      <c r="A275" s="0" t="s">
        <v>417</v>
      </c>
      <c r="B275" s="9" t="s">
        <v>35</v>
      </c>
      <c r="F275" s="0" t="n">
        <v>0</v>
      </c>
      <c r="G275" s="0" t="n">
        <v>15</v>
      </c>
      <c r="H275" s="0" t="n">
        <v>50</v>
      </c>
    </row>
    <row r="276" customFormat="false" ht="15" hidden="false" customHeight="false" outlineLevel="0" collapsed="false">
      <c r="A276" s="0" t="s">
        <v>418</v>
      </c>
      <c r="B276" s="9" t="s">
        <v>61</v>
      </c>
      <c r="C276" s="0" t="n">
        <v>0</v>
      </c>
      <c r="D276" s="0" t="n">
        <v>15</v>
      </c>
      <c r="E276" s="0" t="n">
        <v>102</v>
      </c>
      <c r="F276" s="0" t="n">
        <v>0</v>
      </c>
      <c r="G276" s="0" t="n">
        <v>45</v>
      </c>
      <c r="H276" s="0" t="n">
        <v>278</v>
      </c>
    </row>
    <row r="277" customFormat="false" ht="15" hidden="false" customHeight="false" outlineLevel="0" collapsed="false">
      <c r="A277" s="0" t="s">
        <v>420</v>
      </c>
      <c r="B277" s="9" t="s">
        <v>97</v>
      </c>
      <c r="O277" s="0" t="n">
        <v>4</v>
      </c>
      <c r="P277" s="0" t="n">
        <v>0</v>
      </c>
      <c r="Q277" s="0" t="n">
        <v>0</v>
      </c>
    </row>
    <row r="278" customFormat="false" ht="15" hidden="false" customHeight="false" outlineLevel="0" collapsed="false">
      <c r="A278" s="0" t="s">
        <v>421</v>
      </c>
      <c r="B278" s="9" t="s">
        <v>61</v>
      </c>
      <c r="C278" s="0" t="n">
        <v>673</v>
      </c>
      <c r="D278" s="0" t="n">
        <v>0</v>
      </c>
      <c r="E278" s="0" t="n">
        <v>67</v>
      </c>
      <c r="F278" s="0" t="n">
        <v>8</v>
      </c>
      <c r="G278" s="0" t="n">
        <v>0</v>
      </c>
      <c r="H278" s="0" t="n">
        <v>0</v>
      </c>
      <c r="I278" s="0" t="n">
        <v>750</v>
      </c>
      <c r="J278" s="0" t="n">
        <v>0</v>
      </c>
      <c r="K278" s="0" t="n">
        <v>0</v>
      </c>
      <c r="L278" s="0" t="n">
        <v>428</v>
      </c>
      <c r="M278" s="0" t="n">
        <v>0</v>
      </c>
      <c r="N278" s="0" t="n">
        <v>0</v>
      </c>
      <c r="O278" s="0" t="n">
        <v>104</v>
      </c>
      <c r="P278" s="0" t="n">
        <v>0</v>
      </c>
      <c r="Q278" s="0" t="n">
        <v>0</v>
      </c>
    </row>
    <row r="279" customFormat="false" ht="15" hidden="false" customHeight="false" outlineLevel="0" collapsed="false">
      <c r="A279" s="0" t="s">
        <v>422</v>
      </c>
      <c r="B279" s="9" t="s">
        <v>16</v>
      </c>
    </row>
    <row r="280" customFormat="false" ht="15" hidden="false" customHeight="false" outlineLevel="0" collapsed="false">
      <c r="A280" s="0" t="s">
        <v>423</v>
      </c>
      <c r="B280" s="9" t="s">
        <v>19</v>
      </c>
      <c r="C280" s="0" t="n">
        <v>0</v>
      </c>
      <c r="D280" s="0" t="n">
        <v>779</v>
      </c>
      <c r="E280" s="0" t="n">
        <v>126</v>
      </c>
      <c r="F280" s="0" t="n">
        <v>0</v>
      </c>
      <c r="G280" s="0" t="n">
        <v>426</v>
      </c>
      <c r="H280" s="0" t="n">
        <v>24</v>
      </c>
      <c r="I280" s="0" t="n">
        <v>0</v>
      </c>
      <c r="J280" s="0" t="n">
        <v>885</v>
      </c>
      <c r="K280" s="0" t="n">
        <v>113</v>
      </c>
      <c r="L280" s="0" t="n">
        <v>0</v>
      </c>
      <c r="M280" s="0" t="n">
        <v>560</v>
      </c>
      <c r="N280" s="0" t="n">
        <v>37</v>
      </c>
      <c r="O280" s="0" t="n">
        <v>0</v>
      </c>
      <c r="P280" s="0" t="n">
        <v>1053</v>
      </c>
      <c r="Q280" s="0" t="n">
        <v>208</v>
      </c>
    </row>
    <row r="281" customFormat="false" ht="15" hidden="false" customHeight="false" outlineLevel="0" collapsed="false">
      <c r="A281" s="0" t="s">
        <v>424</v>
      </c>
      <c r="B281" s="9" t="s">
        <v>97</v>
      </c>
    </row>
    <row r="282" customFormat="false" ht="15" hidden="false" customHeight="false" outlineLevel="0" collapsed="false">
      <c r="A282" s="0" t="s">
        <v>426</v>
      </c>
      <c r="B282" s="9" t="s">
        <v>64</v>
      </c>
      <c r="C282" s="0" t="n">
        <v>479</v>
      </c>
      <c r="D282" s="0" t="n">
        <v>0</v>
      </c>
      <c r="E282" s="0" t="n">
        <v>113</v>
      </c>
      <c r="F282" s="0" t="n">
        <v>194</v>
      </c>
      <c r="G282" s="0" t="n">
        <v>0</v>
      </c>
      <c r="H282" s="0" t="n">
        <v>59</v>
      </c>
      <c r="I282" s="0" t="n">
        <v>468</v>
      </c>
      <c r="J282" s="0" t="n">
        <v>0</v>
      </c>
      <c r="K282" s="0" t="n">
        <v>107</v>
      </c>
      <c r="L282" s="0" t="n">
        <v>443</v>
      </c>
      <c r="M282" s="0" t="n">
        <v>0</v>
      </c>
      <c r="N282" s="0" t="n">
        <v>46</v>
      </c>
      <c r="O282" s="0" t="n">
        <v>271</v>
      </c>
      <c r="P282" s="0" t="n">
        <v>0</v>
      </c>
      <c r="Q282" s="0" t="n">
        <v>37</v>
      </c>
    </row>
    <row r="283" customFormat="false" ht="15" hidden="false" customHeight="false" outlineLevel="0" collapsed="false">
      <c r="A283" s="0" t="s">
        <v>428</v>
      </c>
      <c r="B283" s="9" t="s">
        <v>16</v>
      </c>
      <c r="F283" s="0" t="n">
        <v>0</v>
      </c>
      <c r="G283" s="0" t="n">
        <v>0</v>
      </c>
      <c r="H283" s="0" t="n">
        <v>9</v>
      </c>
      <c r="L283" s="0" t="n">
        <v>10</v>
      </c>
      <c r="M283" s="0" t="n">
        <v>0</v>
      </c>
      <c r="N283" s="0" t="n">
        <v>28</v>
      </c>
      <c r="O283" s="0" t="n">
        <v>2</v>
      </c>
      <c r="P283" s="0" t="n">
        <v>0</v>
      </c>
      <c r="Q283" s="0" t="n">
        <v>28</v>
      </c>
    </row>
    <row r="284" customFormat="false" ht="15" hidden="false" customHeight="false" outlineLevel="0" collapsed="false">
      <c r="A284" s="0" t="s">
        <v>429</v>
      </c>
      <c r="B284" s="9" t="s">
        <v>37</v>
      </c>
      <c r="C284" s="0" t="n">
        <v>0</v>
      </c>
      <c r="D284" s="0" t="n">
        <v>64</v>
      </c>
      <c r="E284" s="0" t="n">
        <v>11</v>
      </c>
      <c r="F284" s="0" t="n">
        <v>0</v>
      </c>
      <c r="G284" s="0" t="n">
        <v>136</v>
      </c>
      <c r="H284" s="0" t="n">
        <v>95</v>
      </c>
      <c r="I284" s="0" t="n">
        <v>0</v>
      </c>
      <c r="J284" s="0" t="n">
        <v>30</v>
      </c>
      <c r="K284" s="0" t="n">
        <v>12</v>
      </c>
      <c r="L284" s="0" t="n">
        <v>0</v>
      </c>
      <c r="M284" s="0" t="n">
        <v>54</v>
      </c>
      <c r="N284" s="0" t="n">
        <v>18</v>
      </c>
    </row>
    <row r="285" customFormat="false" ht="15" hidden="false" customHeight="false" outlineLevel="0" collapsed="false">
      <c r="A285" s="0" t="s">
        <v>430</v>
      </c>
      <c r="B285" s="9" t="s">
        <v>16</v>
      </c>
      <c r="C285" s="0" t="n">
        <v>0</v>
      </c>
      <c r="D285" s="0" t="n">
        <v>312</v>
      </c>
      <c r="E285" s="0" t="n">
        <v>24</v>
      </c>
      <c r="F285" s="0" t="n">
        <v>0</v>
      </c>
      <c r="G285" s="0" t="n">
        <v>570</v>
      </c>
      <c r="H285" s="0" t="n">
        <v>74</v>
      </c>
      <c r="I285" s="0" t="n">
        <v>0</v>
      </c>
      <c r="J285" s="0" t="n">
        <v>671</v>
      </c>
      <c r="K285" s="0" t="n">
        <v>82</v>
      </c>
      <c r="L285" s="0" t="n">
        <v>0</v>
      </c>
      <c r="M285" s="0" t="n">
        <v>585</v>
      </c>
      <c r="N285" s="0" t="n">
        <v>71</v>
      </c>
      <c r="O285" s="0" t="n">
        <v>0</v>
      </c>
      <c r="P285" s="0" t="n">
        <v>447</v>
      </c>
      <c r="Q285" s="0" t="n">
        <v>75</v>
      </c>
    </row>
    <row r="286" customFormat="false" ht="15" hidden="false" customHeight="false" outlineLevel="0" collapsed="false">
      <c r="A286" s="0" t="s">
        <v>431</v>
      </c>
      <c r="B286" s="9" t="s">
        <v>61</v>
      </c>
      <c r="C286" s="0" t="n">
        <v>0</v>
      </c>
      <c r="D286" s="0" t="n">
        <v>675</v>
      </c>
      <c r="E286" s="0" t="n">
        <v>63</v>
      </c>
      <c r="F286" s="0" t="n">
        <v>0</v>
      </c>
      <c r="G286" s="0" t="n">
        <v>1027</v>
      </c>
      <c r="H286" s="0" t="n">
        <v>93</v>
      </c>
      <c r="I286" s="0" t="n">
        <v>0</v>
      </c>
      <c r="J286" s="0" t="n">
        <v>1015</v>
      </c>
      <c r="K286" s="0" t="n">
        <v>23</v>
      </c>
      <c r="L286" s="0" t="n">
        <v>0</v>
      </c>
      <c r="M286" s="0" t="n">
        <v>786</v>
      </c>
      <c r="N286" s="0" t="n">
        <v>16</v>
      </c>
      <c r="O286" s="0" t="n">
        <v>0</v>
      </c>
      <c r="P286" s="0" t="n">
        <v>904</v>
      </c>
      <c r="Q286" s="0" t="n">
        <v>15</v>
      </c>
    </row>
    <row r="287" customFormat="false" ht="15" hidden="false" customHeight="false" outlineLevel="0" collapsed="false">
      <c r="A287" s="0" t="s">
        <v>432</v>
      </c>
      <c r="B287" s="9" t="s">
        <v>43</v>
      </c>
    </row>
    <row r="288" customFormat="false" ht="15" hidden="false" customHeight="false" outlineLevel="0" collapsed="false">
      <c r="A288" s="0" t="s">
        <v>434</v>
      </c>
      <c r="B288" s="9" t="s">
        <v>40</v>
      </c>
      <c r="C288" s="0" t="n">
        <v>566</v>
      </c>
      <c r="D288" s="0" t="n">
        <v>0</v>
      </c>
      <c r="E288" s="0" t="n">
        <v>0</v>
      </c>
      <c r="F288" s="0" t="n">
        <v>175</v>
      </c>
      <c r="G288" s="0" t="n">
        <v>0</v>
      </c>
      <c r="H288" s="0" t="n">
        <v>6</v>
      </c>
      <c r="I288" s="0" t="n">
        <v>140</v>
      </c>
      <c r="J288" s="0" t="n">
        <v>0</v>
      </c>
      <c r="K288" s="0" t="n">
        <v>48</v>
      </c>
    </row>
    <row r="289" customFormat="false" ht="15" hidden="false" customHeight="false" outlineLevel="0" collapsed="false">
      <c r="A289" s="0" t="s">
        <v>436</v>
      </c>
      <c r="B289" s="9" t="s">
        <v>67</v>
      </c>
    </row>
    <row r="290" customFormat="false" ht="15" hidden="false" customHeight="false" outlineLevel="0" collapsed="false">
      <c r="A290" s="0" t="s">
        <v>437</v>
      </c>
      <c r="B290" s="9" t="s">
        <v>97</v>
      </c>
    </row>
    <row r="291" customFormat="false" ht="15" hidden="false" customHeight="false" outlineLevel="0" collapsed="false">
      <c r="A291" s="0" t="s">
        <v>438</v>
      </c>
      <c r="B291" s="9" t="s">
        <v>67</v>
      </c>
      <c r="C291" s="0" t="n">
        <v>450</v>
      </c>
      <c r="D291" s="0" t="n">
        <v>0</v>
      </c>
      <c r="E291" s="0" t="n">
        <v>167</v>
      </c>
      <c r="F291" s="0" t="n">
        <v>588</v>
      </c>
      <c r="G291" s="0" t="n">
        <v>0</v>
      </c>
      <c r="H291" s="0" t="n">
        <v>210</v>
      </c>
      <c r="I291" s="0" t="n">
        <v>789</v>
      </c>
      <c r="J291" s="0" t="n">
        <v>0</v>
      </c>
      <c r="K291" s="0" t="n">
        <v>83</v>
      </c>
      <c r="L291" s="0" t="n">
        <v>849</v>
      </c>
      <c r="M291" s="0" t="n">
        <v>0</v>
      </c>
      <c r="N291" s="0" t="n">
        <v>137</v>
      </c>
      <c r="O291" s="0" t="n">
        <v>776</v>
      </c>
      <c r="P291" s="0" t="n">
        <v>0</v>
      </c>
      <c r="Q291" s="0" t="n">
        <v>83</v>
      </c>
    </row>
    <row r="292" customFormat="false" ht="15" hidden="false" customHeight="false" outlineLevel="0" collapsed="false">
      <c r="A292" s="0" t="s">
        <v>439</v>
      </c>
      <c r="B292" s="9" t="s">
        <v>35</v>
      </c>
      <c r="C292" s="0" t="n">
        <v>68</v>
      </c>
      <c r="D292" s="0" t="n">
        <v>0</v>
      </c>
      <c r="E292" s="0" t="n">
        <v>25</v>
      </c>
      <c r="F292" s="0" t="n">
        <v>0</v>
      </c>
      <c r="G292" s="0" t="n">
        <v>0</v>
      </c>
      <c r="H292" s="0" t="n">
        <v>9</v>
      </c>
      <c r="I292" s="0" t="n">
        <v>220</v>
      </c>
      <c r="J292" s="0" t="n">
        <v>0</v>
      </c>
      <c r="K292" s="0" t="n">
        <v>128</v>
      </c>
      <c r="L292" s="0" t="n">
        <v>210</v>
      </c>
      <c r="M292" s="0" t="n">
        <v>0</v>
      </c>
      <c r="N292" s="0" t="n">
        <v>130</v>
      </c>
      <c r="O292" s="0" t="n">
        <v>168</v>
      </c>
      <c r="P292" s="0" t="n">
        <v>0</v>
      </c>
      <c r="Q292" s="0" t="n">
        <v>126</v>
      </c>
    </row>
    <row r="293" customFormat="false" ht="15" hidden="false" customHeight="false" outlineLevel="0" collapsed="false">
      <c r="A293" s="0" t="s">
        <v>440</v>
      </c>
      <c r="B293" s="9" t="s">
        <v>52</v>
      </c>
      <c r="C293" s="0" t="n">
        <v>0</v>
      </c>
      <c r="D293" s="0" t="n">
        <v>74</v>
      </c>
      <c r="E293" s="0" t="n">
        <v>175</v>
      </c>
      <c r="F293" s="0" t="n">
        <v>0</v>
      </c>
      <c r="G293" s="0" t="n">
        <v>157</v>
      </c>
      <c r="H293" s="0" t="n">
        <v>280</v>
      </c>
      <c r="L293" s="0" t="n">
        <v>0</v>
      </c>
      <c r="M293" s="0" t="n">
        <v>39</v>
      </c>
      <c r="N293" s="0" t="n">
        <v>151</v>
      </c>
    </row>
    <row r="294" customFormat="false" ht="15" hidden="false" customHeight="false" outlineLevel="0" collapsed="false">
      <c r="A294" s="0" t="s">
        <v>441</v>
      </c>
      <c r="B294" s="9" t="s">
        <v>52</v>
      </c>
      <c r="C294" s="0" t="n">
        <v>0</v>
      </c>
      <c r="D294" s="0" t="n">
        <v>153</v>
      </c>
      <c r="E294" s="0" t="n">
        <v>158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1295"/>
  <sheetViews>
    <sheetView showFormulas="false" showGridLines="true" showRowColHeaders="true" showZeros="true" rightToLeft="false" tabSelected="false" showOutlineSymbols="true" defaultGridColor="true" view="normal" topLeftCell="A121" colorId="64" zoomScale="55" zoomScaleNormal="55" zoomScalePageLayoutView="100" workbookViewId="0">
      <selection pane="topLeft" activeCell="A121" activeCellId="0" sqref="A121"/>
    </sheetView>
  </sheetViews>
  <sheetFormatPr defaultColWidth="8.58203125" defaultRowHeight="15" zeroHeight="false" outlineLevelRow="0" outlineLevelCol="0"/>
  <cols>
    <col collapsed="false" customWidth="true" hidden="false" outlineLevel="0" max="1" min="1" style="9" width="23.28"/>
    <col collapsed="false" customWidth="true" hidden="false" outlineLevel="0" max="2" min="2" style="9" width="5.85"/>
    <col collapsed="false" customWidth="true" hidden="false" outlineLevel="0" max="3" min="3" style="9" width="8.14"/>
    <col collapsed="false" customWidth="true" hidden="false" outlineLevel="0" max="4" min="4" style="9" width="9.43"/>
    <col collapsed="false" customWidth="true" hidden="false" outlineLevel="0" max="5" min="5" style="9" width="6.85"/>
    <col collapsed="false" customWidth="true" hidden="false" outlineLevel="0" max="6" min="6" style="9" width="9.14"/>
    <col collapsed="false" customWidth="true" hidden="false" outlineLevel="0" max="7" min="7" style="9" width="4.57"/>
    <col collapsed="false" customWidth="true" hidden="false" outlineLevel="0" max="8" min="8" style="9" width="9.14"/>
    <col collapsed="false" customWidth="true" hidden="false" outlineLevel="0" max="9" min="9" style="9" width="12.14"/>
    <col collapsed="false" customWidth="true" hidden="false" outlineLevel="0" max="10" min="10" style="9" width="9.14"/>
    <col collapsed="false" customWidth="true" hidden="false" outlineLevel="0" max="11" min="11" style="9" width="16.28"/>
    <col collapsed="false" customWidth="true" hidden="false" outlineLevel="0" max="12" min="12" style="9" width="9.14"/>
    <col collapsed="false" customWidth="true" hidden="false" outlineLevel="0" max="13" min="13" style="9" width="8.14"/>
    <col collapsed="false" customWidth="true" hidden="false" outlineLevel="0" max="14" min="14" style="9" width="9.14"/>
    <col collapsed="false" customWidth="true" hidden="false" outlineLevel="0" max="15" min="15" style="9" width="8"/>
    <col collapsed="false" customWidth="true" hidden="false" outlineLevel="0" max="21" min="16" style="9" width="9.14"/>
    <col collapsed="false" customWidth="true" hidden="false" outlineLevel="0" max="22" min="22" style="10" width="9.14"/>
    <col collapsed="false" customWidth="true" hidden="false" outlineLevel="0" max="27" min="23" style="9" width="9.14"/>
    <col collapsed="false" customWidth="true" hidden="false" outlineLevel="0" max="28" min="28" style="9" width="9.43"/>
    <col collapsed="false" customWidth="true" hidden="false" outlineLevel="0" max="29" min="29" style="10" width="9.14"/>
    <col collapsed="false" customWidth="true" hidden="false" outlineLevel="0" max="35" min="30" style="9" width="9.14"/>
    <col collapsed="false" customWidth="true" hidden="false" outlineLevel="0" max="36" min="36" style="10" width="9.14"/>
    <col collapsed="false" customWidth="true" hidden="false" outlineLevel="0" max="42" min="37" style="9" width="9.14"/>
    <col collapsed="false" customWidth="true" hidden="false" outlineLevel="0" max="43" min="43" style="10" width="9.14"/>
    <col collapsed="false" customWidth="true" hidden="false" outlineLevel="0" max="49" min="44" style="9" width="9.14"/>
    <col collapsed="false" customWidth="true" hidden="false" outlineLevel="0" max="50" min="50" style="10" width="9.14"/>
    <col collapsed="false" customWidth="true" hidden="false" outlineLevel="0" max="57" min="51" style="9" width="9.14"/>
  </cols>
  <sheetData>
    <row r="1" s="1" customFormat="true" ht="15" hidden="false" customHeight="false" outlineLevel="0" collapsed="false">
      <c r="A1" s="11" t="s">
        <v>459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2"/>
      <c r="W1" s="11" t="n">
        <v>2013</v>
      </c>
      <c r="X1" s="11"/>
      <c r="Y1" s="11"/>
      <c r="Z1" s="11"/>
      <c r="AA1" s="11"/>
      <c r="AB1" s="11"/>
      <c r="AC1" s="12"/>
      <c r="AD1" s="11" t="n">
        <v>2014</v>
      </c>
      <c r="AE1" s="11"/>
      <c r="AF1" s="11"/>
      <c r="AG1" s="11"/>
      <c r="AH1" s="11"/>
      <c r="AI1" s="11"/>
      <c r="AJ1" s="12"/>
      <c r="AK1" s="11" t="n">
        <v>2015</v>
      </c>
      <c r="AL1" s="11"/>
      <c r="AM1" s="11"/>
      <c r="AN1" s="11"/>
      <c r="AO1" s="11"/>
      <c r="AP1" s="11"/>
      <c r="AQ1" s="12"/>
      <c r="AR1" s="11" t="n">
        <v>2016</v>
      </c>
      <c r="AS1" s="11"/>
      <c r="AT1" s="11"/>
      <c r="AU1" s="11"/>
      <c r="AV1" s="11"/>
      <c r="AW1" s="11"/>
      <c r="AX1" s="12"/>
      <c r="AY1" s="11" t="n">
        <v>2017</v>
      </c>
      <c r="AZ1" s="11"/>
      <c r="BA1" s="11"/>
      <c r="BB1" s="11"/>
      <c r="BC1" s="11"/>
      <c r="BD1" s="11"/>
      <c r="BE1" s="13"/>
    </row>
    <row r="2" s="1" customFormat="true" ht="15" hidden="false" customHeight="false" outlineLevel="0" collapsed="false">
      <c r="A2" s="13" t="s">
        <v>1</v>
      </c>
      <c r="B2" s="13" t="s">
        <v>2</v>
      </c>
      <c r="C2" s="13" t="s">
        <v>4</v>
      </c>
      <c r="D2" s="13" t="s">
        <v>5</v>
      </c>
      <c r="E2" s="13" t="s">
        <v>6</v>
      </c>
      <c r="F2" s="13" t="s">
        <v>460</v>
      </c>
      <c r="G2" s="13" t="s">
        <v>7</v>
      </c>
      <c r="H2" s="13" t="s">
        <v>461</v>
      </c>
      <c r="I2" s="13" t="s">
        <v>462</v>
      </c>
      <c r="J2" s="13" t="s">
        <v>463</v>
      </c>
      <c r="K2" s="13" t="s">
        <v>464</v>
      </c>
      <c r="L2" s="13" t="s">
        <v>465</v>
      </c>
      <c r="M2" s="13" t="s">
        <v>10</v>
      </c>
      <c r="N2" s="13" t="s">
        <v>466</v>
      </c>
      <c r="O2" s="13" t="s">
        <v>11</v>
      </c>
      <c r="P2" s="13" t="s">
        <v>467</v>
      </c>
      <c r="Q2" s="13" t="s">
        <v>468</v>
      </c>
      <c r="R2" s="13" t="s">
        <v>469</v>
      </c>
      <c r="S2" s="13" t="s">
        <v>470</v>
      </c>
      <c r="T2" s="13" t="s">
        <v>471</v>
      </c>
      <c r="U2" s="13" t="s">
        <v>472</v>
      </c>
      <c r="V2" s="12"/>
      <c r="W2" s="13" t="s">
        <v>473</v>
      </c>
      <c r="X2" s="13" t="s">
        <v>474</v>
      </c>
      <c r="Y2" s="13" t="s">
        <v>475</v>
      </c>
      <c r="Z2" s="13" t="s">
        <v>476</v>
      </c>
      <c r="AA2" s="13" t="s">
        <v>477</v>
      </c>
      <c r="AB2" s="13" t="s">
        <v>478</v>
      </c>
      <c r="AC2" s="12"/>
      <c r="AD2" s="13" t="s">
        <v>473</v>
      </c>
      <c r="AE2" s="13" t="s">
        <v>474</v>
      </c>
      <c r="AF2" s="13" t="s">
        <v>475</v>
      </c>
      <c r="AG2" s="13" t="s">
        <v>476</v>
      </c>
      <c r="AH2" s="13" t="s">
        <v>477</v>
      </c>
      <c r="AI2" s="13" t="s">
        <v>478</v>
      </c>
      <c r="AJ2" s="12"/>
      <c r="AK2" s="13" t="s">
        <v>473</v>
      </c>
      <c r="AL2" s="13" t="s">
        <v>474</v>
      </c>
      <c r="AM2" s="13" t="s">
        <v>475</v>
      </c>
      <c r="AN2" s="13" t="s">
        <v>476</v>
      </c>
      <c r="AO2" s="13" t="s">
        <v>477</v>
      </c>
      <c r="AP2" s="13" t="s">
        <v>478</v>
      </c>
      <c r="AQ2" s="12"/>
      <c r="AR2" s="13" t="s">
        <v>473</v>
      </c>
      <c r="AS2" s="13" t="s">
        <v>474</v>
      </c>
      <c r="AT2" s="13" t="s">
        <v>475</v>
      </c>
      <c r="AU2" s="13" t="s">
        <v>476</v>
      </c>
      <c r="AV2" s="13" t="s">
        <v>477</v>
      </c>
      <c r="AW2" s="13" t="s">
        <v>478</v>
      </c>
      <c r="AX2" s="12"/>
      <c r="AY2" s="13" t="s">
        <v>473</v>
      </c>
      <c r="AZ2" s="13" t="s">
        <v>474</v>
      </c>
      <c r="BA2" s="13" t="s">
        <v>475</v>
      </c>
      <c r="BB2" s="13" t="s">
        <v>476</v>
      </c>
      <c r="BC2" s="13" t="s">
        <v>477</v>
      </c>
      <c r="BD2" s="13" t="s">
        <v>478</v>
      </c>
      <c r="BE2" s="13"/>
    </row>
    <row r="3" customFormat="false" ht="15" hidden="false" customHeight="false" outlineLevel="0" collapsed="false">
      <c r="A3" s="9" t="s">
        <v>81</v>
      </c>
      <c r="B3" s="9" t="s">
        <v>82</v>
      </c>
      <c r="C3" s="9" t="n">
        <v>75.25</v>
      </c>
      <c r="D3" s="9" t="n">
        <v>303</v>
      </c>
      <c r="E3" s="9" t="n">
        <v>5.33</v>
      </c>
      <c r="F3" s="9" t="n">
        <v>-1.80312208470303</v>
      </c>
      <c r="I3" s="9" t="n">
        <v>25.5</v>
      </c>
      <c r="J3" s="9" t="n">
        <v>-1.58009589905844</v>
      </c>
      <c r="K3" s="9" t="n">
        <v>98</v>
      </c>
      <c r="L3" s="9" t="n">
        <v>-1.83514468047393</v>
      </c>
      <c r="M3" s="9" t="n">
        <v>4.71</v>
      </c>
      <c r="N3" s="9" t="n">
        <v>-1.00139929353496</v>
      </c>
      <c r="O3" s="9" t="n">
        <v>7.81</v>
      </c>
      <c r="P3" s="9" t="n">
        <v>-1.44813965335581</v>
      </c>
      <c r="Q3" s="9" t="n">
        <v>-7.66790161112616</v>
      </c>
      <c r="R3" s="9" t="n">
        <v>-1.53358032222523</v>
      </c>
      <c r="AA3" s="9" t="n">
        <v>0</v>
      </c>
      <c r="AH3" s="9" t="n">
        <v>0</v>
      </c>
      <c r="AO3" s="9" t="n">
        <v>0</v>
      </c>
      <c r="AV3" s="9" t="n">
        <v>0</v>
      </c>
      <c r="BC3" s="9" t="n">
        <v>0</v>
      </c>
    </row>
    <row r="4" customFormat="false" ht="15" hidden="false" customHeight="false" outlineLevel="0" collapsed="false">
      <c r="A4" s="9" t="s">
        <v>84</v>
      </c>
      <c r="B4" s="9" t="s">
        <v>82</v>
      </c>
      <c r="C4" s="9" t="n">
        <v>75</v>
      </c>
      <c r="D4" s="9" t="n">
        <v>314</v>
      </c>
      <c r="E4" s="9" t="n">
        <v>4.99</v>
      </c>
      <c r="F4" s="9" t="n">
        <v>-0.675803005513141</v>
      </c>
      <c r="G4" s="9" t="n">
        <v>31</v>
      </c>
      <c r="H4" s="9" t="n">
        <v>1.49490744699555</v>
      </c>
      <c r="I4" s="9" t="n">
        <v>26.5</v>
      </c>
      <c r="J4" s="9" t="n">
        <v>-1.34861747412136</v>
      </c>
      <c r="K4" s="9" t="n">
        <v>108</v>
      </c>
      <c r="L4" s="9" t="n">
        <v>-0.779330525824723</v>
      </c>
      <c r="M4" s="9" t="n">
        <v>4.74</v>
      </c>
      <c r="N4" s="9" t="n">
        <v>-1.1088175636184</v>
      </c>
      <c r="O4" s="9" t="n">
        <v>7.31</v>
      </c>
      <c r="P4" s="9" t="n">
        <v>-0.215034159936216</v>
      </c>
      <c r="Q4" s="9" t="n">
        <v>-2.6326952820183</v>
      </c>
      <c r="R4" s="9" t="n">
        <v>-0.438782547003049</v>
      </c>
      <c r="S4" s="9" t="n">
        <v>4</v>
      </c>
      <c r="T4" s="9" t="n">
        <v>107</v>
      </c>
      <c r="U4" s="9" t="n">
        <v>94</v>
      </c>
      <c r="W4" s="9" t="n">
        <v>9</v>
      </c>
      <c r="X4" s="9" t="n">
        <v>567</v>
      </c>
      <c r="Y4" s="9" t="n">
        <v>0</v>
      </c>
      <c r="Z4" s="9" t="n">
        <v>0</v>
      </c>
      <c r="AA4" s="9" t="n">
        <v>567</v>
      </c>
      <c r="AB4" s="9" t="n">
        <v>63</v>
      </c>
      <c r="AD4" s="9" t="n">
        <v>11</v>
      </c>
      <c r="AE4" s="9" t="n">
        <v>648</v>
      </c>
      <c r="AF4" s="9" t="n">
        <v>0</v>
      </c>
      <c r="AG4" s="9" t="n">
        <v>36</v>
      </c>
      <c r="AH4" s="9" t="n">
        <v>684</v>
      </c>
      <c r="AI4" s="9" t="n">
        <v>62.1818181818182</v>
      </c>
      <c r="AK4" s="9" t="n">
        <v>5</v>
      </c>
      <c r="AL4" s="9" t="n">
        <v>305</v>
      </c>
      <c r="AM4" s="9" t="n">
        <v>0</v>
      </c>
      <c r="AN4" s="9" t="n">
        <v>17</v>
      </c>
      <c r="AO4" s="9" t="n">
        <v>322</v>
      </c>
      <c r="AP4" s="9" t="n">
        <v>64.4</v>
      </c>
      <c r="AR4" s="9" t="n">
        <v>16</v>
      </c>
      <c r="AS4" s="9" t="n">
        <v>247</v>
      </c>
      <c r="AT4" s="9" t="n">
        <v>0</v>
      </c>
      <c r="AU4" s="9" t="n">
        <v>67</v>
      </c>
      <c r="AV4" s="9" t="n">
        <v>314</v>
      </c>
      <c r="AW4" s="9" t="n">
        <v>19.625</v>
      </c>
      <c r="AY4" s="9" t="n">
        <v>16</v>
      </c>
      <c r="AZ4" s="9" t="n">
        <v>148</v>
      </c>
      <c r="BA4" s="9" t="n">
        <v>0</v>
      </c>
      <c r="BB4" s="9" t="n">
        <v>74</v>
      </c>
      <c r="BC4" s="9" t="n">
        <v>222</v>
      </c>
      <c r="BD4" s="9" t="n">
        <v>13.875</v>
      </c>
    </row>
    <row r="5" customFormat="false" ht="15" hidden="false" customHeight="false" outlineLevel="0" collapsed="false">
      <c r="A5" s="9" t="s">
        <v>223</v>
      </c>
      <c r="B5" s="9" t="s">
        <v>82</v>
      </c>
      <c r="C5" s="9" t="n">
        <v>75.38</v>
      </c>
      <c r="D5" s="9" t="n">
        <v>310</v>
      </c>
      <c r="E5" s="9" t="n">
        <v>5.2</v>
      </c>
      <c r="F5" s="9" t="n">
        <v>-1.37208831913042</v>
      </c>
      <c r="G5" s="9" t="n">
        <v>25</v>
      </c>
      <c r="H5" s="9" t="n">
        <v>0.641716367490773</v>
      </c>
      <c r="I5" s="9" t="n">
        <v>25</v>
      </c>
      <c r="J5" s="9" t="n">
        <v>-1.69583511152698</v>
      </c>
      <c r="K5" s="9" t="n">
        <v>98</v>
      </c>
      <c r="L5" s="9" t="n">
        <v>-1.83514468047393</v>
      </c>
      <c r="M5" s="9" t="n">
        <v>4.83</v>
      </c>
      <c r="N5" s="9" t="n">
        <v>-1.43107237386875</v>
      </c>
      <c r="O5" s="9" t="n">
        <v>7.6</v>
      </c>
      <c r="P5" s="9" t="n">
        <v>-0.930235346119581</v>
      </c>
      <c r="Q5" s="9" t="n">
        <v>-6.62265946362889</v>
      </c>
      <c r="R5" s="9" t="n">
        <v>-1.10377657727148</v>
      </c>
      <c r="AA5" s="9" t="n">
        <v>0</v>
      </c>
      <c r="AH5" s="9" t="n">
        <v>0</v>
      </c>
      <c r="AO5" s="9" t="n">
        <v>0</v>
      </c>
      <c r="AV5" s="9" t="n">
        <v>0</v>
      </c>
      <c r="BC5" s="9" t="n">
        <v>0</v>
      </c>
    </row>
    <row r="6" customFormat="false" ht="15" hidden="false" customHeight="false" outlineLevel="0" collapsed="false">
      <c r="A6" s="9" t="s">
        <v>319</v>
      </c>
      <c r="B6" s="9" t="s">
        <v>82</v>
      </c>
      <c r="C6" s="9" t="n">
        <v>75</v>
      </c>
      <c r="D6" s="9" t="n">
        <v>302</v>
      </c>
      <c r="E6" s="9" t="n">
        <v>5.43</v>
      </c>
      <c r="F6" s="9" t="n">
        <v>-2.13468651975888</v>
      </c>
      <c r="G6" s="9" t="n">
        <v>27</v>
      </c>
      <c r="H6" s="9" t="n">
        <v>0.926113393992366</v>
      </c>
      <c r="I6" s="9" t="n">
        <v>24</v>
      </c>
      <c r="J6" s="9" t="n">
        <v>-1.92731353646406</v>
      </c>
      <c r="K6" s="9" t="n">
        <v>92</v>
      </c>
      <c r="L6" s="9" t="n">
        <v>-2.46863317326345</v>
      </c>
      <c r="M6" s="9" t="n">
        <v>4.96</v>
      </c>
      <c r="N6" s="9" t="n">
        <v>-1.89655154423036</v>
      </c>
      <c r="O6" s="9" t="n">
        <v>7.9</v>
      </c>
      <c r="P6" s="9" t="n">
        <v>-1.67009864217134</v>
      </c>
      <c r="Q6" s="9" t="n">
        <v>-9.17117002189571</v>
      </c>
      <c r="R6" s="9" t="n">
        <v>-1.52852833698262</v>
      </c>
      <c r="AA6" s="9" t="n">
        <v>0</v>
      </c>
      <c r="AH6" s="9" t="n">
        <v>0</v>
      </c>
      <c r="AO6" s="9" t="n">
        <v>0</v>
      </c>
      <c r="AV6" s="9" t="n">
        <v>0</v>
      </c>
      <c r="BC6" s="9" t="n">
        <v>0</v>
      </c>
    </row>
    <row r="7" customFormat="false" ht="15" hidden="false" customHeight="false" outlineLevel="0" collapsed="false">
      <c r="A7" s="9" t="s">
        <v>350</v>
      </c>
      <c r="B7" s="9" t="s">
        <v>82</v>
      </c>
      <c r="C7" s="9" t="n">
        <v>75.25</v>
      </c>
      <c r="D7" s="9" t="n">
        <v>304</v>
      </c>
      <c r="E7" s="9" t="n">
        <v>5.38</v>
      </c>
      <c r="F7" s="9" t="n">
        <v>-1.96890430223095</v>
      </c>
      <c r="G7" s="9" t="n">
        <v>25</v>
      </c>
      <c r="H7" s="9" t="n">
        <v>0.641716367490773</v>
      </c>
      <c r="Q7" s="9" t="n">
        <v>-1.32718793474018</v>
      </c>
      <c r="R7" s="9" t="n">
        <v>-0.663593967370089</v>
      </c>
      <c r="AA7" s="9" t="n">
        <v>0</v>
      </c>
      <c r="AH7" s="9" t="n">
        <v>0</v>
      </c>
      <c r="AO7" s="9" t="n">
        <v>0</v>
      </c>
      <c r="AV7" s="9" t="n">
        <v>0</v>
      </c>
      <c r="BC7" s="9" t="n">
        <v>0</v>
      </c>
    </row>
    <row r="8" customFormat="false" ht="15" hidden="false" customHeight="false" outlineLevel="0" collapsed="false">
      <c r="A8" s="9" t="s">
        <v>397</v>
      </c>
      <c r="B8" s="9" t="s">
        <v>82</v>
      </c>
      <c r="C8" s="9" t="n">
        <v>76.25</v>
      </c>
      <c r="D8" s="9" t="n">
        <v>310</v>
      </c>
      <c r="E8" s="9" t="n">
        <v>5.33</v>
      </c>
      <c r="F8" s="9" t="n">
        <v>-1.80312208470303</v>
      </c>
      <c r="G8" s="9" t="n">
        <v>32</v>
      </c>
      <c r="H8" s="9" t="n">
        <v>1.63710596024635</v>
      </c>
      <c r="I8" s="9" t="n">
        <v>25.5</v>
      </c>
      <c r="J8" s="9" t="n">
        <v>-1.58009589905844</v>
      </c>
      <c r="K8" s="9" t="n">
        <v>96</v>
      </c>
      <c r="L8" s="9" t="n">
        <v>-2.04630751140377</v>
      </c>
      <c r="M8" s="9" t="n">
        <v>4.74</v>
      </c>
      <c r="N8" s="9" t="n">
        <v>-1.1088175636184</v>
      </c>
      <c r="O8" s="9" t="n">
        <v>7.83</v>
      </c>
      <c r="P8" s="9" t="n">
        <v>-1.4974638730926</v>
      </c>
      <c r="Q8" s="9" t="n">
        <v>-6.39870097162989</v>
      </c>
      <c r="R8" s="9" t="n">
        <v>-1.06645016193831</v>
      </c>
      <c r="S8" s="9" t="n">
        <v>7</v>
      </c>
      <c r="T8" s="9" t="n">
        <v>251</v>
      </c>
      <c r="U8" s="9" t="n">
        <v>195</v>
      </c>
      <c r="AA8" s="9" t="n">
        <v>0</v>
      </c>
      <c r="AD8" s="9" t="n">
        <v>4</v>
      </c>
      <c r="AE8" s="9" t="n">
        <v>6</v>
      </c>
      <c r="AF8" s="9" t="n">
        <v>0</v>
      </c>
      <c r="AG8" s="9" t="n">
        <v>5</v>
      </c>
      <c r="AH8" s="9" t="n">
        <v>11</v>
      </c>
      <c r="AI8" s="9" t="n">
        <v>2.75</v>
      </c>
      <c r="AK8" s="9" t="n">
        <v>12</v>
      </c>
      <c r="AL8" s="9" t="n">
        <v>16</v>
      </c>
      <c r="AM8" s="9" t="n">
        <v>0</v>
      </c>
      <c r="AN8" s="9" t="n">
        <v>43</v>
      </c>
      <c r="AO8" s="9" t="n">
        <v>59</v>
      </c>
      <c r="AP8" s="9" t="n">
        <v>4.91666666666667</v>
      </c>
      <c r="AR8" s="9" t="n">
        <v>16</v>
      </c>
      <c r="AS8" s="9" t="n">
        <v>99</v>
      </c>
      <c r="AT8" s="9" t="n">
        <v>0</v>
      </c>
      <c r="AU8" s="9" t="n">
        <v>70</v>
      </c>
      <c r="AV8" s="9" t="n">
        <v>169</v>
      </c>
      <c r="AW8" s="9" t="n">
        <v>10.5625</v>
      </c>
      <c r="AY8" s="9" t="n">
        <v>13</v>
      </c>
      <c r="AZ8" s="9" t="n">
        <v>236</v>
      </c>
      <c r="BA8" s="9" t="n">
        <v>0</v>
      </c>
      <c r="BB8" s="9" t="n">
        <v>42</v>
      </c>
      <c r="BC8" s="9" t="n">
        <v>278</v>
      </c>
      <c r="BD8" s="9" t="n">
        <v>21.3846153846154</v>
      </c>
    </row>
    <row r="9" customFormat="false" ht="15" hidden="false" customHeight="false" outlineLevel="0" collapsed="false">
      <c r="A9" s="9" t="s">
        <v>415</v>
      </c>
      <c r="B9" s="9" t="s">
        <v>82</v>
      </c>
      <c r="C9" s="9" t="n">
        <v>75.63</v>
      </c>
      <c r="D9" s="9" t="n">
        <v>312</v>
      </c>
      <c r="E9" s="9" t="n">
        <v>5.58</v>
      </c>
      <c r="F9" s="9" t="n">
        <v>-2.63203317234265</v>
      </c>
      <c r="G9" s="9" t="n">
        <v>21</v>
      </c>
      <c r="H9" s="9" t="n">
        <v>0.0729223144875881</v>
      </c>
      <c r="I9" s="9" t="n">
        <v>28.5</v>
      </c>
      <c r="J9" s="9" t="n">
        <v>-0.885660624247206</v>
      </c>
      <c r="K9" s="9" t="n">
        <v>97</v>
      </c>
      <c r="L9" s="9" t="n">
        <v>-1.94072609593885</v>
      </c>
      <c r="M9" s="9" t="n">
        <v>4.76</v>
      </c>
      <c r="N9" s="9" t="n">
        <v>-1.18042974367404</v>
      </c>
      <c r="O9" s="9" t="n">
        <v>7.81</v>
      </c>
      <c r="P9" s="9" t="n">
        <v>-1.44813965335581</v>
      </c>
      <c r="Q9" s="9" t="n">
        <v>-8.01406697507096</v>
      </c>
      <c r="R9" s="9" t="n">
        <v>-1.33567782917849</v>
      </c>
      <c r="S9" s="9" t="n">
        <v>1</v>
      </c>
      <c r="T9" s="9" t="n">
        <v>31</v>
      </c>
      <c r="U9" s="9" t="n">
        <v>30</v>
      </c>
      <c r="W9" s="9" t="n">
        <v>16</v>
      </c>
      <c r="X9" s="9" t="n">
        <v>998</v>
      </c>
      <c r="Y9" s="9" t="n">
        <v>0</v>
      </c>
      <c r="Z9" s="9" t="n">
        <v>58</v>
      </c>
      <c r="AA9" s="9" t="n">
        <v>1056</v>
      </c>
      <c r="AB9" s="9" t="n">
        <v>66</v>
      </c>
      <c r="AD9" s="9" t="n">
        <v>16</v>
      </c>
      <c r="AE9" s="9" t="n">
        <v>1060</v>
      </c>
      <c r="AF9" s="9" t="n">
        <v>0</v>
      </c>
      <c r="AG9" s="9" t="n">
        <v>85</v>
      </c>
      <c r="AH9" s="9" t="n">
        <v>1145</v>
      </c>
      <c r="AI9" s="9" t="n">
        <v>71.5625</v>
      </c>
      <c r="AK9" s="9" t="n">
        <v>16</v>
      </c>
      <c r="AL9" s="9" t="n">
        <v>1029</v>
      </c>
      <c r="AM9" s="9" t="n">
        <v>0</v>
      </c>
      <c r="AN9" s="9" t="n">
        <v>57</v>
      </c>
      <c r="AO9" s="9" t="n">
        <v>1086</v>
      </c>
      <c r="AP9" s="9" t="n">
        <v>67.875</v>
      </c>
      <c r="AR9" s="9" t="n">
        <v>16</v>
      </c>
      <c r="AS9" s="9" t="n">
        <v>1058</v>
      </c>
      <c r="AT9" s="9" t="n">
        <v>0</v>
      </c>
      <c r="AU9" s="9" t="n">
        <v>79</v>
      </c>
      <c r="AV9" s="9" t="n">
        <v>1137</v>
      </c>
      <c r="AW9" s="9" t="n">
        <v>71.0625</v>
      </c>
      <c r="AY9" s="9" t="n">
        <v>16</v>
      </c>
      <c r="AZ9" s="9" t="n">
        <v>1065</v>
      </c>
      <c r="BA9" s="9" t="n">
        <v>0</v>
      </c>
      <c r="BB9" s="9" t="n">
        <v>68</v>
      </c>
      <c r="BC9" s="9" t="n">
        <v>1133</v>
      </c>
      <c r="BD9" s="9" t="n">
        <v>70.8125</v>
      </c>
    </row>
    <row r="10" customFormat="false" ht="15" hidden="false" customHeight="false" outlineLevel="0" collapsed="false">
      <c r="A10" s="9" t="s">
        <v>15</v>
      </c>
      <c r="B10" s="9" t="s">
        <v>16</v>
      </c>
      <c r="C10" s="9" t="n">
        <v>73.63</v>
      </c>
      <c r="D10" s="9" t="n">
        <v>198</v>
      </c>
      <c r="E10" s="9" t="n">
        <v>4.62</v>
      </c>
      <c r="F10" s="9" t="n">
        <v>0.550985404193501</v>
      </c>
      <c r="I10" s="9" t="n">
        <v>29</v>
      </c>
      <c r="J10" s="9" t="n">
        <v>-0.769921411778667</v>
      </c>
      <c r="K10" s="9" t="n">
        <v>112</v>
      </c>
      <c r="L10" s="9" t="n">
        <v>-0.357004863965042</v>
      </c>
      <c r="M10" s="9" t="n">
        <v>4.33</v>
      </c>
      <c r="N10" s="9" t="n">
        <v>0.359232127522058</v>
      </c>
      <c r="O10" s="9" t="n">
        <v>7.26</v>
      </c>
      <c r="P10" s="9" t="n">
        <v>-0.0917236105942568</v>
      </c>
      <c r="Q10" s="9" t="n">
        <v>-0.308432354622407</v>
      </c>
      <c r="R10" s="9" t="n">
        <v>-0.0616864709244815</v>
      </c>
      <c r="AA10" s="9" t="n">
        <v>0</v>
      </c>
      <c r="AH10" s="9" t="n">
        <v>0</v>
      </c>
      <c r="AO10" s="9" t="n">
        <v>0</v>
      </c>
      <c r="AV10" s="9" t="n">
        <v>0</v>
      </c>
      <c r="BC10" s="9" t="n">
        <v>0</v>
      </c>
    </row>
    <row r="11" customFormat="false" ht="15" hidden="false" customHeight="false" outlineLevel="0" collapsed="false">
      <c r="A11" s="9" t="s">
        <v>26</v>
      </c>
      <c r="B11" s="9" t="s">
        <v>16</v>
      </c>
      <c r="C11" s="9" t="n">
        <v>69.38</v>
      </c>
      <c r="D11" s="9" t="n">
        <v>186</v>
      </c>
      <c r="E11" s="9" t="n">
        <v>4.58</v>
      </c>
      <c r="F11" s="9" t="n">
        <v>0.683611178215841</v>
      </c>
      <c r="G11" s="9" t="n">
        <v>17</v>
      </c>
      <c r="H11" s="9" t="n">
        <v>-0.495871738515597</v>
      </c>
      <c r="I11" s="9" t="n">
        <v>33</v>
      </c>
      <c r="J11" s="9" t="n">
        <v>0.155992287969645</v>
      </c>
      <c r="K11" s="9" t="n">
        <v>116</v>
      </c>
      <c r="L11" s="9" t="n">
        <v>0.0653207978946388</v>
      </c>
      <c r="M11" s="9" t="n">
        <v>4.25</v>
      </c>
      <c r="N11" s="9" t="n">
        <v>0.645680847744587</v>
      </c>
      <c r="O11" s="9" t="n">
        <v>6.92</v>
      </c>
      <c r="P11" s="9" t="n">
        <v>0.746788124931067</v>
      </c>
      <c r="Q11" s="9" t="n">
        <v>1.80152149824018</v>
      </c>
      <c r="R11" s="9" t="n">
        <v>0.30025358304003</v>
      </c>
      <c r="AA11" s="9" t="n">
        <v>0</v>
      </c>
      <c r="AH11" s="9" t="n">
        <v>0</v>
      </c>
      <c r="AO11" s="9" t="n">
        <v>0</v>
      </c>
      <c r="AV11" s="9" t="n">
        <v>0</v>
      </c>
      <c r="BC11" s="9" t="n">
        <v>0</v>
      </c>
    </row>
    <row r="12" customFormat="false" ht="15" hidden="false" customHeight="false" outlineLevel="0" collapsed="false">
      <c r="A12" s="9" t="s">
        <v>49</v>
      </c>
      <c r="B12" s="9" t="s">
        <v>16</v>
      </c>
      <c r="C12" s="9" t="n">
        <v>70.25</v>
      </c>
      <c r="D12" s="9" t="n">
        <v>184</v>
      </c>
      <c r="E12" s="9" t="n">
        <v>4.51</v>
      </c>
      <c r="F12" s="9" t="n">
        <v>0.915706282754936</v>
      </c>
      <c r="G12" s="9" t="n">
        <v>14</v>
      </c>
      <c r="H12" s="9" t="n">
        <v>-0.922467278267986</v>
      </c>
      <c r="I12" s="9" t="n">
        <v>40.5</v>
      </c>
      <c r="J12" s="9" t="n">
        <v>1.89208047499773</v>
      </c>
      <c r="K12" s="9" t="n">
        <v>132</v>
      </c>
      <c r="L12" s="9" t="n">
        <v>1.75462344533336</v>
      </c>
      <c r="M12" s="9" t="n">
        <v>3.84</v>
      </c>
      <c r="N12" s="9" t="n">
        <v>2.11373053888505</v>
      </c>
      <c r="O12" s="9" t="n">
        <v>6.82</v>
      </c>
      <c r="P12" s="9" t="n">
        <v>0.993409223614985</v>
      </c>
      <c r="Q12" s="9" t="n">
        <v>6.74708268731808</v>
      </c>
      <c r="R12" s="9" t="n">
        <v>1.12451378121968</v>
      </c>
      <c r="S12" s="9" t="n">
        <v>4</v>
      </c>
      <c r="T12" s="9" t="n">
        <v>114</v>
      </c>
      <c r="U12" s="9" t="n">
        <v>100</v>
      </c>
      <c r="W12" s="9" t="n">
        <v>15</v>
      </c>
      <c r="X12" s="9" t="n">
        <v>0</v>
      </c>
      <c r="Y12" s="9" t="n">
        <v>179</v>
      </c>
      <c r="Z12" s="9" t="n">
        <v>143</v>
      </c>
      <c r="AA12" s="9" t="n">
        <v>322</v>
      </c>
      <c r="AB12" s="9" t="n">
        <v>21.4666666666667</v>
      </c>
      <c r="AD12" s="9" t="n">
        <v>11</v>
      </c>
      <c r="AE12" s="9" t="n">
        <v>0</v>
      </c>
      <c r="AF12" s="9" t="n">
        <v>4</v>
      </c>
      <c r="AG12" s="9" t="n">
        <v>35</v>
      </c>
      <c r="AH12" s="9" t="n">
        <v>39</v>
      </c>
      <c r="AI12" s="9" t="n">
        <v>3.54545454545455</v>
      </c>
      <c r="AK12" s="9" t="n">
        <v>9</v>
      </c>
      <c r="AL12" s="9" t="n">
        <v>0</v>
      </c>
      <c r="AM12" s="9" t="n">
        <v>256</v>
      </c>
      <c r="AN12" s="9" t="n">
        <v>92</v>
      </c>
      <c r="AO12" s="9" t="n">
        <v>348</v>
      </c>
      <c r="AP12" s="9" t="n">
        <v>38.6666666666667</v>
      </c>
      <c r="AR12" s="9" t="n">
        <v>14</v>
      </c>
      <c r="AS12" s="9" t="n">
        <v>0</v>
      </c>
      <c r="AT12" s="9" t="n">
        <v>587</v>
      </c>
      <c r="AU12" s="9" t="n">
        <v>80</v>
      </c>
      <c r="AV12" s="9" t="n">
        <v>667</v>
      </c>
      <c r="AW12" s="9" t="n">
        <v>47.6428571428571</v>
      </c>
      <c r="BC12" s="9" t="n">
        <v>0</v>
      </c>
    </row>
    <row r="13" customFormat="false" ht="15" hidden="false" customHeight="false" outlineLevel="0" collapsed="false">
      <c r="A13" s="9" t="s">
        <v>58</v>
      </c>
      <c r="B13" s="9" t="s">
        <v>16</v>
      </c>
      <c r="C13" s="9" t="n">
        <v>73</v>
      </c>
      <c r="D13" s="9" t="n">
        <v>195</v>
      </c>
      <c r="E13" s="9" t="n">
        <v>4.53</v>
      </c>
      <c r="F13" s="9" t="n">
        <v>0.849393395743765</v>
      </c>
      <c r="G13" s="9" t="n">
        <v>14</v>
      </c>
      <c r="H13" s="9" t="n">
        <v>-0.922467278267986</v>
      </c>
      <c r="I13" s="9" t="n">
        <v>36</v>
      </c>
      <c r="J13" s="9" t="n">
        <v>0.850427562780879</v>
      </c>
      <c r="K13" s="9" t="n">
        <v>128</v>
      </c>
      <c r="L13" s="9" t="n">
        <v>1.33229778347368</v>
      </c>
      <c r="M13" s="9" t="n">
        <v>4.12</v>
      </c>
      <c r="N13" s="9" t="n">
        <v>1.1111600181062</v>
      </c>
      <c r="O13" s="9" t="n">
        <v>6.97</v>
      </c>
      <c r="P13" s="9" t="n">
        <v>0.623477575589108</v>
      </c>
      <c r="Q13" s="9" t="n">
        <v>3.84428905742564</v>
      </c>
      <c r="R13" s="9" t="n">
        <v>0.640714842904274</v>
      </c>
      <c r="S13" s="9" t="n">
        <v>3</v>
      </c>
      <c r="T13" s="9" t="n">
        <v>70</v>
      </c>
      <c r="U13" s="9" t="n">
        <v>64</v>
      </c>
      <c r="W13" s="9" t="n">
        <v>13</v>
      </c>
      <c r="X13" s="9" t="n">
        <v>0</v>
      </c>
      <c r="Y13" s="9" t="n">
        <v>92</v>
      </c>
      <c r="Z13" s="9" t="n">
        <v>243</v>
      </c>
      <c r="AA13" s="9" t="n">
        <v>335</v>
      </c>
      <c r="AB13" s="9" t="n">
        <v>25.7692307692308</v>
      </c>
      <c r="AD13" s="9" t="n">
        <v>11</v>
      </c>
      <c r="AE13" s="9" t="n">
        <v>0</v>
      </c>
      <c r="AF13" s="9" t="n">
        <v>670</v>
      </c>
      <c r="AG13" s="9" t="n">
        <v>113</v>
      </c>
      <c r="AH13" s="9" t="n">
        <v>783</v>
      </c>
      <c r="AI13" s="9" t="n">
        <v>71.1818181818182</v>
      </c>
      <c r="AK13" s="9" t="n">
        <v>10</v>
      </c>
      <c r="AL13" s="9" t="n">
        <v>0</v>
      </c>
      <c r="AM13" s="9" t="n">
        <v>293</v>
      </c>
      <c r="AN13" s="9" t="n">
        <v>169</v>
      </c>
      <c r="AO13" s="9" t="n">
        <v>462</v>
      </c>
      <c r="AP13" s="9" t="n">
        <v>46.2</v>
      </c>
      <c r="AR13" s="9" t="n">
        <v>1</v>
      </c>
      <c r="AS13" s="9" t="n">
        <v>0</v>
      </c>
      <c r="AT13" s="9" t="n">
        <v>2</v>
      </c>
      <c r="AU13" s="9" t="n">
        <v>9</v>
      </c>
      <c r="AV13" s="9" t="n">
        <v>11</v>
      </c>
      <c r="AW13" s="9" t="n">
        <v>11</v>
      </c>
      <c r="AY13" s="9" t="n">
        <v>8</v>
      </c>
      <c r="AZ13" s="9" t="n">
        <v>0</v>
      </c>
      <c r="BA13" s="9" t="n">
        <v>65</v>
      </c>
      <c r="BB13" s="9" t="n">
        <v>69</v>
      </c>
      <c r="BC13" s="9" t="n">
        <v>134</v>
      </c>
      <c r="BD13" s="9" t="n">
        <v>16.75</v>
      </c>
    </row>
    <row r="14" customFormat="false" ht="15" hidden="false" customHeight="false" outlineLevel="0" collapsed="false">
      <c r="A14" s="9" t="s">
        <v>77</v>
      </c>
      <c r="B14" s="9" t="s">
        <v>16</v>
      </c>
      <c r="C14" s="9" t="n">
        <v>71</v>
      </c>
      <c r="D14" s="9" t="n">
        <v>193</v>
      </c>
      <c r="E14" s="9" t="n">
        <v>4.4</v>
      </c>
      <c r="F14" s="9" t="n">
        <v>1.28042716131637</v>
      </c>
      <c r="G14" s="9" t="n">
        <v>14</v>
      </c>
      <c r="H14" s="9" t="n">
        <v>-0.922467278267986</v>
      </c>
      <c r="I14" s="9" t="n">
        <v>33.5</v>
      </c>
      <c r="J14" s="9" t="n">
        <v>0.271731500438184</v>
      </c>
      <c r="K14" s="9" t="n">
        <v>119</v>
      </c>
      <c r="L14" s="9" t="n">
        <v>0.3820650442894</v>
      </c>
      <c r="M14" s="9" t="n">
        <v>4.18</v>
      </c>
      <c r="N14" s="9" t="n">
        <v>0.896323477939301</v>
      </c>
      <c r="O14" s="9" t="n">
        <v>6.71</v>
      </c>
      <c r="P14" s="9" t="n">
        <v>1.2646924321673</v>
      </c>
      <c r="Q14" s="9" t="n">
        <v>3.17277233788256</v>
      </c>
      <c r="R14" s="9" t="n">
        <v>0.528795389647094</v>
      </c>
      <c r="S14" s="9" t="n">
        <v>5</v>
      </c>
      <c r="T14" s="9" t="n">
        <v>149</v>
      </c>
      <c r="U14" s="9" t="n">
        <v>127</v>
      </c>
      <c r="W14" s="9" t="n">
        <v>15</v>
      </c>
      <c r="X14" s="9" t="n">
        <v>0</v>
      </c>
      <c r="Y14" s="9" t="n">
        <v>78</v>
      </c>
      <c r="Z14" s="9" t="n">
        <v>235</v>
      </c>
      <c r="AA14" s="9" t="n">
        <v>313</v>
      </c>
      <c r="AB14" s="9" t="n">
        <v>20.8666666666667</v>
      </c>
      <c r="AD14" s="9" t="n">
        <v>2</v>
      </c>
      <c r="AE14" s="9" t="n">
        <v>0</v>
      </c>
      <c r="AF14" s="9" t="n">
        <v>26</v>
      </c>
      <c r="AG14" s="9" t="n">
        <v>25</v>
      </c>
      <c r="AH14" s="9" t="n">
        <v>51</v>
      </c>
      <c r="AI14" s="9" t="n">
        <v>25.5</v>
      </c>
      <c r="AK14" s="9" t="n">
        <v>1</v>
      </c>
      <c r="AL14" s="9" t="n">
        <v>0</v>
      </c>
      <c r="AM14" s="9" t="n">
        <v>0</v>
      </c>
      <c r="AN14" s="9" t="n">
        <v>8</v>
      </c>
      <c r="AO14" s="9" t="n">
        <v>8</v>
      </c>
      <c r="AP14" s="9" t="n">
        <v>8</v>
      </c>
      <c r="AV14" s="9" t="n">
        <v>0</v>
      </c>
      <c r="BC14" s="9" t="n">
        <v>0</v>
      </c>
    </row>
    <row r="15" customFormat="false" ht="15" hidden="false" customHeight="false" outlineLevel="0" collapsed="false">
      <c r="A15" s="9" t="s">
        <v>133</v>
      </c>
      <c r="B15" s="9" t="s">
        <v>16</v>
      </c>
      <c r="C15" s="9" t="n">
        <v>71.88</v>
      </c>
      <c r="D15" s="9" t="n">
        <v>192</v>
      </c>
      <c r="E15" s="9" t="n">
        <v>4.36</v>
      </c>
      <c r="F15" s="9" t="n">
        <v>1.41305293533871</v>
      </c>
      <c r="G15" s="9" t="n">
        <v>14</v>
      </c>
      <c r="H15" s="9" t="n">
        <v>-0.922467278267986</v>
      </c>
      <c r="I15" s="9" t="n">
        <v>35.5</v>
      </c>
      <c r="J15" s="9" t="n">
        <v>0.73468835031234</v>
      </c>
      <c r="K15" s="9" t="n">
        <v>124</v>
      </c>
      <c r="L15" s="9" t="n">
        <v>0.909972121614001</v>
      </c>
      <c r="M15" s="9" t="n">
        <v>4.21</v>
      </c>
      <c r="N15" s="9" t="n">
        <v>0.788905207855852</v>
      </c>
      <c r="O15" s="9" t="n">
        <v>6.9</v>
      </c>
      <c r="P15" s="9" t="n">
        <v>0.79611234466785</v>
      </c>
      <c r="Q15" s="9" t="n">
        <v>3.72026368152076</v>
      </c>
      <c r="R15" s="9" t="n">
        <v>0.620043946920127</v>
      </c>
      <c r="S15" s="9" t="n">
        <v>2</v>
      </c>
      <c r="T15" s="9" t="n">
        <v>36</v>
      </c>
      <c r="U15" s="9" t="n">
        <v>34</v>
      </c>
      <c r="W15" s="9" t="n">
        <v>13</v>
      </c>
      <c r="X15" s="9" t="n">
        <v>0</v>
      </c>
      <c r="Y15" s="9" t="n">
        <v>338</v>
      </c>
      <c r="Z15" s="9" t="n">
        <v>170</v>
      </c>
      <c r="AA15" s="9" t="n">
        <v>508</v>
      </c>
      <c r="AB15" s="9" t="n">
        <v>39.0769230769231</v>
      </c>
      <c r="AD15" s="9" t="n">
        <v>16</v>
      </c>
      <c r="AE15" s="9" t="n">
        <v>0</v>
      </c>
      <c r="AF15" s="9" t="n">
        <v>1012</v>
      </c>
      <c r="AG15" s="9" t="n">
        <v>30</v>
      </c>
      <c r="AH15" s="9" t="n">
        <v>1042</v>
      </c>
      <c r="AI15" s="9" t="n">
        <v>65.125</v>
      </c>
      <c r="AK15" s="9" t="n">
        <v>16</v>
      </c>
      <c r="AL15" s="9" t="n">
        <v>0</v>
      </c>
      <c r="AM15" s="9" t="n">
        <v>994</v>
      </c>
      <c r="AN15" s="9" t="n">
        <v>48</v>
      </c>
      <c r="AO15" s="9" t="n">
        <v>1042</v>
      </c>
      <c r="AP15" s="9" t="n">
        <v>65.125</v>
      </c>
      <c r="AR15" s="9" t="n">
        <v>13</v>
      </c>
      <c r="AS15" s="9" t="n">
        <v>0</v>
      </c>
      <c r="AT15" s="9" t="n">
        <v>731</v>
      </c>
      <c r="AU15" s="9" t="n">
        <v>46</v>
      </c>
      <c r="AV15" s="9" t="n">
        <v>777</v>
      </c>
      <c r="AW15" s="9" t="n">
        <v>59.7692307692308</v>
      </c>
      <c r="AY15" s="9" t="n">
        <v>16</v>
      </c>
      <c r="AZ15" s="9" t="n">
        <v>0</v>
      </c>
      <c r="BA15" s="9" t="n">
        <v>1064</v>
      </c>
      <c r="BB15" s="9" t="n">
        <v>83</v>
      </c>
      <c r="BC15" s="9" t="n">
        <v>1147</v>
      </c>
      <c r="BD15" s="9" t="n">
        <v>71.6875</v>
      </c>
    </row>
    <row r="16" customFormat="false" ht="15" hidden="false" customHeight="false" outlineLevel="0" collapsed="false">
      <c r="A16" s="9" t="s">
        <v>136</v>
      </c>
      <c r="B16" s="9" t="s">
        <v>16</v>
      </c>
      <c r="C16" s="9" t="n">
        <v>73</v>
      </c>
      <c r="D16" s="9" t="n">
        <v>205</v>
      </c>
      <c r="E16" s="9" t="n">
        <v>4.44</v>
      </c>
      <c r="F16" s="9" t="n">
        <v>1.14780138729403</v>
      </c>
      <c r="G16" s="9" t="n">
        <v>15</v>
      </c>
      <c r="H16" s="9" t="n">
        <v>-0.78026876501719</v>
      </c>
      <c r="I16" s="9" t="n">
        <v>35.5</v>
      </c>
      <c r="J16" s="9" t="n">
        <v>0.73468835031234</v>
      </c>
      <c r="K16" s="9" t="n">
        <v>127</v>
      </c>
      <c r="L16" s="9" t="n">
        <v>1.22671636800876</v>
      </c>
      <c r="Q16" s="9" t="n">
        <v>2.32893734059794</v>
      </c>
      <c r="R16" s="9" t="n">
        <v>0.582234335149485</v>
      </c>
      <c r="S16" s="9" t="n">
        <v>2</v>
      </c>
      <c r="T16" s="9" t="n">
        <v>51</v>
      </c>
      <c r="U16" s="9" t="n">
        <v>46</v>
      </c>
      <c r="W16" s="9" t="n">
        <v>16</v>
      </c>
      <c r="X16" s="9" t="n">
        <v>0</v>
      </c>
      <c r="Y16" s="9" t="n">
        <v>685</v>
      </c>
      <c r="Z16" s="9" t="n">
        <v>98</v>
      </c>
      <c r="AA16" s="9" t="n">
        <v>783</v>
      </c>
      <c r="AB16" s="9" t="n">
        <v>48.9375</v>
      </c>
      <c r="AD16" s="9" t="n">
        <v>15</v>
      </c>
      <c r="AE16" s="9" t="n">
        <v>0</v>
      </c>
      <c r="AF16" s="9" t="n">
        <v>905</v>
      </c>
      <c r="AG16" s="9" t="n">
        <v>121</v>
      </c>
      <c r="AH16" s="9" t="n">
        <v>1026</v>
      </c>
      <c r="AI16" s="9" t="n">
        <v>68.4</v>
      </c>
      <c r="AK16" s="9" t="n">
        <v>16</v>
      </c>
      <c r="AL16" s="9" t="n">
        <v>0</v>
      </c>
      <c r="AM16" s="9" t="n">
        <v>879</v>
      </c>
      <c r="AN16" s="9" t="n">
        <v>48</v>
      </c>
      <c r="AO16" s="9" t="n">
        <v>927</v>
      </c>
      <c r="AP16" s="9" t="n">
        <v>57.9375</v>
      </c>
      <c r="AR16" s="9" t="n">
        <v>15</v>
      </c>
      <c r="AS16" s="9" t="n">
        <v>0</v>
      </c>
      <c r="AT16" s="9" t="n">
        <v>959</v>
      </c>
      <c r="AU16" s="9" t="n">
        <v>0</v>
      </c>
      <c r="AV16" s="9" t="n">
        <v>959</v>
      </c>
      <c r="AW16" s="9" t="n">
        <v>63.9333333333333</v>
      </c>
      <c r="AY16" s="9" t="n">
        <v>6</v>
      </c>
      <c r="AZ16" s="9" t="n">
        <v>0</v>
      </c>
      <c r="BA16" s="9" t="n">
        <v>287</v>
      </c>
      <c r="BB16" s="9" t="n">
        <v>0</v>
      </c>
      <c r="BC16" s="9" t="n">
        <v>287</v>
      </c>
      <c r="BD16" s="9" t="n">
        <v>47.8333333333333</v>
      </c>
    </row>
    <row r="17" customFormat="false" ht="15" hidden="false" customHeight="false" outlineLevel="0" collapsed="false">
      <c r="A17" s="9" t="s">
        <v>144</v>
      </c>
      <c r="B17" s="9" t="s">
        <v>16</v>
      </c>
      <c r="C17" s="9" t="n">
        <v>70</v>
      </c>
      <c r="D17" s="9" t="n">
        <v>186</v>
      </c>
      <c r="E17" s="9" t="n">
        <v>4.56</v>
      </c>
      <c r="F17" s="9" t="n">
        <v>0.749924065227012</v>
      </c>
      <c r="G17" s="9" t="n">
        <v>15</v>
      </c>
      <c r="H17" s="9" t="n">
        <v>-0.78026876501719</v>
      </c>
      <c r="I17" s="9" t="n">
        <v>33</v>
      </c>
      <c r="J17" s="9" t="n">
        <v>0.155992287969645</v>
      </c>
      <c r="K17" s="9" t="n">
        <v>122</v>
      </c>
      <c r="L17" s="9" t="n">
        <v>0.69880929068416</v>
      </c>
      <c r="Q17" s="9" t="n">
        <v>0.824456878863628</v>
      </c>
      <c r="R17" s="9" t="n">
        <v>0.206114219715907</v>
      </c>
      <c r="AA17" s="9" t="n">
        <v>0</v>
      </c>
      <c r="AH17" s="9" t="n">
        <v>0</v>
      </c>
      <c r="AO17" s="9" t="n">
        <v>0</v>
      </c>
      <c r="AV17" s="9" t="n">
        <v>0</v>
      </c>
      <c r="BC17" s="9" t="n">
        <v>0</v>
      </c>
    </row>
    <row r="18" customFormat="false" ht="15" hidden="false" customHeight="false" outlineLevel="0" collapsed="false">
      <c r="A18" s="9" t="s">
        <v>147</v>
      </c>
      <c r="B18" s="9" t="s">
        <v>16</v>
      </c>
      <c r="C18" s="9" t="n">
        <v>71.88</v>
      </c>
      <c r="D18" s="9" t="n">
        <v>201</v>
      </c>
      <c r="E18" s="9" t="n">
        <v>4.37</v>
      </c>
      <c r="F18" s="9" t="n">
        <v>1.37989649183312</v>
      </c>
      <c r="I18" s="9" t="n">
        <v>36</v>
      </c>
      <c r="J18" s="9" t="n">
        <v>0.850427562780879</v>
      </c>
      <c r="K18" s="9" t="n">
        <v>122</v>
      </c>
      <c r="L18" s="9" t="n">
        <v>0.69880929068416</v>
      </c>
      <c r="M18" s="9" t="n">
        <v>4.32</v>
      </c>
      <c r="N18" s="9" t="n">
        <v>0.395038217549873</v>
      </c>
      <c r="O18" s="9" t="n">
        <v>6.95</v>
      </c>
      <c r="P18" s="9" t="n">
        <v>0.672801795325891</v>
      </c>
      <c r="Q18" s="9" t="n">
        <v>3.99697335817393</v>
      </c>
      <c r="R18" s="9" t="n">
        <v>0.799394671634786</v>
      </c>
      <c r="S18" s="9" t="n">
        <v>1</v>
      </c>
      <c r="T18" s="9" t="n">
        <v>9</v>
      </c>
      <c r="U18" s="9" t="n">
        <v>9</v>
      </c>
      <c r="W18" s="9" t="n">
        <v>13</v>
      </c>
      <c r="X18" s="9" t="n">
        <v>0</v>
      </c>
      <c r="Y18" s="9" t="n">
        <v>723</v>
      </c>
      <c r="Z18" s="9" t="n">
        <v>15</v>
      </c>
      <c r="AA18" s="9" t="n">
        <v>738</v>
      </c>
      <c r="AB18" s="9" t="n">
        <v>56.7692307692308</v>
      </c>
      <c r="AD18" s="9" t="n">
        <v>3</v>
      </c>
      <c r="AE18" s="9" t="n">
        <v>0</v>
      </c>
      <c r="AF18" s="9" t="n">
        <v>116</v>
      </c>
      <c r="AG18" s="9" t="n">
        <v>10</v>
      </c>
      <c r="AH18" s="9" t="n">
        <v>126</v>
      </c>
      <c r="AI18" s="9" t="n">
        <v>42</v>
      </c>
      <c r="AK18" s="9" t="n">
        <v>5</v>
      </c>
      <c r="AL18" s="9" t="n">
        <v>0</v>
      </c>
      <c r="AM18" s="9" t="n">
        <v>0</v>
      </c>
      <c r="AN18" s="9" t="n">
        <v>47</v>
      </c>
      <c r="AO18" s="9" t="n">
        <v>47</v>
      </c>
      <c r="AP18" s="9" t="n">
        <v>9.4</v>
      </c>
      <c r="AV18" s="9" t="n">
        <v>0</v>
      </c>
      <c r="BC18" s="9" t="n">
        <v>0</v>
      </c>
    </row>
    <row r="19" customFormat="false" ht="15" hidden="false" customHeight="false" outlineLevel="0" collapsed="false">
      <c r="A19" s="9" t="s">
        <v>148</v>
      </c>
      <c r="B19" s="9" t="s">
        <v>16</v>
      </c>
      <c r="C19" s="9" t="n">
        <v>72.88</v>
      </c>
      <c r="D19" s="9" t="n">
        <v>187</v>
      </c>
      <c r="E19" s="9" t="n">
        <v>4.54</v>
      </c>
      <c r="F19" s="9" t="n">
        <v>0.816236952238181</v>
      </c>
      <c r="G19" s="9" t="n">
        <v>4</v>
      </c>
      <c r="H19" s="9" t="n">
        <v>-2.34445241077595</v>
      </c>
      <c r="I19" s="9" t="n">
        <v>36</v>
      </c>
      <c r="J19" s="9" t="n">
        <v>0.850427562780879</v>
      </c>
      <c r="K19" s="9" t="n">
        <v>126</v>
      </c>
      <c r="L19" s="9" t="n">
        <v>1.12113495254384</v>
      </c>
      <c r="M19" s="9" t="n">
        <v>4.32</v>
      </c>
      <c r="N19" s="9" t="n">
        <v>0.395038217549873</v>
      </c>
      <c r="O19" s="9" t="n">
        <v>7.17</v>
      </c>
      <c r="P19" s="9" t="n">
        <v>0.13023537822127</v>
      </c>
      <c r="Q19" s="9" t="n">
        <v>0.968620652558094</v>
      </c>
      <c r="R19" s="9" t="n">
        <v>0.161436775426349</v>
      </c>
      <c r="S19" s="9" t="n">
        <v>7</v>
      </c>
      <c r="T19" s="9" t="n">
        <v>210</v>
      </c>
      <c r="U19" s="9" t="n">
        <v>166</v>
      </c>
      <c r="W19" s="9" t="n">
        <v>16</v>
      </c>
      <c r="X19" s="9" t="n">
        <v>0</v>
      </c>
      <c r="Y19" s="9" t="n">
        <v>92</v>
      </c>
      <c r="Z19" s="9" t="n">
        <v>363</v>
      </c>
      <c r="AA19" s="9" t="n">
        <v>455</v>
      </c>
      <c r="AB19" s="9" t="n">
        <v>28.4375</v>
      </c>
      <c r="AD19" s="9" t="n">
        <v>16</v>
      </c>
      <c r="AE19" s="9" t="n">
        <v>0</v>
      </c>
      <c r="AF19" s="9" t="n">
        <v>815</v>
      </c>
      <c r="AG19" s="9" t="n">
        <v>223</v>
      </c>
      <c r="AH19" s="9" t="n">
        <v>1038</v>
      </c>
      <c r="AI19" s="9" t="n">
        <v>64.875</v>
      </c>
      <c r="AK19" s="9" t="n">
        <v>14</v>
      </c>
      <c r="AL19" s="9" t="n">
        <v>0</v>
      </c>
      <c r="AM19" s="9" t="n">
        <v>225</v>
      </c>
      <c r="AN19" s="9" t="n">
        <v>289</v>
      </c>
      <c r="AO19" s="9" t="n">
        <v>514</v>
      </c>
      <c r="AP19" s="9" t="n">
        <v>36.7142857142857</v>
      </c>
      <c r="AV19" s="9" t="n">
        <v>0</v>
      </c>
      <c r="AY19" s="9" t="n">
        <v>3</v>
      </c>
      <c r="AZ19" s="9" t="n">
        <v>0</v>
      </c>
      <c r="BA19" s="9" t="n">
        <v>0</v>
      </c>
      <c r="BB19" s="9" t="n">
        <v>23</v>
      </c>
      <c r="BC19" s="9" t="n">
        <v>23</v>
      </c>
      <c r="BD19" s="9" t="n">
        <v>7.66666666666667</v>
      </c>
    </row>
    <row r="20" customFormat="false" ht="15" hidden="false" customHeight="false" outlineLevel="0" collapsed="false">
      <c r="A20" s="9" t="s">
        <v>152</v>
      </c>
      <c r="B20" s="9" t="s">
        <v>16</v>
      </c>
      <c r="C20" s="9" t="n">
        <v>71.63</v>
      </c>
      <c r="D20" s="9" t="n">
        <v>190</v>
      </c>
      <c r="E20" s="9" t="n">
        <v>4.38</v>
      </c>
      <c r="F20" s="9" t="n">
        <v>1.34674004832754</v>
      </c>
      <c r="G20" s="9" t="n">
        <v>16</v>
      </c>
      <c r="H20" s="9" t="n">
        <v>-0.638070251766394</v>
      </c>
      <c r="I20" s="9" t="n">
        <v>37.5</v>
      </c>
      <c r="J20" s="9" t="n">
        <v>1.1976452001865</v>
      </c>
      <c r="K20" s="9" t="n">
        <v>125</v>
      </c>
      <c r="L20" s="9" t="n">
        <v>1.01555353707892</v>
      </c>
      <c r="M20" s="9" t="n">
        <v>3.85</v>
      </c>
      <c r="N20" s="9" t="n">
        <v>2.07792444885723</v>
      </c>
      <c r="Q20" s="9" t="n">
        <v>4.9997929826838</v>
      </c>
      <c r="R20" s="9" t="n">
        <v>0.999958596536759</v>
      </c>
      <c r="S20" s="9" t="n">
        <v>1</v>
      </c>
      <c r="T20" s="9" t="n">
        <v>22</v>
      </c>
      <c r="U20" s="9" t="n">
        <v>21</v>
      </c>
      <c r="W20" s="9" t="n">
        <v>16</v>
      </c>
      <c r="X20" s="9" t="n">
        <v>0</v>
      </c>
      <c r="Y20" s="9" t="n">
        <v>1000</v>
      </c>
      <c r="Z20" s="9" t="n">
        <v>6</v>
      </c>
      <c r="AA20" s="9" t="n">
        <v>1006</v>
      </c>
      <c r="AB20" s="9" t="n">
        <v>62.875</v>
      </c>
      <c r="AD20" s="9" t="n">
        <v>16</v>
      </c>
      <c r="AE20" s="9" t="n">
        <v>0</v>
      </c>
      <c r="AF20" s="9" t="n">
        <v>1076</v>
      </c>
      <c r="AG20" s="9" t="n">
        <v>60</v>
      </c>
      <c r="AH20" s="9" t="n">
        <v>1136</v>
      </c>
      <c r="AI20" s="9" t="n">
        <v>71</v>
      </c>
      <c r="AK20" s="9" t="n">
        <v>16</v>
      </c>
      <c r="AL20" s="9" t="n">
        <v>0</v>
      </c>
      <c r="AM20" s="9" t="n">
        <v>966</v>
      </c>
      <c r="AN20" s="9" t="n">
        <v>146</v>
      </c>
      <c r="AO20" s="9" t="n">
        <v>1112</v>
      </c>
      <c r="AP20" s="9" t="n">
        <v>69.5</v>
      </c>
      <c r="AR20" s="9" t="n">
        <v>9</v>
      </c>
      <c r="AS20" s="9" t="n">
        <v>0</v>
      </c>
      <c r="AT20" s="9" t="n">
        <v>591</v>
      </c>
      <c r="AU20" s="9" t="n">
        <v>67</v>
      </c>
      <c r="AV20" s="9" t="n">
        <v>658</v>
      </c>
      <c r="AW20" s="9" t="n">
        <v>73.1111111111111</v>
      </c>
      <c r="AY20" s="9" t="n">
        <v>15</v>
      </c>
      <c r="AZ20" s="9" t="n">
        <v>0</v>
      </c>
      <c r="BA20" s="9" t="n">
        <v>901</v>
      </c>
      <c r="BB20" s="9" t="n">
        <v>65</v>
      </c>
      <c r="BC20" s="9" t="n">
        <v>966</v>
      </c>
      <c r="BD20" s="9" t="n">
        <v>64.4</v>
      </c>
    </row>
    <row r="21" customFormat="false" ht="15" hidden="false" customHeight="false" outlineLevel="0" collapsed="false">
      <c r="A21" s="9" t="s">
        <v>162</v>
      </c>
      <c r="B21" s="9" t="s">
        <v>16</v>
      </c>
      <c r="C21" s="9" t="n">
        <v>71.13</v>
      </c>
      <c r="D21" s="9" t="n">
        <v>201</v>
      </c>
      <c r="E21" s="9" t="n">
        <v>4.47</v>
      </c>
      <c r="F21" s="9" t="n">
        <v>1.04833205677728</v>
      </c>
      <c r="G21" s="9" t="n">
        <v>22</v>
      </c>
      <c r="H21" s="9" t="n">
        <v>0.215120827738384</v>
      </c>
      <c r="I21" s="9" t="n">
        <v>38</v>
      </c>
      <c r="J21" s="9" t="n">
        <v>1.31338441265503</v>
      </c>
      <c r="K21" s="9" t="n">
        <v>125</v>
      </c>
      <c r="L21" s="9" t="n">
        <v>1.01555353707892</v>
      </c>
      <c r="M21" s="9" t="n">
        <v>4.15</v>
      </c>
      <c r="N21" s="9" t="n">
        <v>1.00374174802275</v>
      </c>
      <c r="O21" s="9" t="n">
        <v>6.7</v>
      </c>
      <c r="P21" s="9" t="n">
        <v>1.28935454203569</v>
      </c>
      <c r="Q21" s="9" t="n">
        <v>5.88548712430805</v>
      </c>
      <c r="R21" s="9" t="n">
        <v>0.980914520718009</v>
      </c>
      <c r="S21" s="9" t="n">
        <v>3</v>
      </c>
      <c r="T21" s="9" t="n">
        <v>64</v>
      </c>
      <c r="U21" s="9" t="n">
        <v>58</v>
      </c>
      <c r="W21" s="9" t="n">
        <v>10</v>
      </c>
      <c r="X21" s="9" t="n">
        <v>0</v>
      </c>
      <c r="Y21" s="9" t="n">
        <v>485</v>
      </c>
      <c r="Z21" s="9" t="n">
        <v>31</v>
      </c>
      <c r="AA21" s="9" t="n">
        <v>516</v>
      </c>
      <c r="AB21" s="9" t="n">
        <v>51.6</v>
      </c>
      <c r="AD21" s="9" t="n">
        <v>15</v>
      </c>
      <c r="AE21" s="9" t="n">
        <v>0</v>
      </c>
      <c r="AF21" s="9" t="n">
        <v>855</v>
      </c>
      <c r="AG21" s="9" t="n">
        <v>95</v>
      </c>
      <c r="AH21" s="9" t="n">
        <v>950</v>
      </c>
      <c r="AI21" s="9" t="n">
        <v>63.3333333333333</v>
      </c>
      <c r="AK21" s="9" t="n">
        <v>12</v>
      </c>
      <c r="AL21" s="9" t="n">
        <v>0</v>
      </c>
      <c r="AM21" s="9" t="n">
        <v>455</v>
      </c>
      <c r="AN21" s="9" t="n">
        <v>153</v>
      </c>
      <c r="AO21" s="9" t="n">
        <v>608</v>
      </c>
      <c r="AP21" s="9" t="n">
        <v>50.6666666666667</v>
      </c>
      <c r="AR21" s="9" t="n">
        <v>3</v>
      </c>
      <c r="AS21" s="9" t="n">
        <v>0</v>
      </c>
      <c r="AT21" s="9" t="n">
        <v>84</v>
      </c>
      <c r="AU21" s="9" t="n">
        <v>33</v>
      </c>
      <c r="AV21" s="9" t="n">
        <v>117</v>
      </c>
      <c r="AW21" s="9" t="n">
        <v>39</v>
      </c>
      <c r="BC21" s="9" t="n">
        <v>0</v>
      </c>
    </row>
    <row r="22" customFormat="false" ht="15" hidden="false" customHeight="false" outlineLevel="0" collapsed="false">
      <c r="A22" s="9" t="s">
        <v>195</v>
      </c>
      <c r="B22" s="9" t="s">
        <v>16</v>
      </c>
      <c r="C22" s="9" t="n">
        <v>68.25</v>
      </c>
      <c r="D22" s="9" t="n">
        <v>190</v>
      </c>
      <c r="E22" s="9" t="n">
        <v>4.46</v>
      </c>
      <c r="F22" s="9" t="n">
        <v>1.08148850028286</v>
      </c>
      <c r="G22" s="9" t="n">
        <v>10</v>
      </c>
      <c r="H22" s="9" t="n">
        <v>-1.49126133127117</v>
      </c>
      <c r="Q22" s="9" t="n">
        <v>-0.409772830988311</v>
      </c>
      <c r="R22" s="9" t="n">
        <v>-0.204886415494155</v>
      </c>
      <c r="AA22" s="9" t="n">
        <v>0</v>
      </c>
      <c r="AH22" s="9" t="n">
        <v>0</v>
      </c>
      <c r="AO22" s="9" t="n">
        <v>0</v>
      </c>
      <c r="AV22" s="9" t="n">
        <v>0</v>
      </c>
      <c r="BC22" s="9" t="n">
        <v>0</v>
      </c>
    </row>
    <row r="23" customFormat="false" ht="15" hidden="false" customHeight="false" outlineLevel="0" collapsed="false">
      <c r="A23" s="9" t="s">
        <v>204</v>
      </c>
      <c r="B23" s="9" t="s">
        <v>16</v>
      </c>
      <c r="C23" s="9" t="n">
        <v>70.63</v>
      </c>
      <c r="D23" s="9" t="n">
        <v>192</v>
      </c>
      <c r="E23" s="9" t="n">
        <v>4.39</v>
      </c>
      <c r="F23" s="9" t="n">
        <v>1.31358360482196</v>
      </c>
      <c r="G23" s="9" t="n">
        <v>22</v>
      </c>
      <c r="H23" s="9" t="n">
        <v>0.215120827738384</v>
      </c>
      <c r="I23" s="9" t="n">
        <v>35</v>
      </c>
      <c r="J23" s="9" t="n">
        <v>0.618949137843801</v>
      </c>
      <c r="K23" s="9" t="n">
        <v>127</v>
      </c>
      <c r="L23" s="9" t="n">
        <v>1.22671636800876</v>
      </c>
      <c r="M23" s="9" t="n">
        <v>4.06</v>
      </c>
      <c r="N23" s="9" t="n">
        <v>1.3259965582731</v>
      </c>
      <c r="O23" s="9" t="n">
        <v>6.82</v>
      </c>
      <c r="P23" s="9" t="n">
        <v>0.993409223614985</v>
      </c>
      <c r="Q23" s="9" t="n">
        <v>5.69377572030098</v>
      </c>
      <c r="R23" s="9" t="n">
        <v>0.948962620050164</v>
      </c>
      <c r="S23" s="9" t="n">
        <v>2</v>
      </c>
      <c r="T23" s="9" t="n">
        <v>54</v>
      </c>
      <c r="U23" s="9" t="n">
        <v>49</v>
      </c>
      <c r="W23" s="9" t="n">
        <v>9</v>
      </c>
      <c r="X23" s="9" t="n">
        <v>0</v>
      </c>
      <c r="Y23" s="9" t="n">
        <v>42</v>
      </c>
      <c r="Z23" s="9" t="n">
        <v>53</v>
      </c>
      <c r="AA23" s="9" t="n">
        <v>95</v>
      </c>
      <c r="AB23" s="9" t="n">
        <v>10.5555555555556</v>
      </c>
      <c r="AD23" s="9" t="n">
        <v>12</v>
      </c>
      <c r="AE23" s="9" t="n">
        <v>0</v>
      </c>
      <c r="AF23" s="9" t="n">
        <v>293</v>
      </c>
      <c r="AG23" s="9" t="n">
        <v>103</v>
      </c>
      <c r="AH23" s="9" t="n">
        <v>396</v>
      </c>
      <c r="AI23" s="9" t="n">
        <v>33</v>
      </c>
      <c r="AK23" s="9" t="n">
        <v>12</v>
      </c>
      <c r="AL23" s="9" t="n">
        <v>0</v>
      </c>
      <c r="AM23" s="9" t="n">
        <v>712</v>
      </c>
      <c r="AN23" s="9" t="n">
        <v>5</v>
      </c>
      <c r="AO23" s="9" t="n">
        <v>717</v>
      </c>
      <c r="AP23" s="9" t="n">
        <v>59.75</v>
      </c>
      <c r="AR23" s="9" t="n">
        <v>15</v>
      </c>
      <c r="AS23" s="9" t="n">
        <v>0</v>
      </c>
      <c r="AT23" s="9" t="n">
        <v>921</v>
      </c>
      <c r="AU23" s="9" t="n">
        <v>90</v>
      </c>
      <c r="AV23" s="9" t="n">
        <v>1011</v>
      </c>
      <c r="AW23" s="9" t="n">
        <v>67.4</v>
      </c>
      <c r="AY23" s="9" t="n">
        <v>16</v>
      </c>
      <c r="AZ23" s="9" t="n">
        <v>0</v>
      </c>
      <c r="BA23" s="9" t="n">
        <v>965</v>
      </c>
      <c r="BB23" s="9" t="n">
        <v>117</v>
      </c>
      <c r="BC23" s="9" t="n">
        <v>1082</v>
      </c>
      <c r="BD23" s="9" t="n">
        <v>67.625</v>
      </c>
    </row>
    <row r="24" customFormat="false" ht="15" hidden="false" customHeight="false" outlineLevel="0" collapsed="false">
      <c r="A24" s="9" t="s">
        <v>233</v>
      </c>
      <c r="B24" s="9" t="s">
        <v>16</v>
      </c>
      <c r="C24" s="9" t="n">
        <v>70.25</v>
      </c>
      <c r="D24" s="9" t="n">
        <v>185</v>
      </c>
      <c r="E24" s="9" t="n">
        <v>4.48</v>
      </c>
      <c r="F24" s="9" t="n">
        <v>1.01517561327169</v>
      </c>
      <c r="G24" s="9" t="n">
        <v>16</v>
      </c>
      <c r="H24" s="9" t="n">
        <v>-0.638070251766394</v>
      </c>
      <c r="Q24" s="9" t="n">
        <v>0.377105361505296</v>
      </c>
      <c r="R24" s="9" t="n">
        <v>0.188552680752648</v>
      </c>
      <c r="W24" s="9" t="n">
        <v>4</v>
      </c>
      <c r="X24" s="9" t="n">
        <v>0</v>
      </c>
      <c r="Y24" s="9" t="n">
        <v>0</v>
      </c>
      <c r="Z24" s="9" t="n">
        <v>49</v>
      </c>
      <c r="AA24" s="9" t="n">
        <v>49</v>
      </c>
      <c r="AB24" s="9" t="n">
        <v>12.25</v>
      </c>
      <c r="AH24" s="9" t="n">
        <v>0</v>
      </c>
      <c r="AO24" s="9" t="n">
        <v>0</v>
      </c>
      <c r="AV24" s="9" t="n">
        <v>0</v>
      </c>
      <c r="BC24" s="9" t="n">
        <v>0</v>
      </c>
    </row>
    <row r="25" customFormat="false" ht="15" hidden="false" customHeight="false" outlineLevel="0" collapsed="false">
      <c r="A25" s="9" t="s">
        <v>234</v>
      </c>
      <c r="B25" s="9" t="s">
        <v>16</v>
      </c>
      <c r="C25" s="9" t="n">
        <v>74</v>
      </c>
      <c r="D25" s="9" t="n">
        <v>185</v>
      </c>
      <c r="E25" s="9" t="n">
        <v>4.61</v>
      </c>
      <c r="F25" s="9" t="n">
        <v>0.584141847699085</v>
      </c>
      <c r="G25" s="9" t="n">
        <v>10</v>
      </c>
      <c r="H25" s="9" t="n">
        <v>-1.49126133127117</v>
      </c>
      <c r="I25" s="9" t="n">
        <v>34</v>
      </c>
      <c r="J25" s="9" t="n">
        <v>0.387470712906723</v>
      </c>
      <c r="K25" s="9" t="n">
        <v>125</v>
      </c>
      <c r="L25" s="9" t="n">
        <v>1.01555353707892</v>
      </c>
      <c r="M25" s="9" t="n">
        <v>4.27</v>
      </c>
      <c r="N25" s="9" t="n">
        <v>0.574068667688956</v>
      </c>
      <c r="O25" s="9" t="n">
        <v>6.97</v>
      </c>
      <c r="P25" s="9" t="n">
        <v>0.623477575589108</v>
      </c>
      <c r="Q25" s="9" t="n">
        <v>1.69345100969162</v>
      </c>
      <c r="R25" s="9" t="n">
        <v>0.282241834948604</v>
      </c>
      <c r="S25" s="9" t="n">
        <v>2</v>
      </c>
      <c r="T25" s="9" t="n">
        <v>43</v>
      </c>
      <c r="U25" s="9" t="n">
        <v>40</v>
      </c>
      <c r="W25" s="9" t="n">
        <v>16</v>
      </c>
      <c r="X25" s="9" t="n">
        <v>0</v>
      </c>
      <c r="Y25" s="9" t="n">
        <v>939</v>
      </c>
      <c r="Z25" s="9" t="n">
        <v>96</v>
      </c>
      <c r="AA25" s="9" t="n">
        <v>1035</v>
      </c>
      <c r="AB25" s="9" t="n">
        <v>64.6875</v>
      </c>
      <c r="AD25" s="9" t="n">
        <v>15</v>
      </c>
      <c r="AE25" s="9" t="n">
        <v>0</v>
      </c>
      <c r="AF25" s="9" t="n">
        <v>910</v>
      </c>
      <c r="AG25" s="9" t="n">
        <v>59</v>
      </c>
      <c r="AH25" s="9" t="n">
        <v>969</v>
      </c>
      <c r="AI25" s="9" t="n">
        <v>64.6</v>
      </c>
      <c r="AK25" s="9" t="n">
        <v>14</v>
      </c>
      <c r="AL25" s="9" t="n">
        <v>0</v>
      </c>
      <c r="AM25" s="9" t="n">
        <v>434</v>
      </c>
      <c r="AN25" s="9" t="n">
        <v>83</v>
      </c>
      <c r="AO25" s="9" t="n">
        <v>517</v>
      </c>
      <c r="AP25" s="9" t="n">
        <v>36.9285714285714</v>
      </c>
      <c r="AR25" s="9" t="n">
        <v>9</v>
      </c>
      <c r="AS25" s="9" t="n">
        <v>0</v>
      </c>
      <c r="AT25" s="9" t="n">
        <v>133</v>
      </c>
      <c r="AU25" s="9" t="n">
        <v>55</v>
      </c>
      <c r="AV25" s="9" t="n">
        <v>188</v>
      </c>
      <c r="AW25" s="9" t="n">
        <v>20.8888888888889</v>
      </c>
      <c r="AY25" s="9" t="n">
        <v>3</v>
      </c>
      <c r="AZ25" s="9" t="n">
        <v>0</v>
      </c>
      <c r="BA25" s="9" t="n">
        <v>88</v>
      </c>
      <c r="BB25" s="9" t="n">
        <v>10</v>
      </c>
      <c r="BC25" s="9" t="n">
        <v>98</v>
      </c>
      <c r="BD25" s="9" t="n">
        <v>32.6666666666667</v>
      </c>
    </row>
    <row r="26" customFormat="false" ht="15" hidden="false" customHeight="false" outlineLevel="0" collapsed="false">
      <c r="A26" s="9" t="s">
        <v>242</v>
      </c>
      <c r="B26" s="9" t="s">
        <v>16</v>
      </c>
      <c r="C26" s="9" t="n">
        <v>71.88</v>
      </c>
      <c r="D26" s="9" t="n">
        <v>191</v>
      </c>
      <c r="E26" s="9" t="n">
        <v>4.54</v>
      </c>
      <c r="F26" s="9" t="n">
        <v>0.816236952238181</v>
      </c>
      <c r="G26" s="9" t="n">
        <v>8</v>
      </c>
      <c r="H26" s="9" t="n">
        <v>-1.77565835777276</v>
      </c>
      <c r="I26" s="9" t="n">
        <v>30.5</v>
      </c>
      <c r="J26" s="9" t="n">
        <v>-0.42270377437305</v>
      </c>
      <c r="K26" s="9" t="n">
        <v>118</v>
      </c>
      <c r="L26" s="9" t="n">
        <v>0.276483628824479</v>
      </c>
      <c r="M26" s="9" t="n">
        <v>4.18</v>
      </c>
      <c r="N26" s="9" t="n">
        <v>0.896323477939301</v>
      </c>
      <c r="O26" s="9" t="n">
        <v>6.87</v>
      </c>
      <c r="P26" s="9" t="n">
        <v>0.870098674273026</v>
      </c>
      <c r="Q26" s="9" t="n">
        <v>0.660780601129173</v>
      </c>
      <c r="R26" s="9" t="n">
        <v>0.110130100188195</v>
      </c>
      <c r="S26" s="9" t="n">
        <v>7</v>
      </c>
      <c r="T26" s="9" t="n">
        <v>218</v>
      </c>
      <c r="U26" s="9" t="n">
        <v>172</v>
      </c>
      <c r="W26" s="9" t="n">
        <v>12</v>
      </c>
      <c r="X26" s="9" t="n">
        <v>0</v>
      </c>
      <c r="Y26" s="9" t="n">
        <v>129</v>
      </c>
      <c r="Z26" s="9" t="n">
        <v>182</v>
      </c>
      <c r="AA26" s="9" t="n">
        <v>311</v>
      </c>
      <c r="AB26" s="9" t="n">
        <v>25.9166666666667</v>
      </c>
      <c r="AD26" s="9" t="n">
        <v>16</v>
      </c>
      <c r="AE26" s="9" t="n">
        <v>0</v>
      </c>
      <c r="AF26" s="9" t="n">
        <v>115</v>
      </c>
      <c r="AG26" s="9" t="n">
        <v>367</v>
      </c>
      <c r="AH26" s="9" t="n">
        <v>482</v>
      </c>
      <c r="AI26" s="9" t="n">
        <v>30.125</v>
      </c>
      <c r="AK26" s="9" t="n">
        <v>14</v>
      </c>
      <c r="AL26" s="9" t="n">
        <v>0</v>
      </c>
      <c r="AM26" s="9" t="n">
        <v>424</v>
      </c>
      <c r="AN26" s="9" t="n">
        <v>269</v>
      </c>
      <c r="AO26" s="9" t="n">
        <v>693</v>
      </c>
      <c r="AP26" s="9" t="n">
        <v>49.5</v>
      </c>
      <c r="AR26" s="9" t="n">
        <v>6</v>
      </c>
      <c r="AS26" s="9" t="n">
        <v>0</v>
      </c>
      <c r="AT26" s="9" t="n">
        <v>354</v>
      </c>
      <c r="AU26" s="9" t="n">
        <v>75</v>
      </c>
      <c r="AV26" s="9" t="n">
        <v>429</v>
      </c>
      <c r="AW26" s="9" t="n">
        <v>71.5</v>
      </c>
      <c r="AY26" s="9" t="n">
        <v>15</v>
      </c>
      <c r="AZ26" s="9" t="n">
        <v>0</v>
      </c>
      <c r="BA26" s="9" t="n">
        <v>1038</v>
      </c>
      <c r="BB26" s="9" t="n">
        <v>79</v>
      </c>
      <c r="BC26" s="9" t="n">
        <v>1117</v>
      </c>
      <c r="BD26" s="9" t="n">
        <v>74.4666666666667</v>
      </c>
    </row>
    <row r="27" customFormat="false" ht="15" hidden="false" customHeight="false" outlineLevel="0" collapsed="false">
      <c r="A27" s="9" t="s">
        <v>253</v>
      </c>
      <c r="B27" s="9" t="s">
        <v>16</v>
      </c>
      <c r="C27" s="9" t="n">
        <v>69.38</v>
      </c>
      <c r="D27" s="9" t="n">
        <v>199</v>
      </c>
      <c r="E27" s="9" t="n">
        <v>4.65</v>
      </c>
      <c r="F27" s="9" t="n">
        <v>0.451516073676746</v>
      </c>
      <c r="G27" s="9" t="n">
        <v>16</v>
      </c>
      <c r="H27" s="9" t="n">
        <v>-0.638070251766394</v>
      </c>
      <c r="I27" s="9" t="n">
        <v>35</v>
      </c>
      <c r="J27" s="9" t="n">
        <v>0.618949137843801</v>
      </c>
      <c r="K27" s="9" t="n">
        <v>114</v>
      </c>
      <c r="L27" s="9" t="n">
        <v>-0.145842033035202</v>
      </c>
      <c r="M27" s="9" t="n">
        <v>4.25</v>
      </c>
      <c r="N27" s="9" t="n">
        <v>0.645680847744587</v>
      </c>
      <c r="O27" s="9" t="n">
        <v>6.99</v>
      </c>
      <c r="P27" s="9" t="n">
        <v>0.574153355852323</v>
      </c>
      <c r="Q27" s="9" t="n">
        <v>1.50638713031586</v>
      </c>
      <c r="R27" s="9" t="n">
        <v>0.25106452171931</v>
      </c>
      <c r="W27" s="9" t="n">
        <v>2</v>
      </c>
      <c r="X27" s="9" t="n">
        <v>15</v>
      </c>
      <c r="Y27" s="9" t="n">
        <v>0</v>
      </c>
      <c r="Z27" s="9" t="n">
        <v>0</v>
      </c>
      <c r="AA27" s="9" t="n">
        <v>15</v>
      </c>
      <c r="AB27" s="9" t="n">
        <v>7.5</v>
      </c>
      <c r="AH27" s="9" t="n">
        <v>0</v>
      </c>
      <c r="AO27" s="9" t="n">
        <v>0</v>
      </c>
      <c r="AR27" s="9" t="n">
        <v>8</v>
      </c>
      <c r="AS27" s="9" t="n">
        <v>0</v>
      </c>
      <c r="AT27" s="9" t="n">
        <v>134</v>
      </c>
      <c r="AU27" s="9" t="n">
        <v>48</v>
      </c>
      <c r="AV27" s="9" t="n">
        <v>182</v>
      </c>
      <c r="AW27" s="9" t="n">
        <v>22.75</v>
      </c>
      <c r="BC27" s="9" t="n">
        <v>0</v>
      </c>
    </row>
    <row r="28" customFormat="false" ht="15" hidden="false" customHeight="false" outlineLevel="0" collapsed="false">
      <c r="A28" s="9" t="s">
        <v>258</v>
      </c>
      <c r="B28" s="9" t="s">
        <v>16</v>
      </c>
      <c r="C28" s="9" t="n">
        <v>70.5</v>
      </c>
      <c r="D28" s="9" t="n">
        <v>195</v>
      </c>
      <c r="E28" s="9" t="n">
        <v>4.41</v>
      </c>
      <c r="F28" s="9" t="n">
        <v>1.24727071781078</v>
      </c>
      <c r="G28" s="9" t="n">
        <v>14</v>
      </c>
      <c r="H28" s="9" t="n">
        <v>-0.922467278267986</v>
      </c>
      <c r="I28" s="9" t="n">
        <v>35</v>
      </c>
      <c r="J28" s="9" t="n">
        <v>0.618949137843801</v>
      </c>
      <c r="K28" s="9" t="n">
        <v>125</v>
      </c>
      <c r="L28" s="9" t="n">
        <v>1.01555353707892</v>
      </c>
      <c r="Q28" s="9" t="n">
        <v>1.95930611446552</v>
      </c>
      <c r="R28" s="9" t="n">
        <v>0.48982652861638</v>
      </c>
      <c r="S28" s="9" t="n">
        <v>3</v>
      </c>
      <c r="T28" s="9" t="n">
        <v>90</v>
      </c>
      <c r="U28" s="9" t="n">
        <v>80</v>
      </c>
      <c r="W28" s="9" t="n">
        <v>14</v>
      </c>
      <c r="X28" s="9" t="n">
        <v>0</v>
      </c>
      <c r="Y28" s="9" t="n">
        <v>479</v>
      </c>
      <c r="Z28" s="9" t="n">
        <v>211</v>
      </c>
      <c r="AA28" s="9" t="n">
        <v>690</v>
      </c>
      <c r="AB28" s="9" t="n">
        <v>49.2857142857143</v>
      </c>
      <c r="AD28" s="9" t="n">
        <v>12</v>
      </c>
      <c r="AE28" s="9" t="n">
        <v>0</v>
      </c>
      <c r="AF28" s="9" t="n">
        <v>130</v>
      </c>
      <c r="AG28" s="9" t="n">
        <v>272</v>
      </c>
      <c r="AH28" s="9" t="n">
        <v>402</v>
      </c>
      <c r="AI28" s="9" t="n">
        <v>33.5</v>
      </c>
      <c r="AK28" s="9" t="n">
        <v>15</v>
      </c>
      <c r="AL28" s="9" t="n">
        <v>0</v>
      </c>
      <c r="AM28" s="9" t="n">
        <v>69</v>
      </c>
      <c r="AN28" s="9" t="n">
        <v>276</v>
      </c>
      <c r="AO28" s="9" t="n">
        <v>345</v>
      </c>
      <c r="AP28" s="9" t="n">
        <v>23</v>
      </c>
      <c r="AR28" s="9" t="n">
        <v>13</v>
      </c>
      <c r="AS28" s="9" t="n">
        <v>0</v>
      </c>
      <c r="AT28" s="9" t="n">
        <v>59</v>
      </c>
      <c r="AU28" s="9" t="n">
        <v>252</v>
      </c>
      <c r="AV28" s="9" t="n">
        <v>311</v>
      </c>
      <c r="AW28" s="9" t="n">
        <v>23.9230769230769</v>
      </c>
      <c r="AY28" s="9" t="n">
        <v>11</v>
      </c>
      <c r="AZ28" s="9" t="n">
        <v>0</v>
      </c>
      <c r="BA28" s="9" t="n">
        <v>552</v>
      </c>
      <c r="BB28" s="9" t="n">
        <v>5</v>
      </c>
      <c r="BC28" s="9" t="n">
        <v>557</v>
      </c>
      <c r="BD28" s="9" t="n">
        <v>50.6363636363636</v>
      </c>
    </row>
    <row r="29" customFormat="false" ht="15" hidden="false" customHeight="false" outlineLevel="0" collapsed="false">
      <c r="A29" s="9" t="s">
        <v>271</v>
      </c>
      <c r="B29" s="9" t="s">
        <v>16</v>
      </c>
      <c r="C29" s="9" t="n">
        <v>71</v>
      </c>
      <c r="D29" s="9" t="n">
        <v>210</v>
      </c>
      <c r="E29" s="9" t="n">
        <v>4.53</v>
      </c>
      <c r="F29" s="9" t="n">
        <v>0.849393395743765</v>
      </c>
      <c r="G29" s="9" t="n">
        <v>17</v>
      </c>
      <c r="H29" s="9" t="n">
        <v>-0.495871738515597</v>
      </c>
      <c r="I29" s="9" t="n">
        <v>33.5</v>
      </c>
      <c r="J29" s="9" t="n">
        <v>0.271731500438184</v>
      </c>
      <c r="K29" s="9" t="n">
        <v>117</v>
      </c>
      <c r="L29" s="9" t="n">
        <v>0.170902213359559</v>
      </c>
      <c r="M29" s="9" t="n">
        <v>4.18</v>
      </c>
      <c r="N29" s="9" t="n">
        <v>0.896323477939301</v>
      </c>
      <c r="O29" s="9" t="n">
        <v>6.95</v>
      </c>
      <c r="P29" s="9" t="n">
        <v>0.672801795325891</v>
      </c>
      <c r="Q29" s="9" t="n">
        <v>2.3652806442911</v>
      </c>
      <c r="R29" s="9" t="n">
        <v>0.394213440715184</v>
      </c>
      <c r="S29" s="9" t="n">
        <v>6</v>
      </c>
      <c r="T29" s="9" t="n">
        <v>202</v>
      </c>
      <c r="U29" s="9" t="n">
        <v>164</v>
      </c>
      <c r="AA29" s="9" t="n">
        <v>0</v>
      </c>
      <c r="AD29" s="9" t="n">
        <v>3</v>
      </c>
      <c r="AE29" s="9" t="n">
        <v>0</v>
      </c>
      <c r="AF29" s="9" t="n">
        <v>0</v>
      </c>
      <c r="AG29" s="9" t="n">
        <v>45</v>
      </c>
      <c r="AH29" s="9" t="n">
        <v>45</v>
      </c>
      <c r="AI29" s="9" t="n">
        <v>15</v>
      </c>
      <c r="AO29" s="9" t="n">
        <v>0</v>
      </c>
      <c r="AV29" s="9" t="n">
        <v>0</v>
      </c>
      <c r="BC29" s="9" t="n">
        <v>0</v>
      </c>
    </row>
    <row r="30" customFormat="false" ht="15" hidden="false" customHeight="false" outlineLevel="0" collapsed="false">
      <c r="A30" s="9" t="s">
        <v>285</v>
      </c>
      <c r="B30" s="9" t="s">
        <v>16</v>
      </c>
      <c r="C30" s="9" t="n">
        <v>69.63</v>
      </c>
      <c r="D30" s="9" t="n">
        <v>193</v>
      </c>
      <c r="E30" s="9" t="n">
        <v>4.54</v>
      </c>
      <c r="F30" s="9" t="n">
        <v>0.816236952238181</v>
      </c>
      <c r="G30" s="9" t="n">
        <v>10</v>
      </c>
      <c r="H30" s="9" t="n">
        <v>-1.49126133127117</v>
      </c>
      <c r="I30" s="9" t="n">
        <v>34.5</v>
      </c>
      <c r="J30" s="9" t="n">
        <v>0.503209925375262</v>
      </c>
      <c r="K30" s="9" t="n">
        <v>119</v>
      </c>
      <c r="L30" s="9" t="n">
        <v>0.3820650442894</v>
      </c>
      <c r="M30" s="9" t="n">
        <v>4.27</v>
      </c>
      <c r="N30" s="9" t="n">
        <v>0.574068667688956</v>
      </c>
      <c r="O30" s="9" t="n">
        <v>6.81</v>
      </c>
      <c r="P30" s="9" t="n">
        <v>1.01807133348338</v>
      </c>
      <c r="Q30" s="9" t="n">
        <v>1.80239059180401</v>
      </c>
      <c r="R30" s="9" t="n">
        <v>0.300398431967334</v>
      </c>
      <c r="S30" s="9" t="n">
        <v>3</v>
      </c>
      <c r="T30" s="9" t="n">
        <v>68</v>
      </c>
      <c r="U30" s="9" t="n">
        <v>62</v>
      </c>
      <c r="W30" s="9" t="n">
        <v>16</v>
      </c>
      <c r="X30" s="9" t="n">
        <v>0</v>
      </c>
      <c r="Y30" s="9" t="n">
        <v>245</v>
      </c>
      <c r="Z30" s="9" t="n">
        <v>176</v>
      </c>
      <c r="AA30" s="9" t="n">
        <v>421</v>
      </c>
      <c r="AB30" s="9" t="n">
        <v>26.3125</v>
      </c>
      <c r="AD30" s="9" t="n">
        <v>7</v>
      </c>
      <c r="AE30" s="9" t="n">
        <v>0</v>
      </c>
      <c r="AF30" s="9" t="n">
        <v>81</v>
      </c>
      <c r="AG30" s="9" t="n">
        <v>67</v>
      </c>
      <c r="AH30" s="9" t="n">
        <v>148</v>
      </c>
      <c r="AI30" s="9" t="n">
        <v>21.1428571428571</v>
      </c>
      <c r="AK30" s="9" t="n">
        <v>2</v>
      </c>
      <c r="AL30" s="9" t="n">
        <v>0</v>
      </c>
      <c r="AM30" s="9" t="n">
        <v>0</v>
      </c>
      <c r="AN30" s="9" t="n">
        <v>18</v>
      </c>
      <c r="AO30" s="9" t="n">
        <v>18</v>
      </c>
      <c r="AP30" s="9" t="n">
        <v>9</v>
      </c>
      <c r="AR30" s="9" t="n">
        <v>9</v>
      </c>
      <c r="AS30" s="9" t="n">
        <v>0</v>
      </c>
      <c r="AT30" s="9" t="n">
        <v>56</v>
      </c>
      <c r="AU30" s="9" t="n">
        <v>124</v>
      </c>
      <c r="AV30" s="9" t="n">
        <v>180</v>
      </c>
      <c r="AW30" s="9" t="n">
        <v>20</v>
      </c>
      <c r="BC30" s="9" t="n">
        <v>0</v>
      </c>
    </row>
    <row r="31" customFormat="false" ht="15" hidden="false" customHeight="false" outlineLevel="0" collapsed="false">
      <c r="A31" s="9" t="s">
        <v>288</v>
      </c>
      <c r="B31" s="9" t="s">
        <v>16</v>
      </c>
      <c r="C31" s="9" t="n">
        <v>71.13</v>
      </c>
      <c r="D31" s="9" t="n">
        <v>191</v>
      </c>
      <c r="E31" s="9" t="n">
        <v>4.56</v>
      </c>
      <c r="F31" s="9" t="n">
        <v>0.749924065227012</v>
      </c>
      <c r="G31" s="9" t="n">
        <v>14</v>
      </c>
      <c r="H31" s="9" t="n">
        <v>-0.922467278267986</v>
      </c>
      <c r="I31" s="9" t="n">
        <v>32.5</v>
      </c>
      <c r="J31" s="9" t="n">
        <v>0.0402530755011059</v>
      </c>
      <c r="K31" s="9" t="n">
        <v>116</v>
      </c>
      <c r="L31" s="9" t="n">
        <v>0.0653207978946388</v>
      </c>
      <c r="M31" s="9" t="n">
        <v>4.06</v>
      </c>
      <c r="N31" s="9" t="n">
        <v>1.3259965582731</v>
      </c>
      <c r="O31" s="9" t="n">
        <v>6.69</v>
      </c>
      <c r="P31" s="9" t="n">
        <v>1.31401665190408</v>
      </c>
      <c r="Q31" s="9" t="n">
        <v>2.57304387053195</v>
      </c>
      <c r="R31" s="9" t="n">
        <v>0.428840645088658</v>
      </c>
      <c r="S31" s="9" t="n">
        <v>3</v>
      </c>
      <c r="T31" s="9" t="n">
        <v>83</v>
      </c>
      <c r="U31" s="9" t="n">
        <v>74</v>
      </c>
      <c r="W31" s="9" t="n">
        <v>16</v>
      </c>
      <c r="X31" s="9" t="n">
        <v>0</v>
      </c>
      <c r="Y31" s="9" t="n">
        <v>599</v>
      </c>
      <c r="Z31" s="9" t="n">
        <v>123</v>
      </c>
      <c r="AA31" s="9" t="n">
        <v>722</v>
      </c>
      <c r="AB31" s="9" t="n">
        <v>45.125</v>
      </c>
      <c r="AD31" s="9" t="n">
        <v>16</v>
      </c>
      <c r="AE31" s="9" t="n">
        <v>0</v>
      </c>
      <c r="AF31" s="9" t="n">
        <v>510</v>
      </c>
      <c r="AG31" s="9" t="n">
        <v>215</v>
      </c>
      <c r="AH31" s="9" t="n">
        <v>725</v>
      </c>
      <c r="AI31" s="9" t="n">
        <v>45.3125</v>
      </c>
      <c r="AK31" s="9" t="n">
        <v>16</v>
      </c>
      <c r="AL31" s="9" t="n">
        <v>0</v>
      </c>
      <c r="AM31" s="9" t="n">
        <v>976</v>
      </c>
      <c r="AN31" s="9" t="n">
        <v>52</v>
      </c>
      <c r="AO31" s="9" t="n">
        <v>1028</v>
      </c>
      <c r="AP31" s="9" t="n">
        <v>64.25</v>
      </c>
      <c r="AR31" s="9" t="n">
        <v>16</v>
      </c>
      <c r="AS31" s="9" t="n">
        <v>0</v>
      </c>
      <c r="AT31" s="9" t="n">
        <v>897</v>
      </c>
      <c r="AU31" s="9" t="n">
        <v>3</v>
      </c>
      <c r="AV31" s="9" t="n">
        <v>900</v>
      </c>
      <c r="AW31" s="9" t="n">
        <v>56.25</v>
      </c>
      <c r="AY31" s="9" t="n">
        <v>15</v>
      </c>
      <c r="AZ31" s="9" t="n">
        <v>0</v>
      </c>
      <c r="BA31" s="9" t="n">
        <v>922</v>
      </c>
      <c r="BB31" s="9" t="n">
        <v>64</v>
      </c>
      <c r="BC31" s="9" t="n">
        <v>986</v>
      </c>
      <c r="BD31" s="9" t="n">
        <v>65.7333333333333</v>
      </c>
    </row>
    <row r="32" customFormat="false" ht="15" hidden="false" customHeight="false" outlineLevel="0" collapsed="false">
      <c r="A32" s="9" t="s">
        <v>300</v>
      </c>
      <c r="B32" s="9" t="s">
        <v>16</v>
      </c>
      <c r="C32" s="9" t="n">
        <v>71.38</v>
      </c>
      <c r="D32" s="9" t="n">
        <v>196</v>
      </c>
      <c r="E32" s="9" t="n">
        <v>4.63</v>
      </c>
      <c r="F32" s="9" t="n">
        <v>0.517828960687917</v>
      </c>
      <c r="G32" s="9" t="n">
        <v>12</v>
      </c>
      <c r="H32" s="9" t="n">
        <v>-1.20686430476958</v>
      </c>
      <c r="I32" s="9" t="n">
        <v>35</v>
      </c>
      <c r="J32" s="9" t="n">
        <v>0.618949137843801</v>
      </c>
      <c r="K32" s="9" t="n">
        <v>118</v>
      </c>
      <c r="L32" s="9" t="n">
        <v>0.276483628824479</v>
      </c>
      <c r="M32" s="9" t="n">
        <v>4.07</v>
      </c>
      <c r="N32" s="9" t="n">
        <v>1.29019046824528</v>
      </c>
      <c r="O32" s="9" t="n">
        <v>6.74</v>
      </c>
      <c r="P32" s="9" t="n">
        <v>1.19070610256212</v>
      </c>
      <c r="Q32" s="9" t="n">
        <v>2.68729399339401</v>
      </c>
      <c r="R32" s="9" t="n">
        <v>0.447882332232336</v>
      </c>
      <c r="S32" s="9" t="n">
        <v>7</v>
      </c>
      <c r="T32" s="9" t="n">
        <v>247</v>
      </c>
      <c r="U32" s="9" t="n">
        <v>193</v>
      </c>
      <c r="AA32" s="9" t="n">
        <v>0</v>
      </c>
      <c r="AH32" s="9" t="n">
        <v>0</v>
      </c>
      <c r="AO32" s="9" t="n">
        <v>0</v>
      </c>
      <c r="AV32" s="9" t="n">
        <v>0</v>
      </c>
      <c r="BC32" s="9" t="n">
        <v>0</v>
      </c>
    </row>
    <row r="33" customFormat="false" ht="15" hidden="false" customHeight="false" outlineLevel="0" collapsed="false">
      <c r="A33" s="9" t="s">
        <v>322</v>
      </c>
      <c r="B33" s="9" t="s">
        <v>16</v>
      </c>
      <c r="C33" s="9" t="n">
        <v>71.75</v>
      </c>
      <c r="D33" s="9" t="n">
        <v>197</v>
      </c>
      <c r="E33" s="9" t="n">
        <v>4.56</v>
      </c>
      <c r="F33" s="9" t="n">
        <v>0.749924065227012</v>
      </c>
      <c r="G33" s="9" t="n">
        <v>12</v>
      </c>
      <c r="H33" s="9" t="n">
        <v>-1.20686430476958</v>
      </c>
      <c r="I33" s="9" t="n">
        <v>33</v>
      </c>
      <c r="J33" s="9" t="n">
        <v>0.155992287969645</v>
      </c>
      <c r="K33" s="9" t="n">
        <v>121</v>
      </c>
      <c r="L33" s="9" t="n">
        <v>0.59322787521924</v>
      </c>
      <c r="M33" s="9" t="n">
        <v>4.2</v>
      </c>
      <c r="N33" s="9" t="n">
        <v>0.824711297883667</v>
      </c>
      <c r="O33" s="9" t="n">
        <v>6.78</v>
      </c>
      <c r="P33" s="9" t="n">
        <v>1.09205766308855</v>
      </c>
      <c r="Q33" s="9" t="n">
        <v>2.20904888461854</v>
      </c>
      <c r="R33" s="9" t="n">
        <v>0.36817481410309</v>
      </c>
      <c r="S33" s="9" t="n">
        <v>5</v>
      </c>
      <c r="T33" s="9" t="n">
        <v>159</v>
      </c>
      <c r="U33" s="9" t="n">
        <v>133</v>
      </c>
      <c r="W33" s="9" t="n">
        <v>16</v>
      </c>
      <c r="X33" s="9" t="n">
        <v>0</v>
      </c>
      <c r="Y33" s="9" t="n">
        <v>417</v>
      </c>
      <c r="Z33" s="9" t="n">
        <v>238</v>
      </c>
      <c r="AA33" s="9" t="n">
        <v>655</v>
      </c>
      <c r="AB33" s="9" t="n">
        <v>40.9375</v>
      </c>
      <c r="AD33" s="9" t="n">
        <v>16</v>
      </c>
      <c r="AE33" s="9" t="n">
        <v>0</v>
      </c>
      <c r="AF33" s="9" t="n">
        <v>708</v>
      </c>
      <c r="AG33" s="9" t="n">
        <v>192</v>
      </c>
      <c r="AH33" s="9" t="n">
        <v>900</v>
      </c>
      <c r="AI33" s="9" t="n">
        <v>56.25</v>
      </c>
      <c r="AK33" s="9" t="n">
        <v>15</v>
      </c>
      <c r="AL33" s="9" t="n">
        <v>0</v>
      </c>
      <c r="AM33" s="9" t="n">
        <v>647</v>
      </c>
      <c r="AN33" s="9" t="n">
        <v>215</v>
      </c>
      <c r="AO33" s="9" t="n">
        <v>862</v>
      </c>
      <c r="AP33" s="9" t="n">
        <v>57.4666666666667</v>
      </c>
      <c r="AR33" s="9" t="n">
        <v>16</v>
      </c>
      <c r="AS33" s="9" t="n">
        <v>0</v>
      </c>
      <c r="AT33" s="9" t="n">
        <v>817</v>
      </c>
      <c r="AU33" s="9" t="n">
        <v>230</v>
      </c>
      <c r="AV33" s="9" t="n">
        <v>1047</v>
      </c>
      <c r="AW33" s="9" t="n">
        <v>65.4375</v>
      </c>
      <c r="AY33" s="9" t="n">
        <v>16</v>
      </c>
      <c r="AZ33" s="9" t="n">
        <v>0</v>
      </c>
      <c r="BA33" s="9" t="n">
        <v>1065</v>
      </c>
      <c r="BB33" s="9" t="n">
        <v>82</v>
      </c>
      <c r="BC33" s="9" t="n">
        <v>1147</v>
      </c>
      <c r="BD33" s="9" t="n">
        <v>71.6875</v>
      </c>
    </row>
    <row r="34" customFormat="false" ht="15" hidden="false" customHeight="false" outlineLevel="0" collapsed="false">
      <c r="A34" s="9" t="s">
        <v>328</v>
      </c>
      <c r="B34" s="9" t="s">
        <v>16</v>
      </c>
      <c r="C34" s="9" t="n">
        <v>69</v>
      </c>
      <c r="D34" s="9" t="n">
        <v>189</v>
      </c>
      <c r="E34" s="9" t="n">
        <v>4.56</v>
      </c>
      <c r="F34" s="9" t="n">
        <v>0.749924065227012</v>
      </c>
      <c r="G34" s="9" t="n">
        <v>14</v>
      </c>
      <c r="H34" s="9" t="n">
        <v>-0.922467278267986</v>
      </c>
      <c r="I34" s="9" t="n">
        <v>36</v>
      </c>
      <c r="J34" s="9" t="n">
        <v>0.850427562780879</v>
      </c>
      <c r="K34" s="9" t="n">
        <v>124</v>
      </c>
      <c r="L34" s="9" t="n">
        <v>0.909972121614001</v>
      </c>
      <c r="M34" s="9" t="n">
        <v>4.18</v>
      </c>
      <c r="N34" s="9" t="n">
        <v>0.896323477939301</v>
      </c>
      <c r="O34" s="9" t="n">
        <v>6.94</v>
      </c>
      <c r="P34" s="9" t="n">
        <v>0.697463905194282</v>
      </c>
      <c r="Q34" s="9" t="n">
        <v>3.18164385448749</v>
      </c>
      <c r="R34" s="9" t="n">
        <v>0.530273975747915</v>
      </c>
      <c r="AA34" s="9" t="n">
        <v>0</v>
      </c>
      <c r="AH34" s="9" t="n">
        <v>0</v>
      </c>
      <c r="AO34" s="9" t="n">
        <v>0</v>
      </c>
      <c r="AV34" s="9" t="n">
        <v>0</v>
      </c>
      <c r="BC34" s="9" t="n">
        <v>0</v>
      </c>
    </row>
    <row r="35" customFormat="false" ht="15" hidden="false" customHeight="false" outlineLevel="0" collapsed="false">
      <c r="A35" s="9" t="s">
        <v>345</v>
      </c>
      <c r="B35" s="9" t="s">
        <v>16</v>
      </c>
      <c r="C35" s="9" t="n">
        <v>67.25</v>
      </c>
      <c r="D35" s="9" t="n">
        <v>169</v>
      </c>
      <c r="E35" s="9" t="n">
        <v>4.53</v>
      </c>
      <c r="F35" s="9" t="n">
        <v>0.849393395743765</v>
      </c>
      <c r="G35" s="9" t="n">
        <v>10</v>
      </c>
      <c r="H35" s="9" t="n">
        <v>-1.49126133127117</v>
      </c>
      <c r="I35" s="9" t="n">
        <v>37.5</v>
      </c>
      <c r="J35" s="9" t="n">
        <v>1.1976452001865</v>
      </c>
      <c r="K35" s="9" t="n">
        <v>127</v>
      </c>
      <c r="L35" s="9" t="n">
        <v>1.22671636800876</v>
      </c>
      <c r="M35" s="9" t="n">
        <v>4.09</v>
      </c>
      <c r="N35" s="9" t="n">
        <v>1.21857828818965</v>
      </c>
      <c r="O35" s="9" t="n">
        <v>6.74</v>
      </c>
      <c r="P35" s="9" t="n">
        <v>1.19070610256212</v>
      </c>
      <c r="Q35" s="9" t="n">
        <v>4.19177802341962</v>
      </c>
      <c r="R35" s="9" t="n">
        <v>0.698629670569936</v>
      </c>
      <c r="AA35" s="9" t="n">
        <v>0</v>
      </c>
      <c r="AH35" s="9" t="n">
        <v>0</v>
      </c>
      <c r="AO35" s="9" t="n">
        <v>0</v>
      </c>
      <c r="AV35" s="9" t="n">
        <v>0</v>
      </c>
      <c r="BC35" s="9" t="n">
        <v>0</v>
      </c>
    </row>
    <row r="36" customFormat="false" ht="15" hidden="false" customHeight="false" outlineLevel="0" collapsed="false">
      <c r="A36" s="9" t="s">
        <v>361</v>
      </c>
      <c r="B36" s="9" t="s">
        <v>16</v>
      </c>
      <c r="C36" s="9" t="n">
        <v>70.13</v>
      </c>
      <c r="D36" s="9" t="n">
        <v>188</v>
      </c>
      <c r="E36" s="9" t="n">
        <v>4.39</v>
      </c>
      <c r="F36" s="9" t="n">
        <v>1.31358360482196</v>
      </c>
      <c r="G36" s="9" t="n">
        <v>17</v>
      </c>
      <c r="H36" s="9" t="n">
        <v>-0.495871738515597</v>
      </c>
      <c r="I36" s="9" t="n">
        <v>40</v>
      </c>
      <c r="J36" s="9" t="n">
        <v>1.77634126252919</v>
      </c>
      <c r="K36" s="9" t="n">
        <v>132</v>
      </c>
      <c r="L36" s="9" t="n">
        <v>1.75462344533336</v>
      </c>
      <c r="M36" s="9" t="n">
        <v>4.23</v>
      </c>
      <c r="N36" s="9" t="n">
        <v>0.717293027800218</v>
      </c>
      <c r="O36" s="9" t="n">
        <v>6.89</v>
      </c>
      <c r="P36" s="9" t="n">
        <v>0.820774454536243</v>
      </c>
      <c r="Q36" s="9" t="n">
        <v>5.88674405650537</v>
      </c>
      <c r="R36" s="9" t="n">
        <v>0.981124009417562</v>
      </c>
      <c r="S36" s="9" t="n">
        <v>2</v>
      </c>
      <c r="T36" s="9" t="n">
        <v>60</v>
      </c>
      <c r="U36" s="9" t="n">
        <v>54</v>
      </c>
      <c r="W36" s="9" t="n">
        <v>16</v>
      </c>
      <c r="X36" s="9" t="n">
        <v>0</v>
      </c>
      <c r="Y36" s="9" t="n">
        <v>569</v>
      </c>
      <c r="Z36" s="9" t="n">
        <v>215</v>
      </c>
      <c r="AA36" s="9" t="n">
        <v>784</v>
      </c>
      <c r="AB36" s="9" t="n">
        <v>49</v>
      </c>
      <c r="AD36" s="9" t="n">
        <v>10</v>
      </c>
      <c r="AE36" s="9" t="n">
        <v>0</v>
      </c>
      <c r="AF36" s="9" t="n">
        <v>617</v>
      </c>
      <c r="AG36" s="9" t="n">
        <v>72</v>
      </c>
      <c r="AH36" s="9" t="n">
        <v>689</v>
      </c>
      <c r="AI36" s="9" t="n">
        <v>68.9</v>
      </c>
      <c r="AK36" s="9" t="n">
        <v>15</v>
      </c>
      <c r="AL36" s="9" t="n">
        <v>0</v>
      </c>
      <c r="AM36" s="9" t="n">
        <v>906</v>
      </c>
      <c r="AN36" s="9" t="n">
        <v>148</v>
      </c>
      <c r="AO36" s="9" t="n">
        <v>1054</v>
      </c>
      <c r="AP36" s="9" t="n">
        <v>70.2666666666667</v>
      </c>
      <c r="AR36" s="9" t="n">
        <v>16</v>
      </c>
      <c r="AS36" s="9" t="n">
        <v>0</v>
      </c>
      <c r="AT36" s="9" t="n">
        <v>1081</v>
      </c>
      <c r="AU36" s="9" t="n">
        <v>141</v>
      </c>
      <c r="AV36" s="9" t="n">
        <v>1222</v>
      </c>
      <c r="AW36" s="9" t="n">
        <v>76.375</v>
      </c>
      <c r="AY36" s="9" t="n">
        <v>16</v>
      </c>
      <c r="AZ36" s="9" t="n">
        <v>0</v>
      </c>
      <c r="BA36" s="9" t="n">
        <v>1040</v>
      </c>
      <c r="BB36" s="9" t="n">
        <v>157</v>
      </c>
      <c r="BC36" s="9" t="n">
        <v>1197</v>
      </c>
      <c r="BD36" s="9" t="n">
        <v>74.8125</v>
      </c>
    </row>
    <row r="37" customFormat="false" ht="15" hidden="false" customHeight="false" outlineLevel="0" collapsed="false">
      <c r="A37" s="9" t="s">
        <v>365</v>
      </c>
      <c r="B37" s="9" t="s">
        <v>16</v>
      </c>
      <c r="C37" s="9" t="n">
        <v>71.25</v>
      </c>
      <c r="D37" s="9" t="n">
        <v>189</v>
      </c>
      <c r="E37" s="9" t="n">
        <v>4.42</v>
      </c>
      <c r="F37" s="9" t="n">
        <v>1.2141142743052</v>
      </c>
      <c r="G37" s="9" t="n">
        <v>11</v>
      </c>
      <c r="H37" s="9" t="n">
        <v>-1.34906281802038</v>
      </c>
      <c r="I37" s="9" t="n">
        <v>37</v>
      </c>
      <c r="J37" s="9" t="n">
        <v>1.08190598771796</v>
      </c>
      <c r="K37" s="9" t="n">
        <v>124</v>
      </c>
      <c r="L37" s="9" t="n">
        <v>0.909972121614001</v>
      </c>
      <c r="Q37" s="9" t="n">
        <v>1.85692956561678</v>
      </c>
      <c r="R37" s="9" t="n">
        <v>0.464232391404196</v>
      </c>
      <c r="W37" s="9" t="n">
        <v>9</v>
      </c>
      <c r="X37" s="9" t="n">
        <v>0</v>
      </c>
      <c r="Y37" s="9" t="n">
        <v>15</v>
      </c>
      <c r="Z37" s="9" t="n">
        <v>142</v>
      </c>
      <c r="AA37" s="9" t="n">
        <v>157</v>
      </c>
      <c r="AB37" s="9" t="n">
        <v>17.4444444444444</v>
      </c>
      <c r="AH37" s="9" t="n">
        <v>0</v>
      </c>
      <c r="AO37" s="9" t="n">
        <v>0</v>
      </c>
      <c r="AV37" s="9" t="n">
        <v>0</v>
      </c>
      <c r="BC37" s="9" t="n">
        <v>0</v>
      </c>
    </row>
    <row r="38" customFormat="false" ht="15" hidden="false" customHeight="false" outlineLevel="0" collapsed="false">
      <c r="A38" s="9" t="s">
        <v>378</v>
      </c>
      <c r="B38" s="9" t="s">
        <v>16</v>
      </c>
      <c r="C38" s="9" t="n">
        <v>72.13</v>
      </c>
      <c r="D38" s="9" t="n">
        <v>216</v>
      </c>
      <c r="E38" s="9" t="n">
        <v>4.41</v>
      </c>
      <c r="F38" s="9" t="n">
        <v>1.24727071781078</v>
      </c>
      <c r="I38" s="9" t="n">
        <v>34.5</v>
      </c>
      <c r="J38" s="9" t="n">
        <v>0.503209925375262</v>
      </c>
      <c r="K38" s="9" t="n">
        <v>117</v>
      </c>
      <c r="L38" s="9" t="n">
        <v>0.170902213359559</v>
      </c>
      <c r="M38" s="9" t="n">
        <v>4.3</v>
      </c>
      <c r="N38" s="9" t="n">
        <v>0.466650397605507</v>
      </c>
      <c r="O38" s="9" t="n">
        <v>7.1</v>
      </c>
      <c r="P38" s="9" t="n">
        <v>0.302870147300014</v>
      </c>
      <c r="Q38" s="9" t="n">
        <v>2.69090340145113</v>
      </c>
      <c r="R38" s="9" t="n">
        <v>0.538180680290225</v>
      </c>
      <c r="S38" s="9" t="n">
        <v>5</v>
      </c>
      <c r="T38" s="9" t="n">
        <v>134</v>
      </c>
      <c r="U38" s="9" t="n">
        <v>115</v>
      </c>
      <c r="W38" s="9" t="n">
        <v>2</v>
      </c>
      <c r="X38" s="9" t="n">
        <v>0</v>
      </c>
      <c r="Y38" s="9" t="n">
        <v>3</v>
      </c>
      <c r="Z38" s="9" t="n">
        <v>44</v>
      </c>
      <c r="AA38" s="9" t="n">
        <v>47</v>
      </c>
      <c r="AB38" s="9" t="n">
        <v>23.5</v>
      </c>
      <c r="AH38" s="9" t="n">
        <v>0</v>
      </c>
      <c r="AO38" s="9" t="n">
        <v>0</v>
      </c>
      <c r="AV38" s="9" t="n">
        <v>0</v>
      </c>
      <c r="BC38" s="9" t="n">
        <v>0</v>
      </c>
    </row>
    <row r="39" customFormat="false" ht="15" hidden="false" customHeight="false" outlineLevel="0" collapsed="false">
      <c r="A39" s="9" t="s">
        <v>394</v>
      </c>
      <c r="B39" s="9" t="s">
        <v>16</v>
      </c>
      <c r="C39" s="9" t="n">
        <v>68.88</v>
      </c>
      <c r="D39" s="9" t="n">
        <v>181</v>
      </c>
      <c r="E39" s="9" t="n">
        <v>4.42</v>
      </c>
      <c r="F39" s="9" t="n">
        <v>1.2141142743052</v>
      </c>
      <c r="G39" s="9" t="n">
        <v>12</v>
      </c>
      <c r="H39" s="9" t="n">
        <v>-1.20686430476958</v>
      </c>
      <c r="I39" s="9" t="n">
        <v>40.5</v>
      </c>
      <c r="J39" s="9" t="n">
        <v>1.89208047499773</v>
      </c>
      <c r="K39" s="9" t="n">
        <v>128</v>
      </c>
      <c r="L39" s="9" t="n">
        <v>1.33229778347368</v>
      </c>
      <c r="M39" s="9" t="n">
        <v>4.1</v>
      </c>
      <c r="N39" s="9" t="n">
        <v>1.18277219816183</v>
      </c>
      <c r="O39" s="9" t="n">
        <v>6.89</v>
      </c>
      <c r="P39" s="9" t="n">
        <v>0.820774454536243</v>
      </c>
      <c r="Q39" s="9" t="n">
        <v>5.23517488070511</v>
      </c>
      <c r="R39" s="9" t="n">
        <v>0.872529146784184</v>
      </c>
      <c r="S39" s="9" t="n">
        <v>5</v>
      </c>
      <c r="T39" s="9" t="n">
        <v>145</v>
      </c>
      <c r="U39" s="9" t="n">
        <v>125</v>
      </c>
      <c r="AA39" s="9" t="n">
        <v>0</v>
      </c>
      <c r="AD39" s="9" t="n">
        <v>13</v>
      </c>
      <c r="AE39" s="9" t="n">
        <v>0</v>
      </c>
      <c r="AF39" s="9" t="n">
        <v>129</v>
      </c>
      <c r="AG39" s="9" t="n">
        <v>57</v>
      </c>
      <c r="AH39" s="9" t="n">
        <v>186</v>
      </c>
      <c r="AI39" s="9" t="n">
        <v>14.3076923076923</v>
      </c>
      <c r="AK39" s="9" t="n">
        <v>14</v>
      </c>
      <c r="AL39" s="9" t="n">
        <v>0</v>
      </c>
      <c r="AM39" s="9" t="n">
        <v>287</v>
      </c>
      <c r="AN39" s="9" t="n">
        <v>88</v>
      </c>
      <c r="AO39" s="9" t="n">
        <v>375</v>
      </c>
      <c r="AP39" s="9" t="n">
        <v>26.7857142857143</v>
      </c>
      <c r="AR39" s="9" t="n">
        <v>6</v>
      </c>
      <c r="AS39" s="9" t="n">
        <v>0</v>
      </c>
      <c r="AT39" s="9" t="n">
        <v>219</v>
      </c>
      <c r="AU39" s="9" t="n">
        <v>72</v>
      </c>
      <c r="AV39" s="9" t="n">
        <v>291</v>
      </c>
      <c r="AW39" s="9" t="n">
        <v>48.5</v>
      </c>
      <c r="BC39" s="9" t="n">
        <v>0</v>
      </c>
    </row>
    <row r="40" customFormat="false" ht="15" hidden="false" customHeight="false" outlineLevel="0" collapsed="false">
      <c r="A40" s="9" t="s">
        <v>406</v>
      </c>
      <c r="B40" s="9" t="s">
        <v>16</v>
      </c>
      <c r="C40" s="9" t="n">
        <v>71.75</v>
      </c>
      <c r="D40" s="9" t="n">
        <v>195</v>
      </c>
      <c r="E40" s="9" t="n">
        <v>4.44</v>
      </c>
      <c r="F40" s="9" t="n">
        <v>1.14780138729403</v>
      </c>
      <c r="G40" s="9" t="n">
        <v>13</v>
      </c>
      <c r="H40" s="9" t="n">
        <v>-1.06466579151878</v>
      </c>
      <c r="I40" s="9" t="n">
        <v>35.5</v>
      </c>
      <c r="J40" s="9" t="n">
        <v>0.73468835031234</v>
      </c>
      <c r="K40" s="9" t="n">
        <v>116</v>
      </c>
      <c r="L40" s="9" t="n">
        <v>0.0653207978946388</v>
      </c>
      <c r="Q40" s="9" t="n">
        <v>0.883144743982225</v>
      </c>
      <c r="R40" s="9" t="n">
        <v>0.220786185995556</v>
      </c>
      <c r="S40" s="9" t="n">
        <v>5</v>
      </c>
      <c r="T40" s="9" t="n">
        <v>150</v>
      </c>
      <c r="U40" s="9" t="n">
        <v>128</v>
      </c>
      <c r="AA40" s="9" t="n">
        <v>0</v>
      </c>
      <c r="AH40" s="9" t="n">
        <v>0</v>
      </c>
      <c r="AO40" s="9" t="n">
        <v>0</v>
      </c>
      <c r="AV40" s="9" t="n">
        <v>0</v>
      </c>
      <c r="BC40" s="9" t="n">
        <v>0</v>
      </c>
    </row>
    <row r="41" customFormat="false" ht="15" hidden="false" customHeight="false" outlineLevel="0" collapsed="false">
      <c r="A41" s="9" t="s">
        <v>407</v>
      </c>
      <c r="B41" s="9" t="s">
        <v>16</v>
      </c>
      <c r="C41" s="9" t="n">
        <v>74</v>
      </c>
      <c r="D41" s="9" t="n">
        <v>202</v>
      </c>
      <c r="E41" s="9" t="n">
        <v>4.51</v>
      </c>
      <c r="F41" s="9" t="n">
        <v>0.915706282754936</v>
      </c>
      <c r="G41" s="9" t="n">
        <v>9</v>
      </c>
      <c r="H41" s="9" t="n">
        <v>-1.63345984452197</v>
      </c>
      <c r="I41" s="9" t="n">
        <v>34</v>
      </c>
      <c r="J41" s="9" t="n">
        <v>0.387470712906723</v>
      </c>
      <c r="K41" s="9" t="n">
        <v>128</v>
      </c>
      <c r="L41" s="9" t="n">
        <v>1.33229778347368</v>
      </c>
      <c r="Q41" s="9" t="n">
        <v>1.00201493461337</v>
      </c>
      <c r="R41" s="9" t="n">
        <v>0.250503733653343</v>
      </c>
      <c r="S41" s="9" t="n">
        <v>5</v>
      </c>
      <c r="T41" s="9" t="n">
        <v>138</v>
      </c>
      <c r="U41" s="9" t="n">
        <v>119</v>
      </c>
      <c r="AA41" s="9" t="n">
        <v>0</v>
      </c>
      <c r="AD41" s="9" t="n">
        <v>10</v>
      </c>
      <c r="AE41" s="9" t="n">
        <v>0</v>
      </c>
      <c r="AF41" s="9" t="n">
        <v>300</v>
      </c>
      <c r="AG41" s="9" t="n">
        <v>71</v>
      </c>
      <c r="AH41" s="9" t="n">
        <v>371</v>
      </c>
      <c r="AI41" s="9" t="n">
        <v>37.1</v>
      </c>
      <c r="AK41" s="9" t="n">
        <v>1</v>
      </c>
      <c r="AL41" s="9" t="n">
        <v>0</v>
      </c>
      <c r="AM41" s="9" t="n">
        <v>0</v>
      </c>
      <c r="AN41" s="9" t="n">
        <v>3</v>
      </c>
      <c r="AO41" s="9" t="n">
        <v>3</v>
      </c>
      <c r="AP41" s="9" t="n">
        <v>3</v>
      </c>
      <c r="AR41" s="9" t="n">
        <v>9</v>
      </c>
      <c r="AS41" s="9" t="n">
        <v>0</v>
      </c>
      <c r="AT41" s="9" t="n">
        <v>76</v>
      </c>
      <c r="AU41" s="9" t="n">
        <v>68</v>
      </c>
      <c r="AV41" s="9" t="n">
        <v>144</v>
      </c>
      <c r="AW41" s="9" t="n">
        <v>16</v>
      </c>
      <c r="BC41" s="9" t="n">
        <v>0</v>
      </c>
    </row>
    <row r="42" customFormat="false" ht="15" hidden="false" customHeight="false" outlineLevel="0" collapsed="false">
      <c r="A42" s="9" t="s">
        <v>423</v>
      </c>
      <c r="B42" s="9" t="s">
        <v>16</v>
      </c>
      <c r="C42" s="9" t="n">
        <v>68.75</v>
      </c>
      <c r="D42" s="9" t="n">
        <v>186</v>
      </c>
      <c r="E42" s="9" t="n">
        <v>4.5</v>
      </c>
      <c r="F42" s="9" t="n">
        <v>0.948862726260521</v>
      </c>
      <c r="G42" s="9" t="n">
        <v>4</v>
      </c>
      <c r="H42" s="9" t="n">
        <v>-2.34445241077595</v>
      </c>
      <c r="I42" s="9" t="n">
        <v>34</v>
      </c>
      <c r="J42" s="9" t="n">
        <v>0.387470712906723</v>
      </c>
      <c r="K42" s="9" t="n">
        <v>117</v>
      </c>
      <c r="L42" s="9" t="n">
        <v>0.170902213359559</v>
      </c>
      <c r="M42" s="9" t="n">
        <v>4.14</v>
      </c>
      <c r="N42" s="9" t="n">
        <v>1.03954783805057</v>
      </c>
      <c r="O42" s="9" t="n">
        <v>6.87</v>
      </c>
      <c r="P42" s="9" t="n">
        <v>0.870098674273026</v>
      </c>
      <c r="Q42" s="9" t="n">
        <v>1.07242975407445</v>
      </c>
      <c r="R42" s="9" t="n">
        <v>0.178738292345741</v>
      </c>
      <c r="S42" s="9" t="n">
        <v>3</v>
      </c>
      <c r="T42" s="9" t="n">
        <v>69</v>
      </c>
      <c r="U42" s="9" t="n">
        <v>63</v>
      </c>
      <c r="W42" s="9" t="n">
        <v>13</v>
      </c>
      <c r="X42" s="9" t="n">
        <v>0</v>
      </c>
      <c r="Y42" s="9" t="n">
        <v>779</v>
      </c>
      <c r="Z42" s="9" t="n">
        <v>126</v>
      </c>
      <c r="AA42" s="9" t="n">
        <v>905</v>
      </c>
      <c r="AB42" s="9" t="n">
        <v>69.6153846153846</v>
      </c>
      <c r="AD42" s="9" t="n">
        <v>13</v>
      </c>
      <c r="AE42" s="9" t="n">
        <v>0</v>
      </c>
      <c r="AF42" s="9" t="n">
        <v>426</v>
      </c>
      <c r="AG42" s="9" t="n">
        <v>24</v>
      </c>
      <c r="AH42" s="9" t="n">
        <v>450</v>
      </c>
      <c r="AI42" s="9" t="n">
        <v>34.6153846153846</v>
      </c>
      <c r="AK42" s="9" t="n">
        <v>14</v>
      </c>
      <c r="AL42" s="9" t="n">
        <v>0</v>
      </c>
      <c r="AM42" s="9" t="n">
        <v>885</v>
      </c>
      <c r="AN42" s="9" t="n">
        <v>113</v>
      </c>
      <c r="AO42" s="9" t="n">
        <v>998</v>
      </c>
      <c r="AP42" s="9" t="n">
        <v>71.2857142857143</v>
      </c>
      <c r="AR42" s="9" t="n">
        <v>10</v>
      </c>
      <c r="AS42" s="9" t="n">
        <v>0</v>
      </c>
      <c r="AT42" s="9" t="n">
        <v>560</v>
      </c>
      <c r="AU42" s="9" t="n">
        <v>37</v>
      </c>
      <c r="AV42" s="9" t="n">
        <v>597</v>
      </c>
      <c r="AW42" s="9" t="n">
        <v>59.7</v>
      </c>
      <c r="AY42" s="9" t="n">
        <v>16</v>
      </c>
      <c r="AZ42" s="9" t="n">
        <v>0</v>
      </c>
      <c r="BA42" s="9" t="n">
        <v>1053</v>
      </c>
      <c r="BB42" s="9" t="n">
        <v>208</v>
      </c>
      <c r="BC42" s="9" t="n">
        <v>1261</v>
      </c>
      <c r="BD42" s="9" t="n">
        <v>78.8125</v>
      </c>
    </row>
    <row r="43" customFormat="false" ht="15" hidden="false" customHeight="false" outlineLevel="0" collapsed="false">
      <c r="A43" s="9" t="s">
        <v>429</v>
      </c>
      <c r="B43" s="9" t="s">
        <v>16</v>
      </c>
      <c r="C43" s="9" t="n">
        <v>71.25</v>
      </c>
      <c r="D43" s="9" t="n">
        <v>186</v>
      </c>
      <c r="E43" s="9" t="n">
        <v>4.51</v>
      </c>
      <c r="F43" s="9" t="n">
        <v>0.915706282754936</v>
      </c>
      <c r="G43" s="9" t="n">
        <v>16</v>
      </c>
      <c r="H43" s="9" t="n">
        <v>-0.638070251766394</v>
      </c>
      <c r="I43" s="9" t="n">
        <v>35.5</v>
      </c>
      <c r="J43" s="9" t="n">
        <v>0.73468835031234</v>
      </c>
      <c r="K43" s="9" t="n">
        <v>127</v>
      </c>
      <c r="L43" s="9" t="n">
        <v>1.22671636800876</v>
      </c>
      <c r="M43" s="9" t="n">
        <v>4.02</v>
      </c>
      <c r="N43" s="9" t="n">
        <v>1.46922091838436</v>
      </c>
      <c r="O43" s="9" t="n">
        <v>6.52</v>
      </c>
      <c r="P43" s="9" t="n">
        <v>1.73327251966674</v>
      </c>
      <c r="Q43" s="9" t="n">
        <v>5.44153418736075</v>
      </c>
      <c r="R43" s="9" t="n">
        <v>0.906922364560124</v>
      </c>
      <c r="S43" s="9" t="n">
        <v>3</v>
      </c>
      <c r="T43" s="9" t="n">
        <v>93</v>
      </c>
      <c r="U43" s="9" t="n">
        <v>82</v>
      </c>
      <c r="W43" s="9" t="n">
        <v>5</v>
      </c>
      <c r="X43" s="9" t="n">
        <v>0</v>
      </c>
      <c r="Y43" s="9" t="n">
        <v>64</v>
      </c>
      <c r="Z43" s="9" t="n">
        <v>11</v>
      </c>
      <c r="AA43" s="9" t="n">
        <v>75</v>
      </c>
      <c r="AB43" s="9" t="n">
        <v>15</v>
      </c>
      <c r="AD43" s="9" t="n">
        <v>10</v>
      </c>
      <c r="AE43" s="9" t="n">
        <v>0</v>
      </c>
      <c r="AF43" s="9" t="n">
        <v>136</v>
      </c>
      <c r="AG43" s="9" t="n">
        <v>95</v>
      </c>
      <c r="AH43" s="9" t="n">
        <v>231</v>
      </c>
      <c r="AI43" s="9" t="n">
        <v>23.1</v>
      </c>
      <c r="AK43" s="9" t="n">
        <v>2</v>
      </c>
      <c r="AL43" s="9" t="n">
        <v>0</v>
      </c>
      <c r="AM43" s="9" t="n">
        <v>30</v>
      </c>
      <c r="AN43" s="9" t="n">
        <v>12</v>
      </c>
      <c r="AO43" s="9" t="n">
        <v>42</v>
      </c>
      <c r="AP43" s="9" t="n">
        <v>21</v>
      </c>
      <c r="AR43" s="9" t="n">
        <v>3</v>
      </c>
      <c r="AS43" s="9" t="n">
        <v>0</v>
      </c>
      <c r="AT43" s="9" t="n">
        <v>54</v>
      </c>
      <c r="AU43" s="9" t="n">
        <v>18</v>
      </c>
      <c r="AV43" s="9" t="n">
        <v>72</v>
      </c>
      <c r="AW43" s="9" t="n">
        <v>24</v>
      </c>
      <c r="BC43" s="9" t="n">
        <v>0</v>
      </c>
    </row>
    <row r="44" customFormat="false" ht="15" hidden="false" customHeight="false" outlineLevel="0" collapsed="false">
      <c r="A44" s="9" t="s">
        <v>431</v>
      </c>
      <c r="B44" s="9" t="s">
        <v>16</v>
      </c>
      <c r="C44" s="9" t="n">
        <v>73.5</v>
      </c>
      <c r="D44" s="9" t="n">
        <v>210</v>
      </c>
      <c r="E44" s="9" t="n">
        <v>4.43</v>
      </c>
      <c r="F44" s="9" t="n">
        <v>1.18095783079962</v>
      </c>
      <c r="G44" s="9" t="n">
        <v>14</v>
      </c>
      <c r="H44" s="9" t="n">
        <v>-0.922467278267986</v>
      </c>
      <c r="I44" s="9" t="n">
        <v>40.5</v>
      </c>
      <c r="J44" s="9" t="n">
        <v>1.89208047499773</v>
      </c>
      <c r="K44" s="9" t="n">
        <v>132</v>
      </c>
      <c r="L44" s="9" t="n">
        <v>1.75462344533336</v>
      </c>
      <c r="Q44" s="9" t="n">
        <v>3.90519447286272</v>
      </c>
      <c r="R44" s="9" t="n">
        <v>0.976298618215681</v>
      </c>
      <c r="S44" s="9" t="n">
        <v>1</v>
      </c>
      <c r="T44" s="9" t="n">
        <v>25</v>
      </c>
      <c r="U44" s="9" t="n">
        <v>24</v>
      </c>
      <c r="W44" s="9" t="n">
        <v>13</v>
      </c>
      <c r="X44" s="9" t="n">
        <v>0</v>
      </c>
      <c r="Y44" s="9" t="n">
        <v>675</v>
      </c>
      <c r="Z44" s="9" t="n">
        <v>63</v>
      </c>
      <c r="AA44" s="9" t="n">
        <v>738</v>
      </c>
      <c r="AB44" s="9" t="n">
        <v>56.7692307692308</v>
      </c>
      <c r="AD44" s="9" t="n">
        <v>16</v>
      </c>
      <c r="AE44" s="9" t="n">
        <v>0</v>
      </c>
      <c r="AF44" s="9" t="n">
        <v>1027</v>
      </c>
      <c r="AG44" s="9" t="n">
        <v>93</v>
      </c>
      <c r="AH44" s="9" t="n">
        <v>1120</v>
      </c>
      <c r="AI44" s="9" t="n">
        <v>70</v>
      </c>
      <c r="AK44" s="9" t="n">
        <v>16</v>
      </c>
      <c r="AL44" s="9" t="n">
        <v>0</v>
      </c>
      <c r="AM44" s="9" t="n">
        <v>1015</v>
      </c>
      <c r="AN44" s="9" t="n">
        <v>23</v>
      </c>
      <c r="AO44" s="9" t="n">
        <v>1038</v>
      </c>
      <c r="AP44" s="9" t="n">
        <v>64.875</v>
      </c>
      <c r="AR44" s="9" t="n">
        <v>14</v>
      </c>
      <c r="AS44" s="9" t="n">
        <v>0</v>
      </c>
      <c r="AT44" s="9" t="n">
        <v>786</v>
      </c>
      <c r="AU44" s="9" t="n">
        <v>16</v>
      </c>
      <c r="AV44" s="9" t="n">
        <v>802</v>
      </c>
      <c r="AW44" s="9" t="n">
        <v>57.2857142857143</v>
      </c>
      <c r="AY44" s="9" t="n">
        <v>16</v>
      </c>
      <c r="AZ44" s="9" t="n">
        <v>0</v>
      </c>
      <c r="BA44" s="9" t="n">
        <v>904</v>
      </c>
      <c r="BB44" s="9" t="n">
        <v>15</v>
      </c>
      <c r="BC44" s="9" t="n">
        <v>919</v>
      </c>
      <c r="BD44" s="9" t="n">
        <v>57.4375</v>
      </c>
    </row>
    <row r="45" customFormat="false" ht="15" hidden="false" customHeight="false" outlineLevel="0" collapsed="false">
      <c r="A45" s="9" t="s">
        <v>36</v>
      </c>
      <c r="B45" s="9" t="s">
        <v>37</v>
      </c>
      <c r="C45" s="9" t="n">
        <v>76.5</v>
      </c>
      <c r="D45" s="9" t="n">
        <v>264</v>
      </c>
      <c r="E45" s="9" t="n">
        <v>4.78</v>
      </c>
      <c r="F45" s="9" t="n">
        <v>0.020482308104142</v>
      </c>
      <c r="G45" s="9" t="n">
        <v>21</v>
      </c>
      <c r="H45" s="9" t="n">
        <v>0.0729223144875881</v>
      </c>
      <c r="Q45" s="9" t="n">
        <v>0.0934046225917301</v>
      </c>
      <c r="R45" s="9" t="n">
        <v>0.0467023112958651</v>
      </c>
      <c r="S45" s="9" t="n">
        <v>4</v>
      </c>
      <c r="T45" s="9" t="n">
        <v>103</v>
      </c>
      <c r="U45" s="9" t="n">
        <v>91</v>
      </c>
      <c r="W45" s="9" t="n">
        <v>1</v>
      </c>
      <c r="X45" s="9" t="n">
        <v>0</v>
      </c>
      <c r="Y45" s="9" t="n">
        <v>5</v>
      </c>
      <c r="Z45" s="9" t="n">
        <v>20</v>
      </c>
      <c r="AA45" s="9" t="n">
        <v>25</v>
      </c>
      <c r="AB45" s="9" t="n">
        <v>25</v>
      </c>
      <c r="AD45" s="9" t="n">
        <v>13</v>
      </c>
      <c r="AE45" s="9" t="n">
        <v>0</v>
      </c>
      <c r="AF45" s="9" t="n">
        <v>698</v>
      </c>
      <c r="AG45" s="9" t="n">
        <v>59</v>
      </c>
      <c r="AH45" s="9" t="n">
        <v>757</v>
      </c>
      <c r="AI45" s="9" t="n">
        <v>58.2307692307692</v>
      </c>
      <c r="AK45" s="9" t="n">
        <v>13</v>
      </c>
      <c r="AL45" s="9" t="n">
        <v>0</v>
      </c>
      <c r="AM45" s="9" t="n">
        <v>612</v>
      </c>
      <c r="AN45" s="9" t="n">
        <v>46</v>
      </c>
      <c r="AO45" s="9" t="n">
        <v>658</v>
      </c>
      <c r="AP45" s="9" t="n">
        <v>50.6153846153846</v>
      </c>
      <c r="AR45" s="9" t="n">
        <v>15</v>
      </c>
      <c r="AS45" s="9" t="n">
        <v>0</v>
      </c>
      <c r="AT45" s="9" t="n">
        <v>230</v>
      </c>
      <c r="AU45" s="9" t="n">
        <v>172</v>
      </c>
      <c r="AV45" s="9" t="n">
        <v>402</v>
      </c>
      <c r="AW45" s="9" t="n">
        <v>26.8</v>
      </c>
      <c r="AY45" s="9" t="n">
        <v>10</v>
      </c>
      <c r="AZ45" s="9" t="n">
        <v>0</v>
      </c>
      <c r="BA45" s="9" t="n">
        <v>486</v>
      </c>
      <c r="BB45" s="9" t="n">
        <v>43</v>
      </c>
      <c r="BC45" s="9" t="n">
        <v>529</v>
      </c>
      <c r="BD45" s="9" t="n">
        <v>52.9</v>
      </c>
    </row>
    <row r="46" customFormat="false" ht="15" hidden="false" customHeight="false" outlineLevel="0" collapsed="false">
      <c r="A46" s="9" t="s">
        <v>45</v>
      </c>
      <c r="B46" s="9" t="s">
        <v>37</v>
      </c>
      <c r="C46" s="9" t="n">
        <v>75.88</v>
      </c>
      <c r="D46" s="9" t="n">
        <v>263</v>
      </c>
      <c r="E46" s="9" t="n">
        <v>4.86</v>
      </c>
      <c r="F46" s="9" t="n">
        <v>-0.244769239940538</v>
      </c>
      <c r="I46" s="9" t="n">
        <v>31.5</v>
      </c>
      <c r="J46" s="9" t="n">
        <v>-0.191225349435972</v>
      </c>
      <c r="K46" s="9" t="n">
        <v>118</v>
      </c>
      <c r="L46" s="9" t="n">
        <v>0.276483628824479</v>
      </c>
      <c r="M46" s="9" t="n">
        <v>5</v>
      </c>
      <c r="N46" s="9" t="n">
        <v>-2.03977590434162</v>
      </c>
      <c r="O46" s="9" t="n">
        <v>7.32</v>
      </c>
      <c r="P46" s="9" t="n">
        <v>-0.239696269804609</v>
      </c>
      <c r="Q46" s="9" t="n">
        <v>-2.43898313469826</v>
      </c>
      <c r="R46" s="9" t="n">
        <v>-0.487796626939653</v>
      </c>
      <c r="S46" s="9" t="n">
        <v>7</v>
      </c>
      <c r="T46" s="9" t="n">
        <v>217</v>
      </c>
      <c r="U46" s="9" t="n">
        <v>171</v>
      </c>
      <c r="W46" s="9" t="n">
        <v>12</v>
      </c>
      <c r="X46" s="9" t="n">
        <v>0</v>
      </c>
      <c r="Y46" s="9" t="n">
        <v>187</v>
      </c>
      <c r="Z46" s="9" t="n">
        <v>133</v>
      </c>
      <c r="AA46" s="9" t="n">
        <v>320</v>
      </c>
      <c r="AB46" s="9" t="n">
        <v>26.6666666666667</v>
      </c>
      <c r="AD46" s="9" t="n">
        <v>5</v>
      </c>
      <c r="AE46" s="9" t="n">
        <v>0</v>
      </c>
      <c r="AF46" s="9" t="n">
        <v>132</v>
      </c>
      <c r="AG46" s="9" t="n">
        <v>62</v>
      </c>
      <c r="AH46" s="9" t="n">
        <v>194</v>
      </c>
      <c r="AI46" s="9" t="n">
        <v>38.8</v>
      </c>
      <c r="AK46" s="9" t="n">
        <v>14</v>
      </c>
      <c r="AL46" s="9" t="n">
        <v>0</v>
      </c>
      <c r="AM46" s="9" t="n">
        <v>480</v>
      </c>
      <c r="AN46" s="9" t="n">
        <v>192</v>
      </c>
      <c r="AO46" s="9" t="n">
        <v>672</v>
      </c>
      <c r="AP46" s="9" t="n">
        <v>48</v>
      </c>
      <c r="AR46" s="9" t="n">
        <v>5</v>
      </c>
      <c r="AS46" s="9" t="n">
        <v>0</v>
      </c>
      <c r="AT46" s="9" t="n">
        <v>104</v>
      </c>
      <c r="AU46" s="9" t="n">
        <v>1</v>
      </c>
      <c r="AV46" s="9" t="n">
        <v>105</v>
      </c>
      <c r="AW46" s="9" t="n">
        <v>21</v>
      </c>
      <c r="BC46" s="9" t="n">
        <v>0</v>
      </c>
    </row>
    <row r="47" customFormat="false" ht="15" hidden="false" customHeight="false" outlineLevel="0" collapsed="false">
      <c r="A47" s="9" t="s">
        <v>56</v>
      </c>
      <c r="B47" s="9" t="s">
        <v>37</v>
      </c>
      <c r="C47" s="9" t="n">
        <v>75.25</v>
      </c>
      <c r="D47" s="9" t="n">
        <v>266</v>
      </c>
      <c r="E47" s="9" t="n">
        <v>4.83</v>
      </c>
      <c r="F47" s="9" t="n">
        <v>-0.145299909423782</v>
      </c>
      <c r="G47" s="9" t="n">
        <v>25</v>
      </c>
      <c r="H47" s="9" t="n">
        <v>0.641716367490773</v>
      </c>
      <c r="I47" s="9" t="n">
        <v>31</v>
      </c>
      <c r="J47" s="9" t="n">
        <v>-0.306964561904511</v>
      </c>
      <c r="K47" s="9" t="n">
        <v>111</v>
      </c>
      <c r="L47" s="9" t="n">
        <v>-0.462586279429963</v>
      </c>
      <c r="M47" s="9" t="n">
        <v>4.4</v>
      </c>
      <c r="N47" s="9" t="n">
        <v>0.108589497327344</v>
      </c>
      <c r="O47" s="9" t="n">
        <v>7.3</v>
      </c>
      <c r="P47" s="9" t="n">
        <v>-0.190372050067824</v>
      </c>
      <c r="Q47" s="9" t="n">
        <v>-0.354916936007963</v>
      </c>
      <c r="R47" s="9" t="n">
        <v>-0.0591528226679938</v>
      </c>
      <c r="S47" s="9" t="n">
        <v>1</v>
      </c>
      <c r="T47" s="9" t="n">
        <v>24</v>
      </c>
      <c r="U47" s="9" t="n">
        <v>23</v>
      </c>
      <c r="W47" s="9" t="n">
        <v>13</v>
      </c>
      <c r="X47" s="9" t="n">
        <v>0</v>
      </c>
      <c r="Y47" s="9" t="n">
        <v>305</v>
      </c>
      <c r="Z47" s="9" t="n">
        <v>90</v>
      </c>
      <c r="AA47" s="9" t="n">
        <v>395</v>
      </c>
      <c r="AB47" s="9" t="n">
        <v>30.3846153846154</v>
      </c>
      <c r="AD47" s="9" t="n">
        <v>15</v>
      </c>
      <c r="AE47" s="9" t="n">
        <v>0</v>
      </c>
      <c r="AF47" s="9" t="n">
        <v>746</v>
      </c>
      <c r="AG47" s="9" t="n">
        <v>72</v>
      </c>
      <c r="AH47" s="9" t="n">
        <v>818</v>
      </c>
      <c r="AI47" s="9" t="n">
        <v>54.5333333333333</v>
      </c>
      <c r="AK47" s="9" t="n">
        <v>10</v>
      </c>
      <c r="AL47" s="9" t="n">
        <v>0</v>
      </c>
      <c r="AM47" s="9" t="n">
        <v>153</v>
      </c>
      <c r="AN47" s="9" t="n">
        <v>107</v>
      </c>
      <c r="AO47" s="9" t="n">
        <v>260</v>
      </c>
      <c r="AP47" s="9" t="n">
        <v>26</v>
      </c>
      <c r="AV47" s="9" t="n">
        <v>0</v>
      </c>
      <c r="BC47" s="9" t="n">
        <v>0</v>
      </c>
    </row>
    <row r="48" customFormat="false" ht="15" hidden="false" customHeight="false" outlineLevel="0" collapsed="false">
      <c r="A48" s="9" t="s">
        <v>116</v>
      </c>
      <c r="B48" s="9" t="s">
        <v>37</v>
      </c>
      <c r="C48" s="9" t="n">
        <v>75.38</v>
      </c>
      <c r="D48" s="9" t="n">
        <v>255</v>
      </c>
      <c r="E48" s="9" t="n">
        <v>4.6</v>
      </c>
      <c r="F48" s="9" t="n">
        <v>0.617298291204673</v>
      </c>
      <c r="G48" s="9" t="n">
        <v>27</v>
      </c>
      <c r="H48" s="9" t="n">
        <v>0.926113393992366</v>
      </c>
      <c r="I48" s="9" t="n">
        <v>33</v>
      </c>
      <c r="J48" s="9" t="n">
        <v>0.155992287969645</v>
      </c>
      <c r="K48" s="9" t="n">
        <v>119</v>
      </c>
      <c r="L48" s="9" t="n">
        <v>0.3820650442894</v>
      </c>
      <c r="M48" s="9" t="n">
        <v>4.4</v>
      </c>
      <c r="N48" s="9" t="n">
        <v>0.108589497327344</v>
      </c>
      <c r="O48" s="9" t="n">
        <v>7.14</v>
      </c>
      <c r="P48" s="9" t="n">
        <v>0.204221707826446</v>
      </c>
      <c r="Q48" s="9" t="n">
        <v>2.39428022260987</v>
      </c>
      <c r="R48" s="9" t="n">
        <v>0.399046703768312</v>
      </c>
      <c r="S48" s="9" t="n">
        <v>3</v>
      </c>
      <c r="T48" s="9" t="n">
        <v>88</v>
      </c>
      <c r="U48" s="9" t="n">
        <v>79</v>
      </c>
      <c r="W48" s="9" t="n">
        <v>16</v>
      </c>
      <c r="X48" s="9" t="n">
        <v>0</v>
      </c>
      <c r="Y48" s="9" t="n">
        <v>276</v>
      </c>
      <c r="Z48" s="9" t="n">
        <v>181</v>
      </c>
      <c r="AA48" s="9" t="n">
        <v>457</v>
      </c>
      <c r="AB48" s="9" t="n">
        <v>28.5625</v>
      </c>
      <c r="AD48" s="9" t="n">
        <v>16</v>
      </c>
      <c r="AE48" s="9" t="n">
        <v>0</v>
      </c>
      <c r="AF48" s="9" t="n">
        <v>143</v>
      </c>
      <c r="AG48" s="9" t="n">
        <v>235</v>
      </c>
      <c r="AH48" s="9" t="n">
        <v>378</v>
      </c>
      <c r="AI48" s="9" t="n">
        <v>23.625</v>
      </c>
      <c r="AK48" s="9" t="n">
        <v>10</v>
      </c>
      <c r="AL48" s="9" t="n">
        <v>0</v>
      </c>
      <c r="AM48" s="9" t="n">
        <v>271</v>
      </c>
      <c r="AN48" s="9" t="n">
        <v>9</v>
      </c>
      <c r="AO48" s="9" t="n">
        <v>280</v>
      </c>
      <c r="AP48" s="9" t="n">
        <v>28</v>
      </c>
      <c r="AR48" s="9" t="n">
        <v>9</v>
      </c>
      <c r="AS48" s="9" t="n">
        <v>0</v>
      </c>
      <c r="AT48" s="9" t="n">
        <v>135</v>
      </c>
      <c r="AU48" s="9" t="n">
        <v>23</v>
      </c>
      <c r="AV48" s="9" t="n">
        <v>158</v>
      </c>
      <c r="AW48" s="9" t="n">
        <v>17.5555555555556</v>
      </c>
      <c r="BC48" s="9" t="n">
        <v>0</v>
      </c>
    </row>
    <row r="49" customFormat="false" ht="15" hidden="false" customHeight="false" outlineLevel="0" collapsed="false">
      <c r="A49" s="9" t="s">
        <v>118</v>
      </c>
      <c r="B49" s="9" t="s">
        <v>37</v>
      </c>
      <c r="C49" s="9" t="n">
        <v>76</v>
      </c>
      <c r="D49" s="9" t="n">
        <v>265</v>
      </c>
      <c r="E49" s="9" t="n">
        <v>4.55</v>
      </c>
      <c r="F49" s="9" t="n">
        <v>0.783080508732597</v>
      </c>
      <c r="G49" s="9" t="n">
        <v>36</v>
      </c>
      <c r="H49" s="9" t="n">
        <v>2.20590001324953</v>
      </c>
      <c r="I49" s="9" t="n">
        <v>39</v>
      </c>
      <c r="J49" s="9" t="n">
        <v>1.54486283759211</v>
      </c>
      <c r="K49" s="9" t="n">
        <v>128</v>
      </c>
      <c r="L49" s="9" t="n">
        <v>1.33229778347368</v>
      </c>
      <c r="Q49" s="9" t="n">
        <v>5.86614114304792</v>
      </c>
      <c r="R49" s="9" t="n">
        <v>1.46653528576198</v>
      </c>
      <c r="S49" s="9" t="n">
        <v>6</v>
      </c>
      <c r="T49" s="9" t="n">
        <v>188</v>
      </c>
      <c r="U49" s="9" t="n">
        <v>154</v>
      </c>
      <c r="AA49" s="9" t="n">
        <v>0</v>
      </c>
      <c r="AD49" s="9" t="n">
        <v>13</v>
      </c>
      <c r="AE49" s="9" t="n">
        <v>0</v>
      </c>
      <c r="AF49" s="9" t="n">
        <v>77</v>
      </c>
      <c r="AG49" s="9" t="n">
        <v>155</v>
      </c>
      <c r="AH49" s="9" t="n">
        <v>232</v>
      </c>
      <c r="AI49" s="9" t="n">
        <v>17.8461538461538</v>
      </c>
      <c r="AK49" s="9" t="n">
        <v>1</v>
      </c>
      <c r="AL49" s="9" t="n">
        <v>0</v>
      </c>
      <c r="AM49" s="9" t="n">
        <v>1</v>
      </c>
      <c r="AN49" s="9" t="n">
        <v>7</v>
      </c>
      <c r="AO49" s="9" t="n">
        <v>8</v>
      </c>
      <c r="AP49" s="9" t="n">
        <v>8</v>
      </c>
      <c r="AR49" s="9" t="n">
        <v>15</v>
      </c>
      <c r="AS49" s="9" t="n">
        <v>0</v>
      </c>
      <c r="AT49" s="9" t="n">
        <v>364</v>
      </c>
      <c r="AU49" s="9" t="n">
        <v>23</v>
      </c>
      <c r="AV49" s="9" t="n">
        <v>387</v>
      </c>
      <c r="AW49" s="9" t="n">
        <v>25.8</v>
      </c>
      <c r="AY49" s="9" t="n">
        <v>15</v>
      </c>
      <c r="AZ49" s="9" t="n">
        <v>0</v>
      </c>
      <c r="BA49" s="9" t="n">
        <v>488</v>
      </c>
      <c r="BB49" s="9" t="n">
        <v>63</v>
      </c>
      <c r="BC49" s="9" t="n">
        <v>551</v>
      </c>
      <c r="BD49" s="9" t="n">
        <v>36.7333333333333</v>
      </c>
    </row>
    <row r="50" customFormat="false" ht="15" hidden="false" customHeight="false" outlineLevel="0" collapsed="false">
      <c r="A50" s="9" t="s">
        <v>119</v>
      </c>
      <c r="B50" s="9" t="s">
        <v>37</v>
      </c>
      <c r="C50" s="9" t="n">
        <v>76.13</v>
      </c>
      <c r="D50" s="9" t="n">
        <v>276</v>
      </c>
      <c r="E50" s="9" t="n">
        <v>4.75</v>
      </c>
      <c r="F50" s="9" t="n">
        <v>0.119951638620898</v>
      </c>
      <c r="G50" s="9" t="n">
        <v>28</v>
      </c>
      <c r="H50" s="9" t="n">
        <v>1.06831190724316</v>
      </c>
      <c r="Q50" s="9" t="n">
        <v>1.18826354586406</v>
      </c>
      <c r="R50" s="9" t="n">
        <v>0.59413177293203</v>
      </c>
      <c r="S50" s="9" t="n">
        <v>2</v>
      </c>
      <c r="T50" s="9" t="n">
        <v>40</v>
      </c>
      <c r="U50" s="9" t="n">
        <v>38</v>
      </c>
      <c r="AA50" s="9" t="n">
        <v>0</v>
      </c>
      <c r="AH50" s="9" t="n">
        <v>0</v>
      </c>
      <c r="AO50" s="9" t="n">
        <v>0</v>
      </c>
      <c r="AV50" s="9" t="n">
        <v>0</v>
      </c>
      <c r="BC50" s="9" t="n">
        <v>0</v>
      </c>
    </row>
    <row r="51" customFormat="false" ht="15" hidden="false" customHeight="false" outlineLevel="0" collapsed="false">
      <c r="A51" s="9" t="s">
        <v>128</v>
      </c>
      <c r="B51" s="9" t="s">
        <v>37</v>
      </c>
      <c r="C51" s="9" t="n">
        <v>76.5</v>
      </c>
      <c r="D51" s="9" t="n">
        <v>250</v>
      </c>
      <c r="E51" s="9" t="n">
        <v>4.95</v>
      </c>
      <c r="F51" s="9" t="n">
        <v>-0.543177231490801</v>
      </c>
      <c r="G51" s="9" t="n">
        <v>12</v>
      </c>
      <c r="H51" s="9" t="n">
        <v>-1.20686430476958</v>
      </c>
      <c r="I51" s="9" t="n">
        <v>35.5</v>
      </c>
      <c r="J51" s="9" t="n">
        <v>0.73468835031234</v>
      </c>
      <c r="K51" s="9" t="n">
        <v>122</v>
      </c>
      <c r="L51" s="9" t="n">
        <v>0.69880929068416</v>
      </c>
      <c r="Q51" s="9" t="n">
        <v>-0.31654389526388</v>
      </c>
      <c r="R51" s="9" t="n">
        <v>-0.07913597381597</v>
      </c>
      <c r="S51" s="9" t="n">
        <v>3</v>
      </c>
      <c r="T51" s="9" t="n">
        <v>81</v>
      </c>
      <c r="U51" s="9" t="n">
        <v>72</v>
      </c>
      <c r="W51" s="9" t="n">
        <v>15</v>
      </c>
      <c r="X51" s="9" t="n">
        <v>0</v>
      </c>
      <c r="Y51" s="9" t="n">
        <v>133</v>
      </c>
      <c r="Z51" s="9" t="n">
        <v>242</v>
      </c>
      <c r="AA51" s="9" t="n">
        <v>375</v>
      </c>
      <c r="AB51" s="9" t="n">
        <v>25</v>
      </c>
      <c r="AD51" s="9" t="n">
        <v>16</v>
      </c>
      <c r="AE51" s="9" t="n">
        <v>0</v>
      </c>
      <c r="AF51" s="9" t="n">
        <v>318</v>
      </c>
      <c r="AG51" s="9" t="n">
        <v>158</v>
      </c>
      <c r="AH51" s="9" t="n">
        <v>476</v>
      </c>
      <c r="AI51" s="9" t="n">
        <v>29.75</v>
      </c>
      <c r="AK51" s="9" t="n">
        <v>14</v>
      </c>
      <c r="AL51" s="9" t="n">
        <v>0</v>
      </c>
      <c r="AM51" s="9" t="n">
        <v>278</v>
      </c>
      <c r="AN51" s="9" t="n">
        <v>201</v>
      </c>
      <c r="AO51" s="9" t="n">
        <v>479</v>
      </c>
      <c r="AP51" s="9" t="n">
        <v>34.2142857142857</v>
      </c>
      <c r="AR51" s="9" t="n">
        <v>4</v>
      </c>
      <c r="AS51" s="9" t="n">
        <v>0</v>
      </c>
      <c r="AT51" s="9" t="n">
        <v>104</v>
      </c>
      <c r="AU51" s="9" t="n">
        <v>13</v>
      </c>
      <c r="AV51" s="9" t="n">
        <v>117</v>
      </c>
      <c r="AW51" s="9" t="n">
        <v>29.25</v>
      </c>
      <c r="AY51" s="9" t="n">
        <v>3</v>
      </c>
      <c r="AZ51" s="9" t="n">
        <v>0</v>
      </c>
      <c r="BA51" s="9" t="n">
        <v>58</v>
      </c>
      <c r="BB51" s="9" t="n">
        <v>31</v>
      </c>
      <c r="BC51" s="9" t="n">
        <v>89</v>
      </c>
      <c r="BD51" s="9" t="n">
        <v>29.6666666666667</v>
      </c>
    </row>
    <row r="52" customFormat="false" ht="15" hidden="false" customHeight="false" outlineLevel="0" collapsed="false">
      <c r="A52" s="9" t="s">
        <v>135</v>
      </c>
      <c r="B52" s="9" t="s">
        <v>37</v>
      </c>
      <c r="C52" s="9" t="n">
        <v>75.88</v>
      </c>
      <c r="D52" s="9" t="n">
        <v>283</v>
      </c>
      <c r="E52" s="9" t="n">
        <v>4.8</v>
      </c>
      <c r="F52" s="9" t="n">
        <v>-0.0458305789070264</v>
      </c>
      <c r="G52" s="9" t="n">
        <v>29</v>
      </c>
      <c r="H52" s="9" t="n">
        <v>1.21051042049396</v>
      </c>
      <c r="I52" s="9" t="n">
        <v>31.5</v>
      </c>
      <c r="J52" s="9" t="n">
        <v>-0.191225349435972</v>
      </c>
      <c r="K52" s="9" t="n">
        <v>112</v>
      </c>
      <c r="L52" s="9" t="n">
        <v>-0.357004863965042</v>
      </c>
      <c r="M52" s="9" t="n">
        <v>4.32</v>
      </c>
      <c r="N52" s="9" t="n">
        <v>0.395038217549873</v>
      </c>
      <c r="O52" s="9" t="n">
        <v>7.32</v>
      </c>
      <c r="P52" s="9" t="n">
        <v>-0.239696269804609</v>
      </c>
      <c r="Q52" s="9" t="n">
        <v>0.771791575931182</v>
      </c>
      <c r="R52" s="9" t="n">
        <v>0.128631929321864</v>
      </c>
      <c r="S52" s="9" t="n">
        <v>1</v>
      </c>
      <c r="T52" s="9" t="n">
        <v>26</v>
      </c>
      <c r="U52" s="9" t="n">
        <v>25</v>
      </c>
      <c r="W52" s="9" t="n">
        <v>16</v>
      </c>
      <c r="X52" s="9" t="n">
        <v>0</v>
      </c>
      <c r="Y52" s="9" t="n">
        <v>256</v>
      </c>
      <c r="Z52" s="9" t="n">
        <v>105</v>
      </c>
      <c r="AA52" s="9" t="n">
        <v>361</v>
      </c>
      <c r="AB52" s="9" t="n">
        <v>22.5625</v>
      </c>
      <c r="AD52" s="9" t="n">
        <v>13</v>
      </c>
      <c r="AE52" s="9" t="n">
        <v>0</v>
      </c>
      <c r="AF52" s="9" t="n">
        <v>313</v>
      </c>
      <c r="AG52" s="9" t="n">
        <v>68</v>
      </c>
      <c r="AH52" s="9" t="n">
        <v>381</v>
      </c>
      <c r="AI52" s="9" t="n">
        <v>29.3076923076923</v>
      </c>
      <c r="AK52" s="9" t="n">
        <v>15</v>
      </c>
      <c r="AL52" s="9" t="n">
        <v>0</v>
      </c>
      <c r="AM52" s="9" t="n">
        <v>364</v>
      </c>
      <c r="AN52" s="9" t="n">
        <v>117</v>
      </c>
      <c r="AO52" s="9" t="n">
        <v>481</v>
      </c>
      <c r="AP52" s="9" t="n">
        <v>32.0666666666667</v>
      </c>
      <c r="AR52" s="9" t="n">
        <v>15</v>
      </c>
      <c r="AS52" s="9" t="n">
        <v>0</v>
      </c>
      <c r="AT52" s="9" t="n">
        <v>548</v>
      </c>
      <c r="AU52" s="9" t="n">
        <v>158</v>
      </c>
      <c r="AV52" s="9" t="n">
        <v>706</v>
      </c>
      <c r="AW52" s="9" t="n">
        <v>47.0666666666667</v>
      </c>
      <c r="AY52" s="9" t="n">
        <v>7</v>
      </c>
      <c r="AZ52" s="9" t="n">
        <v>0</v>
      </c>
      <c r="BA52" s="9" t="n">
        <v>205</v>
      </c>
      <c r="BB52" s="9" t="n">
        <v>23</v>
      </c>
      <c r="BC52" s="9" t="n">
        <v>228</v>
      </c>
      <c r="BD52" s="9" t="n">
        <v>32.5714285714286</v>
      </c>
    </row>
    <row r="53" customFormat="false" ht="15" hidden="false" customHeight="false" outlineLevel="0" collapsed="false">
      <c r="A53" s="9" t="s">
        <v>140</v>
      </c>
      <c r="B53" s="9" t="s">
        <v>37</v>
      </c>
      <c r="C53" s="9" t="n">
        <v>75.88</v>
      </c>
      <c r="D53" s="9" t="n">
        <v>262</v>
      </c>
      <c r="E53" s="9" t="n">
        <v>4.84</v>
      </c>
      <c r="F53" s="9" t="n">
        <v>-0.178456352929366</v>
      </c>
      <c r="G53" s="9" t="n">
        <v>20</v>
      </c>
      <c r="H53" s="9" t="n">
        <v>-0.0692761987632082</v>
      </c>
      <c r="I53" s="9" t="n">
        <v>30.5</v>
      </c>
      <c r="J53" s="9" t="n">
        <v>-0.42270377437305</v>
      </c>
      <c r="K53" s="9" t="n">
        <v>111</v>
      </c>
      <c r="L53" s="9" t="n">
        <v>-0.462586279429963</v>
      </c>
      <c r="M53" s="9" t="n">
        <v>4.33</v>
      </c>
      <c r="N53" s="9" t="n">
        <v>0.359232127522058</v>
      </c>
      <c r="O53" s="9" t="n">
        <v>7.07</v>
      </c>
      <c r="P53" s="9" t="n">
        <v>0.376856476905188</v>
      </c>
      <c r="Q53" s="9" t="n">
        <v>-0.396934001068342</v>
      </c>
      <c r="R53" s="9" t="n">
        <v>-0.0661556668447236</v>
      </c>
      <c r="S53" s="9" t="n">
        <v>7</v>
      </c>
      <c r="T53" s="9" t="n">
        <v>233</v>
      </c>
      <c r="U53" s="9" t="n">
        <v>184</v>
      </c>
      <c r="AA53" s="9" t="n">
        <v>0</v>
      </c>
      <c r="AD53" s="9" t="n">
        <v>8</v>
      </c>
      <c r="AE53" s="9" t="n">
        <v>0</v>
      </c>
      <c r="AF53" s="9" t="n">
        <v>143</v>
      </c>
      <c r="AG53" s="9" t="n">
        <v>12</v>
      </c>
      <c r="AH53" s="9" t="n">
        <v>155</v>
      </c>
      <c r="AI53" s="9" t="n">
        <v>19.375</v>
      </c>
      <c r="AK53" s="9" t="n">
        <v>16</v>
      </c>
      <c r="AL53" s="9" t="n">
        <v>0</v>
      </c>
      <c r="AM53" s="9" t="n">
        <v>528</v>
      </c>
      <c r="AN53" s="9" t="n">
        <v>145</v>
      </c>
      <c r="AO53" s="9" t="n">
        <v>673</v>
      </c>
      <c r="AP53" s="9" t="n">
        <v>42.0625</v>
      </c>
      <c r="AR53" s="9" t="n">
        <v>13</v>
      </c>
      <c r="AS53" s="9" t="n">
        <v>0</v>
      </c>
      <c r="AT53" s="9" t="n">
        <v>226</v>
      </c>
      <c r="AU53" s="9" t="n">
        <v>206</v>
      </c>
      <c r="AV53" s="9" t="n">
        <v>432</v>
      </c>
      <c r="AW53" s="9" t="n">
        <v>33.2307692307692</v>
      </c>
      <c r="AY53" s="9" t="n">
        <v>15</v>
      </c>
      <c r="AZ53" s="9" t="n">
        <v>0</v>
      </c>
      <c r="BA53" s="9" t="n">
        <v>351</v>
      </c>
      <c r="BB53" s="9" t="n">
        <v>168</v>
      </c>
      <c r="BC53" s="9" t="n">
        <v>519</v>
      </c>
      <c r="BD53" s="9" t="n">
        <v>34.6</v>
      </c>
    </row>
    <row r="54" customFormat="false" ht="15" hidden="false" customHeight="false" outlineLevel="0" collapsed="false">
      <c r="A54" s="9" t="s">
        <v>154</v>
      </c>
      <c r="B54" s="9" t="s">
        <v>37</v>
      </c>
      <c r="C54" s="9" t="n">
        <v>79</v>
      </c>
      <c r="D54" s="9" t="n">
        <v>266</v>
      </c>
      <c r="E54" s="9" t="n">
        <v>4.72</v>
      </c>
      <c r="F54" s="9" t="n">
        <v>0.219420969137653</v>
      </c>
      <c r="G54" s="9" t="n">
        <v>14</v>
      </c>
      <c r="H54" s="9" t="n">
        <v>-0.922467278267986</v>
      </c>
      <c r="I54" s="9" t="n">
        <v>35</v>
      </c>
      <c r="J54" s="9" t="n">
        <v>0.618949137843801</v>
      </c>
      <c r="K54" s="9" t="n">
        <v>128</v>
      </c>
      <c r="L54" s="9" t="n">
        <v>1.33229778347368</v>
      </c>
      <c r="M54" s="9" t="n">
        <v>4.3</v>
      </c>
      <c r="N54" s="9" t="n">
        <v>0.466650397605507</v>
      </c>
      <c r="O54" s="9" t="n">
        <v>6.89</v>
      </c>
      <c r="P54" s="9" t="n">
        <v>0.820774454536243</v>
      </c>
      <c r="Q54" s="9" t="n">
        <v>2.5356254643289</v>
      </c>
      <c r="R54" s="9" t="n">
        <v>0.422604244054817</v>
      </c>
      <c r="S54" s="9" t="n">
        <v>4</v>
      </c>
      <c r="T54" s="9" t="n">
        <v>132</v>
      </c>
      <c r="U54" s="9" t="n">
        <v>113</v>
      </c>
      <c r="W54" s="9" t="n">
        <v>14</v>
      </c>
      <c r="X54" s="9" t="n">
        <v>0</v>
      </c>
      <c r="Y54" s="9" t="n">
        <v>301</v>
      </c>
      <c r="Z54" s="9" t="n">
        <v>56</v>
      </c>
      <c r="AA54" s="9" t="n">
        <v>357</v>
      </c>
      <c r="AB54" s="9" t="n">
        <v>25.5</v>
      </c>
      <c r="AD54" s="9" t="n">
        <v>16</v>
      </c>
      <c r="AE54" s="9" t="n">
        <v>0</v>
      </c>
      <c r="AF54" s="9" t="n">
        <v>223</v>
      </c>
      <c r="AG54" s="9" t="n">
        <v>52</v>
      </c>
      <c r="AH54" s="9" t="n">
        <v>275</v>
      </c>
      <c r="AI54" s="9" t="n">
        <v>17.1875</v>
      </c>
      <c r="AK54" s="9" t="n">
        <v>15</v>
      </c>
      <c r="AL54" s="9" t="n">
        <v>0</v>
      </c>
      <c r="AM54" s="9" t="n">
        <v>550</v>
      </c>
      <c r="AN54" s="9" t="n">
        <v>137</v>
      </c>
      <c r="AO54" s="9" t="n">
        <v>687</v>
      </c>
      <c r="AP54" s="9" t="n">
        <v>45.8</v>
      </c>
      <c r="AR54" s="9" t="n">
        <v>16</v>
      </c>
      <c r="AS54" s="9" t="n">
        <v>0</v>
      </c>
      <c r="AT54" s="9" t="n">
        <v>664</v>
      </c>
      <c r="AU54" s="9" t="n">
        <v>49</v>
      </c>
      <c r="AV54" s="9" t="n">
        <v>713</v>
      </c>
      <c r="AW54" s="9" t="n">
        <v>44.5625</v>
      </c>
      <c r="AY54" s="9" t="n">
        <v>2</v>
      </c>
      <c r="AZ54" s="9" t="n">
        <v>0</v>
      </c>
      <c r="BA54" s="9" t="n">
        <v>10</v>
      </c>
      <c r="BB54" s="9" t="n">
        <v>9</v>
      </c>
      <c r="BC54" s="9" t="n">
        <v>19</v>
      </c>
      <c r="BD54" s="9" t="n">
        <v>9.5</v>
      </c>
    </row>
    <row r="55" customFormat="false" ht="15" hidden="false" customHeight="false" outlineLevel="0" collapsed="false">
      <c r="A55" s="9" t="s">
        <v>156</v>
      </c>
      <c r="B55" s="9" t="s">
        <v>37</v>
      </c>
      <c r="C55" s="9" t="n">
        <v>78.25</v>
      </c>
      <c r="D55" s="9" t="n">
        <v>248</v>
      </c>
      <c r="E55" s="9" t="n">
        <v>4.6</v>
      </c>
      <c r="F55" s="9" t="n">
        <v>0.617298291204673</v>
      </c>
      <c r="I55" s="9" t="n">
        <v>32.5</v>
      </c>
      <c r="J55" s="9" t="n">
        <v>0.0402530755011059</v>
      </c>
      <c r="K55" s="9" t="n">
        <v>122</v>
      </c>
      <c r="L55" s="9" t="n">
        <v>0.69880929068416</v>
      </c>
      <c r="M55" s="9" t="n">
        <v>4.35</v>
      </c>
      <c r="N55" s="9" t="n">
        <v>0.287619947466427</v>
      </c>
      <c r="O55" s="9" t="n">
        <v>7.02</v>
      </c>
      <c r="P55" s="9" t="n">
        <v>0.500167026247149</v>
      </c>
      <c r="Q55" s="9" t="n">
        <v>2.14414763110351</v>
      </c>
      <c r="R55" s="9" t="n">
        <v>0.428829526220703</v>
      </c>
      <c r="S55" s="9" t="n">
        <v>1</v>
      </c>
      <c r="T55" s="9" t="n">
        <v>3</v>
      </c>
      <c r="U55" s="9" t="n">
        <v>3</v>
      </c>
      <c r="W55" s="9" t="n">
        <v>16</v>
      </c>
      <c r="X55" s="9" t="n">
        <v>0</v>
      </c>
      <c r="Y55" s="9" t="n">
        <v>330</v>
      </c>
      <c r="Z55" s="9" t="n">
        <v>296</v>
      </c>
      <c r="AA55" s="9" t="n">
        <v>626</v>
      </c>
      <c r="AB55" s="9" t="n">
        <v>39.125</v>
      </c>
      <c r="AD55" s="9" t="n">
        <v>10</v>
      </c>
      <c r="AE55" s="9" t="n">
        <v>0</v>
      </c>
      <c r="AF55" s="9" t="n">
        <v>222</v>
      </c>
      <c r="AG55" s="9" t="n">
        <v>184</v>
      </c>
      <c r="AH55" s="9" t="n">
        <v>406</v>
      </c>
      <c r="AI55" s="9" t="n">
        <v>40.6</v>
      </c>
      <c r="AO55" s="9" t="n">
        <v>0</v>
      </c>
      <c r="AV55" s="9" t="n">
        <v>0</v>
      </c>
      <c r="AY55" s="9" t="n">
        <v>5</v>
      </c>
      <c r="AZ55" s="9" t="n">
        <v>0</v>
      </c>
      <c r="BA55" s="9" t="n">
        <v>135</v>
      </c>
      <c r="BB55" s="9" t="n">
        <v>28</v>
      </c>
      <c r="BC55" s="9" t="n">
        <v>163</v>
      </c>
      <c r="BD55" s="9" t="n">
        <v>32.6</v>
      </c>
    </row>
    <row r="56" customFormat="false" ht="15" hidden="false" customHeight="false" outlineLevel="0" collapsed="false">
      <c r="A56" s="9" t="s">
        <v>182</v>
      </c>
      <c r="B56" s="9" t="s">
        <v>37</v>
      </c>
      <c r="C56" s="9" t="n">
        <v>77.25</v>
      </c>
      <c r="D56" s="9" t="n">
        <v>271</v>
      </c>
      <c r="E56" s="9" t="n">
        <v>4.63</v>
      </c>
      <c r="F56" s="9" t="n">
        <v>0.517828960687917</v>
      </c>
      <c r="G56" s="9" t="n">
        <v>21</v>
      </c>
      <c r="H56" s="9" t="n">
        <v>0.0729223144875881</v>
      </c>
      <c r="I56" s="9" t="n">
        <v>34.5</v>
      </c>
      <c r="J56" s="9" t="n">
        <v>0.503209925375262</v>
      </c>
      <c r="K56" s="9" t="n">
        <v>118</v>
      </c>
      <c r="L56" s="9" t="n">
        <v>0.276483628824479</v>
      </c>
      <c r="M56" s="9" t="n">
        <v>4.26</v>
      </c>
      <c r="N56" s="9" t="n">
        <v>0.609874757716772</v>
      </c>
      <c r="O56" s="9" t="n">
        <v>7.11</v>
      </c>
      <c r="P56" s="9" t="n">
        <v>0.27820803743162</v>
      </c>
      <c r="Q56" s="9" t="n">
        <v>2.25852762452364</v>
      </c>
      <c r="R56" s="9" t="n">
        <v>0.37642127075394</v>
      </c>
      <c r="S56" s="9" t="n">
        <v>1</v>
      </c>
      <c r="T56" s="9" t="n">
        <v>5</v>
      </c>
      <c r="U56" s="9" t="n">
        <v>5</v>
      </c>
      <c r="AA56" s="9" t="n">
        <v>0</v>
      </c>
      <c r="AH56" s="9" t="n">
        <v>0</v>
      </c>
      <c r="AO56" s="9" t="n">
        <v>0</v>
      </c>
      <c r="AV56" s="9" t="n">
        <v>0</v>
      </c>
      <c r="BC56" s="9" t="n">
        <v>0</v>
      </c>
    </row>
    <row r="57" customFormat="false" ht="15" hidden="false" customHeight="false" outlineLevel="0" collapsed="false">
      <c r="A57" s="9" t="s">
        <v>221</v>
      </c>
      <c r="B57" s="9" t="s">
        <v>37</v>
      </c>
      <c r="C57" s="9" t="n">
        <v>78.25</v>
      </c>
      <c r="D57" s="9" t="n">
        <v>269</v>
      </c>
      <c r="E57" s="9" t="n">
        <v>4.83</v>
      </c>
      <c r="F57" s="9" t="n">
        <v>-0.145299909423782</v>
      </c>
      <c r="G57" s="9" t="n">
        <v>24</v>
      </c>
      <c r="H57" s="9" t="n">
        <v>0.499517854239977</v>
      </c>
      <c r="I57" s="9" t="n">
        <v>34</v>
      </c>
      <c r="J57" s="9" t="n">
        <v>0.387470712906723</v>
      </c>
      <c r="K57" s="9" t="n">
        <v>117</v>
      </c>
      <c r="L57" s="9" t="n">
        <v>0.170902213359559</v>
      </c>
      <c r="M57" s="9" t="n">
        <v>4.46</v>
      </c>
      <c r="N57" s="9" t="n">
        <v>-0.106247042839552</v>
      </c>
      <c r="O57" s="9" t="n">
        <v>7.17</v>
      </c>
      <c r="P57" s="9" t="n">
        <v>0.13023537822127</v>
      </c>
      <c r="Q57" s="9" t="n">
        <v>0.936579206464195</v>
      </c>
      <c r="R57" s="9" t="n">
        <v>0.156096534410699</v>
      </c>
      <c r="S57" s="9" t="n">
        <v>7</v>
      </c>
      <c r="T57" s="9" t="n">
        <v>212</v>
      </c>
      <c r="U57" s="9" t="n">
        <v>167</v>
      </c>
      <c r="AA57" s="9" t="n">
        <v>0</v>
      </c>
      <c r="AH57" s="9" t="n">
        <v>0</v>
      </c>
      <c r="AO57" s="9" t="n">
        <v>0</v>
      </c>
      <c r="AV57" s="9" t="n">
        <v>0</v>
      </c>
      <c r="BC57" s="9" t="n">
        <v>0</v>
      </c>
    </row>
    <row r="58" customFormat="false" ht="15" hidden="false" customHeight="false" outlineLevel="0" collapsed="false">
      <c r="A58" s="9" t="s">
        <v>284</v>
      </c>
      <c r="B58" s="9" t="s">
        <v>37</v>
      </c>
      <c r="C58" s="9" t="n">
        <v>76</v>
      </c>
      <c r="D58" s="9" t="n">
        <v>277</v>
      </c>
      <c r="E58" s="9" t="n">
        <v>4.8</v>
      </c>
      <c r="F58" s="9" t="n">
        <v>-0.0458305789070264</v>
      </c>
      <c r="I58" s="9" t="n">
        <v>33</v>
      </c>
      <c r="J58" s="9" t="n">
        <v>0.155992287969645</v>
      </c>
      <c r="K58" s="9" t="n">
        <v>119</v>
      </c>
      <c r="L58" s="9" t="n">
        <v>0.3820650442894</v>
      </c>
      <c r="M58" s="9" t="n">
        <v>4.51</v>
      </c>
      <c r="N58" s="9" t="n">
        <v>-0.285277492978632</v>
      </c>
      <c r="O58" s="9" t="n">
        <v>7.03</v>
      </c>
      <c r="P58" s="9" t="n">
        <v>0.475504916378755</v>
      </c>
      <c r="Q58" s="9" t="n">
        <v>0.682454176752142</v>
      </c>
      <c r="R58" s="9" t="n">
        <v>0.136490835350428</v>
      </c>
      <c r="S58" s="9" t="n">
        <v>5</v>
      </c>
      <c r="T58" s="9" t="n">
        <v>142</v>
      </c>
      <c r="U58" s="9" t="n">
        <v>123</v>
      </c>
      <c r="W58" s="9" t="n">
        <v>7</v>
      </c>
      <c r="X58" s="9" t="n">
        <v>0</v>
      </c>
      <c r="Y58" s="9" t="n">
        <v>149</v>
      </c>
      <c r="Z58" s="9" t="n">
        <v>44</v>
      </c>
      <c r="AA58" s="9" t="n">
        <v>193</v>
      </c>
      <c r="AB58" s="9" t="n">
        <v>27.5714285714286</v>
      </c>
      <c r="AD58" s="9" t="n">
        <v>4</v>
      </c>
      <c r="AE58" s="9" t="n">
        <v>0</v>
      </c>
      <c r="AF58" s="9" t="n">
        <v>48</v>
      </c>
      <c r="AG58" s="9" t="n">
        <v>4</v>
      </c>
      <c r="AH58" s="9" t="n">
        <v>52</v>
      </c>
      <c r="AI58" s="9" t="n">
        <v>13</v>
      </c>
      <c r="AK58" s="9" t="n">
        <v>1</v>
      </c>
      <c r="AL58" s="9" t="n">
        <v>0</v>
      </c>
      <c r="AM58" s="9" t="n">
        <v>2</v>
      </c>
      <c r="AN58" s="9" t="n">
        <v>0</v>
      </c>
      <c r="AO58" s="9" t="n">
        <v>2</v>
      </c>
      <c r="AP58" s="9" t="n">
        <v>2</v>
      </c>
      <c r="AR58" s="9" t="n">
        <v>10</v>
      </c>
      <c r="AS58" s="9" t="n">
        <v>0</v>
      </c>
      <c r="AT58" s="9" t="n">
        <v>196</v>
      </c>
      <c r="AU58" s="9" t="n">
        <v>27</v>
      </c>
      <c r="AV58" s="9" t="n">
        <v>223</v>
      </c>
      <c r="AW58" s="9" t="n">
        <v>22.3</v>
      </c>
      <c r="AY58" s="9" t="n">
        <v>3</v>
      </c>
      <c r="AZ58" s="9" t="n">
        <v>0</v>
      </c>
      <c r="BA58" s="9" t="n">
        <v>47</v>
      </c>
      <c r="BB58" s="9" t="n">
        <v>0</v>
      </c>
      <c r="BC58" s="9" t="n">
        <v>47</v>
      </c>
      <c r="BD58" s="9" t="n">
        <v>15.6666666666667</v>
      </c>
    </row>
    <row r="59" customFormat="false" ht="15" hidden="false" customHeight="false" outlineLevel="0" collapsed="false">
      <c r="A59" s="9" t="s">
        <v>296</v>
      </c>
      <c r="B59" s="9" t="s">
        <v>37</v>
      </c>
      <c r="C59" s="9" t="n">
        <v>75.63</v>
      </c>
      <c r="D59" s="9" t="n">
        <v>276</v>
      </c>
      <c r="E59" s="9" t="n">
        <v>4.87</v>
      </c>
      <c r="F59" s="9" t="n">
        <v>-0.277925683446122</v>
      </c>
      <c r="G59" s="9" t="n">
        <v>26</v>
      </c>
      <c r="H59" s="9" t="n">
        <v>0.78391488074157</v>
      </c>
      <c r="I59" s="9" t="n">
        <v>31.5</v>
      </c>
      <c r="J59" s="9" t="n">
        <v>-0.191225349435972</v>
      </c>
      <c r="K59" s="9" t="n">
        <v>114</v>
      </c>
      <c r="L59" s="9" t="n">
        <v>-0.145842033035202</v>
      </c>
      <c r="Q59" s="9" t="n">
        <v>0.168921814824274</v>
      </c>
      <c r="R59" s="9" t="n">
        <v>0.0422304537060685</v>
      </c>
      <c r="S59" s="9" t="n">
        <v>4</v>
      </c>
      <c r="T59" s="9" t="n">
        <v>127</v>
      </c>
      <c r="U59" s="9" t="n">
        <v>110</v>
      </c>
      <c r="W59" s="9" t="n">
        <v>14</v>
      </c>
      <c r="X59" s="9" t="n">
        <v>0</v>
      </c>
      <c r="Y59" s="9" t="n">
        <v>302</v>
      </c>
      <c r="Z59" s="9" t="n">
        <v>40</v>
      </c>
      <c r="AA59" s="9" t="n">
        <v>342</v>
      </c>
      <c r="AB59" s="9" t="n">
        <v>24.4285714285714</v>
      </c>
      <c r="AD59" s="9" t="n">
        <v>16</v>
      </c>
      <c r="AE59" s="9" t="n">
        <v>0</v>
      </c>
      <c r="AF59" s="9" t="n">
        <v>582</v>
      </c>
      <c r="AG59" s="9" t="n">
        <v>100</v>
      </c>
      <c r="AH59" s="9" t="n">
        <v>682</v>
      </c>
      <c r="AI59" s="9" t="n">
        <v>42.625</v>
      </c>
      <c r="AK59" s="9" t="n">
        <v>4</v>
      </c>
      <c r="AL59" s="9" t="n">
        <v>0</v>
      </c>
      <c r="AM59" s="9" t="n">
        <v>106</v>
      </c>
      <c r="AN59" s="9" t="n">
        <v>0</v>
      </c>
      <c r="AO59" s="9" t="n">
        <v>106</v>
      </c>
      <c r="AP59" s="9" t="n">
        <v>26.5</v>
      </c>
      <c r="AR59" s="9" t="n">
        <v>3</v>
      </c>
      <c r="AS59" s="9" t="n">
        <v>0</v>
      </c>
      <c r="AT59" s="9" t="n">
        <v>40</v>
      </c>
      <c r="AU59" s="9" t="n">
        <v>7</v>
      </c>
      <c r="AV59" s="9" t="n">
        <v>47</v>
      </c>
      <c r="AW59" s="9" t="n">
        <v>15.6666666666667</v>
      </c>
      <c r="BC59" s="9" t="n">
        <v>0</v>
      </c>
    </row>
    <row r="60" customFormat="false" ht="15" hidden="false" customHeight="false" outlineLevel="0" collapsed="false">
      <c r="A60" s="9" t="s">
        <v>303</v>
      </c>
      <c r="B60" s="9" t="s">
        <v>37</v>
      </c>
      <c r="C60" s="9" t="n">
        <v>80.13</v>
      </c>
      <c r="D60" s="9" t="n">
        <v>277</v>
      </c>
      <c r="E60" s="9" t="n">
        <v>4.62</v>
      </c>
      <c r="F60" s="9" t="n">
        <v>0.550985404193501</v>
      </c>
      <c r="G60" s="9" t="n">
        <v>38</v>
      </c>
      <c r="H60" s="9" t="n">
        <v>2.49029703975113</v>
      </c>
      <c r="I60" s="9" t="n">
        <v>34.5</v>
      </c>
      <c r="J60" s="9" t="n">
        <v>0.503209925375262</v>
      </c>
      <c r="K60" s="9" t="n">
        <v>121</v>
      </c>
      <c r="L60" s="9" t="n">
        <v>0.59322787521924</v>
      </c>
      <c r="M60" s="9" t="n">
        <v>4.51</v>
      </c>
      <c r="N60" s="9" t="n">
        <v>-0.285277492978632</v>
      </c>
      <c r="O60" s="9" t="n">
        <v>7.07</v>
      </c>
      <c r="P60" s="9" t="n">
        <v>0.376856476905188</v>
      </c>
      <c r="Q60" s="9" t="n">
        <v>4.22929922846568</v>
      </c>
      <c r="R60" s="9" t="n">
        <v>0.704883204744281</v>
      </c>
      <c r="S60" s="9" t="n">
        <v>2</v>
      </c>
      <c r="T60" s="9" t="n">
        <v>53</v>
      </c>
      <c r="U60" s="9" t="n">
        <v>48</v>
      </c>
      <c r="W60" s="9" t="n">
        <v>10</v>
      </c>
      <c r="X60" s="9" t="n">
        <v>0</v>
      </c>
      <c r="Y60" s="9" t="n">
        <v>164</v>
      </c>
      <c r="Z60" s="9" t="n">
        <v>73</v>
      </c>
      <c r="AA60" s="9" t="n">
        <v>237</v>
      </c>
      <c r="AB60" s="9" t="n">
        <v>23.7</v>
      </c>
      <c r="AD60" s="9" t="n">
        <v>12</v>
      </c>
      <c r="AE60" s="9" t="n">
        <v>0</v>
      </c>
      <c r="AF60" s="9" t="n">
        <v>186</v>
      </c>
      <c r="AG60" s="9" t="n">
        <v>175</v>
      </c>
      <c r="AH60" s="9" t="n">
        <v>361</v>
      </c>
      <c r="AI60" s="9" t="n">
        <v>30.0833333333333</v>
      </c>
      <c r="AK60" s="9" t="n">
        <v>7</v>
      </c>
      <c r="AL60" s="9" t="n">
        <v>0</v>
      </c>
      <c r="AM60" s="9" t="n">
        <v>57</v>
      </c>
      <c r="AN60" s="9" t="n">
        <v>104</v>
      </c>
      <c r="AO60" s="9" t="n">
        <v>161</v>
      </c>
      <c r="AP60" s="9" t="n">
        <v>23</v>
      </c>
      <c r="AR60" s="9" t="n">
        <v>15</v>
      </c>
      <c r="AS60" s="9" t="n">
        <v>0</v>
      </c>
      <c r="AT60" s="9" t="n">
        <v>322</v>
      </c>
      <c r="AU60" s="9" t="n">
        <v>249</v>
      </c>
      <c r="AV60" s="9" t="n">
        <v>571</v>
      </c>
      <c r="AW60" s="9" t="n">
        <v>38.0666666666667</v>
      </c>
      <c r="AY60" s="9" t="n">
        <v>16</v>
      </c>
      <c r="AZ60" s="9" t="n">
        <v>0</v>
      </c>
      <c r="BA60" s="9" t="n">
        <v>576</v>
      </c>
      <c r="BB60" s="9" t="n">
        <v>206</v>
      </c>
      <c r="BC60" s="9" t="n">
        <v>782</v>
      </c>
      <c r="BD60" s="9" t="n">
        <v>48.875</v>
      </c>
    </row>
    <row r="61" customFormat="false" ht="15" hidden="false" customHeight="false" outlineLevel="0" collapsed="false">
      <c r="A61" s="9" t="s">
        <v>323</v>
      </c>
      <c r="B61" s="9" t="s">
        <v>37</v>
      </c>
      <c r="C61" s="9" t="n">
        <v>77.38</v>
      </c>
      <c r="D61" s="9" t="n">
        <v>255</v>
      </c>
      <c r="E61" s="9" t="n">
        <v>4.78</v>
      </c>
      <c r="F61" s="9" t="n">
        <v>0.020482308104142</v>
      </c>
      <c r="G61" s="9" t="n">
        <v>22</v>
      </c>
      <c r="H61" s="9" t="n">
        <v>0.215120827738384</v>
      </c>
      <c r="I61" s="9" t="n">
        <v>33</v>
      </c>
      <c r="J61" s="9" t="n">
        <v>0.155992287969645</v>
      </c>
      <c r="K61" s="9" t="n">
        <v>113</v>
      </c>
      <c r="L61" s="9" t="n">
        <v>-0.251423448500122</v>
      </c>
      <c r="M61" s="9" t="n">
        <v>4.44</v>
      </c>
      <c r="N61" s="9" t="n">
        <v>-0.034634862783921</v>
      </c>
      <c r="O61" s="9" t="n">
        <v>6.91</v>
      </c>
      <c r="P61" s="9" t="n">
        <v>0.771450234799458</v>
      </c>
      <c r="Q61" s="9" t="n">
        <v>0.876987347327587</v>
      </c>
      <c r="R61" s="9" t="n">
        <v>0.146164557887931</v>
      </c>
      <c r="S61" s="9" t="n">
        <v>7</v>
      </c>
      <c r="T61" s="9" t="n">
        <v>226</v>
      </c>
      <c r="U61" s="9" t="n">
        <v>177</v>
      </c>
      <c r="W61" s="9" t="n">
        <v>15</v>
      </c>
      <c r="X61" s="9" t="n">
        <v>0</v>
      </c>
      <c r="Y61" s="9" t="n">
        <v>119</v>
      </c>
      <c r="Z61" s="9" t="n">
        <v>202</v>
      </c>
      <c r="AA61" s="9" t="n">
        <v>321</v>
      </c>
      <c r="AB61" s="9" t="n">
        <v>21.4</v>
      </c>
      <c r="AD61" s="9" t="n">
        <v>3</v>
      </c>
      <c r="AE61" s="9" t="n">
        <v>0</v>
      </c>
      <c r="AF61" s="9" t="n">
        <v>25</v>
      </c>
      <c r="AG61" s="9" t="n">
        <v>43</v>
      </c>
      <c r="AH61" s="9" t="n">
        <v>68</v>
      </c>
      <c r="AI61" s="9" t="n">
        <v>22.6666666666667</v>
      </c>
      <c r="AO61" s="9" t="n">
        <v>0</v>
      </c>
      <c r="AV61" s="9" t="n">
        <v>0</v>
      </c>
      <c r="BC61" s="9" t="n">
        <v>0</v>
      </c>
    </row>
    <row r="62" customFormat="false" ht="15" hidden="false" customHeight="false" outlineLevel="0" collapsed="false">
      <c r="A62" s="9" t="s">
        <v>377</v>
      </c>
      <c r="B62" s="9" t="s">
        <v>37</v>
      </c>
      <c r="C62" s="9" t="n">
        <v>75.25</v>
      </c>
      <c r="D62" s="9" t="n">
        <v>262</v>
      </c>
      <c r="E62" s="9" t="n">
        <v>4.81</v>
      </c>
      <c r="F62" s="9" t="n">
        <v>-0.0789870224126106</v>
      </c>
      <c r="I62" s="9" t="n">
        <v>34.5</v>
      </c>
      <c r="J62" s="9" t="n">
        <v>0.503209925375262</v>
      </c>
      <c r="K62" s="9" t="n">
        <v>114</v>
      </c>
      <c r="L62" s="9" t="n">
        <v>-0.145842033035202</v>
      </c>
      <c r="M62" s="9" t="n">
        <v>4.51</v>
      </c>
      <c r="N62" s="9" t="n">
        <v>-0.285277492978632</v>
      </c>
      <c r="O62" s="9" t="n">
        <v>7.18</v>
      </c>
      <c r="P62" s="9" t="n">
        <v>0.105573268352878</v>
      </c>
      <c r="Q62" s="9" t="n">
        <v>0.098676645301696</v>
      </c>
      <c r="R62" s="9" t="n">
        <v>0.0197353290603392</v>
      </c>
      <c r="S62" s="9" t="n">
        <v>3</v>
      </c>
      <c r="T62" s="9" t="n">
        <v>95</v>
      </c>
      <c r="U62" s="9" t="n">
        <v>84</v>
      </c>
      <c r="AA62" s="9" t="n">
        <v>0</v>
      </c>
      <c r="AH62" s="9" t="n">
        <v>0</v>
      </c>
      <c r="AO62" s="9" t="n">
        <v>0</v>
      </c>
      <c r="AV62" s="9" t="n">
        <v>0</v>
      </c>
      <c r="BC62" s="9" t="n">
        <v>0</v>
      </c>
    </row>
    <row r="63" customFormat="false" ht="15" hidden="false" customHeight="false" outlineLevel="0" collapsed="false">
      <c r="A63" s="9" t="s">
        <v>386</v>
      </c>
      <c r="B63" s="9" t="s">
        <v>37</v>
      </c>
      <c r="C63" s="9" t="n">
        <v>73.88</v>
      </c>
      <c r="D63" s="9" t="n">
        <v>256</v>
      </c>
      <c r="E63" s="9" t="n">
        <v>4.78</v>
      </c>
      <c r="F63" s="9" t="n">
        <v>0.020482308104142</v>
      </c>
      <c r="G63" s="9" t="n">
        <v>30</v>
      </c>
      <c r="H63" s="9" t="n">
        <v>1.35270893374475</v>
      </c>
      <c r="Q63" s="9" t="n">
        <v>1.3731912418489</v>
      </c>
      <c r="R63" s="9" t="n">
        <v>0.686595620924448</v>
      </c>
      <c r="S63" s="9" t="n">
        <v>5</v>
      </c>
      <c r="T63" s="9" t="n">
        <v>153</v>
      </c>
      <c r="U63" s="9" t="n">
        <v>130</v>
      </c>
      <c r="W63" s="9" t="n">
        <v>12</v>
      </c>
      <c r="X63" s="9" t="n">
        <v>0</v>
      </c>
      <c r="Y63" s="9" t="n">
        <v>126</v>
      </c>
      <c r="Z63" s="9" t="n">
        <v>67</v>
      </c>
      <c r="AA63" s="9" t="n">
        <v>193</v>
      </c>
      <c r="AB63" s="9" t="n">
        <v>16.0833333333333</v>
      </c>
      <c r="AD63" s="9" t="n">
        <v>12</v>
      </c>
      <c r="AE63" s="9" t="n">
        <v>0</v>
      </c>
      <c r="AF63" s="9" t="n">
        <v>87</v>
      </c>
      <c r="AG63" s="9" t="n">
        <v>52</v>
      </c>
      <c r="AH63" s="9" t="n">
        <v>139</v>
      </c>
      <c r="AI63" s="9" t="n">
        <v>11.5833333333333</v>
      </c>
      <c r="AK63" s="9" t="n">
        <v>2</v>
      </c>
      <c r="AL63" s="9" t="n">
        <v>0</v>
      </c>
      <c r="AM63" s="9" t="n">
        <v>0</v>
      </c>
      <c r="AN63" s="9" t="n">
        <v>15</v>
      </c>
      <c r="AO63" s="9" t="n">
        <v>15</v>
      </c>
      <c r="AP63" s="9" t="n">
        <v>7.5</v>
      </c>
      <c r="AV63" s="9" t="n">
        <v>0</v>
      </c>
      <c r="BC63" s="9" t="n">
        <v>0</v>
      </c>
    </row>
    <row r="64" customFormat="false" ht="15" hidden="false" customHeight="false" outlineLevel="0" collapsed="false">
      <c r="A64" s="9" t="s">
        <v>413</v>
      </c>
      <c r="B64" s="9" t="s">
        <v>37</v>
      </c>
      <c r="C64" s="9" t="n">
        <v>75</v>
      </c>
      <c r="D64" s="9" t="n">
        <v>260</v>
      </c>
      <c r="E64" s="9" t="n">
        <v>4.92</v>
      </c>
      <c r="F64" s="9" t="n">
        <v>-0.443707900974046</v>
      </c>
      <c r="G64" s="9" t="n">
        <v>25</v>
      </c>
      <c r="H64" s="9" t="n">
        <v>0.641716367490773</v>
      </c>
      <c r="I64" s="9" t="n">
        <v>33</v>
      </c>
      <c r="J64" s="9" t="n">
        <v>0.155992287969645</v>
      </c>
      <c r="K64" s="9" t="n">
        <v>112</v>
      </c>
      <c r="L64" s="9" t="n">
        <v>-0.357004863965042</v>
      </c>
      <c r="Q64" s="9" t="n">
        <v>-0.00300410947866991</v>
      </c>
      <c r="R64" s="9" t="n">
        <v>-0.000751027369667479</v>
      </c>
      <c r="S64" s="9" t="n">
        <v>6</v>
      </c>
      <c r="T64" s="9" t="n">
        <v>179</v>
      </c>
      <c r="U64" s="9" t="n">
        <v>148</v>
      </c>
      <c r="W64" s="9" t="n">
        <v>13</v>
      </c>
      <c r="X64" s="9" t="n">
        <v>0</v>
      </c>
      <c r="Y64" s="9" t="n">
        <v>214</v>
      </c>
      <c r="Z64" s="9" t="n">
        <v>93</v>
      </c>
      <c r="AA64" s="9" t="n">
        <v>307</v>
      </c>
      <c r="AB64" s="9" t="n">
        <v>23.6153846153846</v>
      </c>
      <c r="AD64" s="9" t="n">
        <v>15</v>
      </c>
      <c r="AE64" s="9" t="n">
        <v>0</v>
      </c>
      <c r="AF64" s="9" t="n">
        <v>131</v>
      </c>
      <c r="AG64" s="9" t="n">
        <v>325</v>
      </c>
      <c r="AH64" s="9" t="n">
        <v>456</v>
      </c>
      <c r="AI64" s="9" t="n">
        <v>30.4</v>
      </c>
      <c r="AK64" s="9" t="n">
        <v>3</v>
      </c>
      <c r="AL64" s="9" t="n">
        <v>4</v>
      </c>
      <c r="AM64" s="9" t="n">
        <v>0</v>
      </c>
      <c r="AN64" s="9" t="n">
        <v>35</v>
      </c>
      <c r="AO64" s="9" t="n">
        <v>39</v>
      </c>
      <c r="AP64" s="9" t="n">
        <v>13</v>
      </c>
      <c r="AR64" s="9" t="n">
        <v>16</v>
      </c>
      <c r="AS64" s="9" t="n">
        <v>0</v>
      </c>
      <c r="AT64" s="9" t="n">
        <v>144</v>
      </c>
      <c r="AU64" s="9" t="n">
        <v>231</v>
      </c>
      <c r="AV64" s="9" t="n">
        <v>375</v>
      </c>
      <c r="AW64" s="9" t="n">
        <v>23.4375</v>
      </c>
      <c r="BC64" s="9" t="n">
        <v>0</v>
      </c>
    </row>
    <row r="65" customFormat="false" ht="15" hidden="false" customHeight="false" outlineLevel="0" collapsed="false">
      <c r="A65" s="9" t="s">
        <v>430</v>
      </c>
      <c r="B65" s="9" t="s">
        <v>37</v>
      </c>
      <c r="C65" s="9" t="n">
        <v>78.25</v>
      </c>
      <c r="D65" s="9" t="n">
        <v>281</v>
      </c>
      <c r="E65" s="9" t="n">
        <v>4.96</v>
      </c>
      <c r="F65" s="9" t="n">
        <v>-0.576333674996386</v>
      </c>
      <c r="G65" s="9" t="n">
        <v>23</v>
      </c>
      <c r="H65" s="9" t="n">
        <v>0.357319340989181</v>
      </c>
      <c r="I65" s="9" t="n">
        <v>28.5</v>
      </c>
      <c r="J65" s="9" t="n">
        <v>-0.885660624247206</v>
      </c>
      <c r="K65" s="9" t="n">
        <v>110</v>
      </c>
      <c r="L65" s="9" t="n">
        <v>-0.568167694894883</v>
      </c>
      <c r="M65" s="9" t="n">
        <v>4.59</v>
      </c>
      <c r="N65" s="9" t="n">
        <v>-0.571726213201161</v>
      </c>
      <c r="O65" s="9" t="n">
        <v>7.2</v>
      </c>
      <c r="P65" s="9" t="n">
        <v>0.0562490486160935</v>
      </c>
      <c r="Q65" s="9" t="n">
        <v>-2.18831981773436</v>
      </c>
      <c r="R65" s="9" t="n">
        <v>-0.364719969622393</v>
      </c>
      <c r="S65" s="9" t="n">
        <v>4</v>
      </c>
      <c r="T65" s="9" t="n">
        <v>126</v>
      </c>
      <c r="U65" s="9" t="n">
        <v>109</v>
      </c>
      <c r="W65" s="9" t="n">
        <v>12</v>
      </c>
      <c r="X65" s="9" t="n">
        <v>0</v>
      </c>
      <c r="Y65" s="9" t="n">
        <v>312</v>
      </c>
      <c r="Z65" s="9" t="n">
        <v>24</v>
      </c>
      <c r="AA65" s="9" t="n">
        <v>336</v>
      </c>
      <c r="AB65" s="9" t="n">
        <v>28</v>
      </c>
      <c r="AD65" s="9" t="n">
        <v>15</v>
      </c>
      <c r="AE65" s="9" t="n">
        <v>0</v>
      </c>
      <c r="AF65" s="9" t="n">
        <v>570</v>
      </c>
      <c r="AG65" s="9" t="n">
        <v>74</v>
      </c>
      <c r="AH65" s="9" t="n">
        <v>644</v>
      </c>
      <c r="AI65" s="9" t="n">
        <v>42.9333333333333</v>
      </c>
      <c r="AK65" s="9" t="n">
        <v>16</v>
      </c>
      <c r="AL65" s="9" t="n">
        <v>0</v>
      </c>
      <c r="AM65" s="9" t="n">
        <v>671</v>
      </c>
      <c r="AN65" s="9" t="n">
        <v>82</v>
      </c>
      <c r="AO65" s="9" t="n">
        <v>753</v>
      </c>
      <c r="AP65" s="9" t="n">
        <v>47.0625</v>
      </c>
      <c r="AR65" s="9" t="n">
        <v>14</v>
      </c>
      <c r="AS65" s="9" t="n">
        <v>0</v>
      </c>
      <c r="AT65" s="9" t="n">
        <v>585</v>
      </c>
      <c r="AU65" s="9" t="n">
        <v>71</v>
      </c>
      <c r="AV65" s="9" t="n">
        <v>656</v>
      </c>
      <c r="AW65" s="9" t="n">
        <v>46.8571428571429</v>
      </c>
      <c r="AY65" s="9" t="n">
        <v>14</v>
      </c>
      <c r="AZ65" s="9" t="n">
        <v>0</v>
      </c>
      <c r="BA65" s="9" t="n">
        <v>447</v>
      </c>
      <c r="BB65" s="9" t="n">
        <v>75</v>
      </c>
      <c r="BC65" s="9" t="n">
        <v>522</v>
      </c>
      <c r="BD65" s="9" t="n">
        <v>37.2857142857143</v>
      </c>
    </row>
    <row r="66" customFormat="false" ht="15" hidden="false" customHeight="false" outlineLevel="0" collapsed="false">
      <c r="A66" s="9" t="s">
        <v>21</v>
      </c>
      <c r="B66" s="9" t="s">
        <v>22</v>
      </c>
      <c r="C66" s="9" t="n">
        <v>75.38</v>
      </c>
      <c r="D66" s="9" t="n">
        <v>313</v>
      </c>
      <c r="E66" s="9" t="n">
        <v>5.06</v>
      </c>
      <c r="F66" s="9" t="n">
        <v>-0.907898110052234</v>
      </c>
      <c r="G66" s="9" t="n">
        <v>30</v>
      </c>
      <c r="H66" s="9" t="n">
        <v>1.35270893374475</v>
      </c>
      <c r="I66" s="9" t="n">
        <v>26.5</v>
      </c>
      <c r="J66" s="9" t="n">
        <v>-1.34861747412136</v>
      </c>
      <c r="K66" s="9" t="n">
        <v>101</v>
      </c>
      <c r="L66" s="9" t="n">
        <v>-1.51840043407917</v>
      </c>
      <c r="Q66" s="9" t="n">
        <v>-2.42220708450801</v>
      </c>
      <c r="R66" s="9" t="n">
        <v>-0.605551771127002</v>
      </c>
      <c r="W66" s="9" t="n">
        <v>8</v>
      </c>
      <c r="X66" s="9" t="n">
        <v>0</v>
      </c>
      <c r="Y66" s="9" t="n">
        <v>129</v>
      </c>
      <c r="Z66" s="9" t="n">
        <v>50</v>
      </c>
      <c r="AA66" s="9" t="n">
        <v>179</v>
      </c>
      <c r="AB66" s="9" t="n">
        <v>22.375</v>
      </c>
      <c r="AD66" s="9" t="n">
        <v>16</v>
      </c>
      <c r="AE66" s="9" t="n">
        <v>0</v>
      </c>
      <c r="AF66" s="9" t="n">
        <v>376</v>
      </c>
      <c r="AG66" s="9" t="n">
        <v>127</v>
      </c>
      <c r="AH66" s="9" t="n">
        <v>503</v>
      </c>
      <c r="AI66" s="9" t="n">
        <v>31.4375</v>
      </c>
      <c r="AK66" s="9" t="n">
        <v>15</v>
      </c>
      <c r="AL66" s="9" t="n">
        <v>0</v>
      </c>
      <c r="AM66" s="9" t="n">
        <v>364</v>
      </c>
      <c r="AN66" s="9" t="n">
        <v>184</v>
      </c>
      <c r="AO66" s="9" t="n">
        <v>548</v>
      </c>
      <c r="AP66" s="9" t="n">
        <v>36.5333333333333</v>
      </c>
      <c r="AR66" s="9" t="n">
        <v>15</v>
      </c>
      <c r="AS66" s="9" t="n">
        <v>0</v>
      </c>
      <c r="AT66" s="9" t="n">
        <v>463</v>
      </c>
      <c r="AU66" s="9" t="n">
        <v>156</v>
      </c>
      <c r="AV66" s="9" t="n">
        <v>619</v>
      </c>
      <c r="AW66" s="9" t="n">
        <v>41.2666666666667</v>
      </c>
      <c r="AY66" s="9" t="n">
        <v>15</v>
      </c>
      <c r="AZ66" s="9" t="n">
        <v>0</v>
      </c>
      <c r="BA66" s="9" t="n">
        <v>488</v>
      </c>
      <c r="BB66" s="9" t="n">
        <v>124</v>
      </c>
      <c r="BC66" s="9" t="n">
        <v>612</v>
      </c>
      <c r="BD66" s="9" t="n">
        <v>40.8</v>
      </c>
    </row>
    <row r="67" customFormat="false" ht="15" hidden="false" customHeight="false" outlineLevel="0" collapsed="false">
      <c r="A67" s="9" t="s">
        <v>28</v>
      </c>
      <c r="B67" s="9" t="s">
        <v>22</v>
      </c>
      <c r="C67" s="9" t="n">
        <v>72.63</v>
      </c>
      <c r="D67" s="9" t="n">
        <v>307</v>
      </c>
      <c r="E67" s="9" t="n">
        <v>5.15</v>
      </c>
      <c r="F67" s="9" t="n">
        <v>-1.2063061016025</v>
      </c>
      <c r="G67" s="9" t="n">
        <v>37</v>
      </c>
      <c r="H67" s="9" t="n">
        <v>2.34809852650033</v>
      </c>
      <c r="I67" s="9" t="n">
        <v>30</v>
      </c>
      <c r="J67" s="9" t="n">
        <v>-0.538442986841589</v>
      </c>
      <c r="K67" s="9" t="n">
        <v>107</v>
      </c>
      <c r="L67" s="9" t="n">
        <v>-0.884911941289644</v>
      </c>
      <c r="M67" s="9" t="n">
        <v>4.72</v>
      </c>
      <c r="N67" s="9" t="n">
        <v>-1.03720538356277</v>
      </c>
      <c r="O67" s="9" t="n">
        <v>7.82</v>
      </c>
      <c r="P67" s="9" t="n">
        <v>-1.4728017632242</v>
      </c>
      <c r="Q67" s="9" t="n">
        <v>-2.79156965002038</v>
      </c>
      <c r="R67" s="9" t="n">
        <v>-0.46526160833673</v>
      </c>
      <c r="S67" s="9" t="n">
        <v>4</v>
      </c>
      <c r="T67" s="9" t="n">
        <v>100</v>
      </c>
      <c r="U67" s="9" t="n">
        <v>88</v>
      </c>
      <c r="W67" s="9" t="n">
        <v>16</v>
      </c>
      <c r="X67" s="9" t="n">
        <v>0</v>
      </c>
      <c r="Y67" s="9" t="n">
        <v>694</v>
      </c>
      <c r="Z67" s="9" t="n">
        <v>96</v>
      </c>
      <c r="AA67" s="9" t="n">
        <v>790</v>
      </c>
      <c r="AB67" s="9" t="n">
        <v>49.375</v>
      </c>
      <c r="AD67" s="9" t="n">
        <v>16</v>
      </c>
      <c r="AE67" s="9" t="n">
        <v>0</v>
      </c>
      <c r="AF67" s="9" t="n">
        <v>492</v>
      </c>
      <c r="AG67" s="9" t="n">
        <v>70</v>
      </c>
      <c r="AH67" s="9" t="n">
        <v>562</v>
      </c>
      <c r="AI67" s="9" t="n">
        <v>35.125</v>
      </c>
      <c r="AK67" s="9" t="n">
        <v>8</v>
      </c>
      <c r="AL67" s="9" t="n">
        <v>0</v>
      </c>
      <c r="AM67" s="9" t="n">
        <v>289</v>
      </c>
      <c r="AN67" s="9" t="n">
        <v>51</v>
      </c>
      <c r="AO67" s="9" t="n">
        <v>340</v>
      </c>
      <c r="AP67" s="9" t="n">
        <v>42.5</v>
      </c>
      <c r="AR67" s="9" t="n">
        <v>16</v>
      </c>
      <c r="AS67" s="9" t="n">
        <v>0</v>
      </c>
      <c r="AT67" s="9" t="n">
        <v>362</v>
      </c>
      <c r="AU67" s="9" t="n">
        <v>117</v>
      </c>
      <c r="AV67" s="9" t="n">
        <v>479</v>
      </c>
      <c r="AW67" s="9" t="n">
        <v>29.9375</v>
      </c>
      <c r="AY67" s="9" t="n">
        <v>16</v>
      </c>
      <c r="AZ67" s="9" t="n">
        <v>0</v>
      </c>
      <c r="BA67" s="9" t="n">
        <v>662</v>
      </c>
      <c r="BB67" s="9" t="n">
        <v>11</v>
      </c>
      <c r="BC67" s="9" t="n">
        <v>673</v>
      </c>
      <c r="BD67" s="9" t="n">
        <v>42.0625</v>
      </c>
    </row>
    <row r="68" customFormat="false" ht="15" hidden="false" customHeight="false" outlineLevel="0" collapsed="false">
      <c r="A68" s="9" t="s">
        <v>55</v>
      </c>
      <c r="B68" s="9" t="s">
        <v>22</v>
      </c>
      <c r="C68" s="9" t="n">
        <v>73.88</v>
      </c>
      <c r="D68" s="9" t="n">
        <v>309</v>
      </c>
      <c r="E68" s="9" t="n">
        <v>5.08</v>
      </c>
      <c r="F68" s="9" t="n">
        <v>-0.974210997063405</v>
      </c>
      <c r="G68" s="9" t="n">
        <v>30</v>
      </c>
      <c r="H68" s="9" t="n">
        <v>1.35270893374475</v>
      </c>
      <c r="I68" s="9" t="n">
        <v>25</v>
      </c>
      <c r="J68" s="9" t="n">
        <v>-1.69583511152698</v>
      </c>
      <c r="K68" s="9" t="n">
        <v>104</v>
      </c>
      <c r="L68" s="9" t="n">
        <v>-1.2016561876844</v>
      </c>
      <c r="M68" s="9" t="n">
        <v>4.67</v>
      </c>
      <c r="N68" s="9" t="n">
        <v>-0.858174933423691</v>
      </c>
      <c r="O68" s="9" t="n">
        <v>7.53</v>
      </c>
      <c r="P68" s="9" t="n">
        <v>-0.757600577040839</v>
      </c>
      <c r="Q68" s="9" t="n">
        <v>-4.13476887299456</v>
      </c>
      <c r="R68" s="9" t="n">
        <v>-0.689128145499094</v>
      </c>
      <c r="S68" s="9" t="n">
        <v>3</v>
      </c>
      <c r="T68" s="9" t="n">
        <v>67</v>
      </c>
      <c r="U68" s="9" t="n">
        <v>61</v>
      </c>
      <c r="W68" s="9" t="n">
        <v>16</v>
      </c>
      <c r="X68" s="9" t="n">
        <v>0</v>
      </c>
      <c r="Y68" s="9" t="n">
        <v>480</v>
      </c>
      <c r="Z68" s="9" t="n">
        <v>131</v>
      </c>
      <c r="AA68" s="9" t="n">
        <v>611</v>
      </c>
      <c r="AB68" s="9" t="n">
        <v>38.1875</v>
      </c>
      <c r="AD68" s="9" t="n">
        <v>16</v>
      </c>
      <c r="AE68" s="9" t="n">
        <v>0</v>
      </c>
      <c r="AF68" s="9" t="n">
        <v>638</v>
      </c>
      <c r="AG68" s="9" t="n">
        <v>161</v>
      </c>
      <c r="AH68" s="9" t="n">
        <v>799</v>
      </c>
      <c r="AI68" s="9" t="n">
        <v>49.9375</v>
      </c>
      <c r="AK68" s="9" t="n">
        <v>14</v>
      </c>
      <c r="AL68" s="9" t="n">
        <v>0</v>
      </c>
      <c r="AM68" s="9" t="n">
        <v>583</v>
      </c>
      <c r="AN68" s="9" t="n">
        <v>65</v>
      </c>
      <c r="AO68" s="9" t="n">
        <v>648</v>
      </c>
      <c r="AP68" s="9" t="n">
        <v>46.2857142857143</v>
      </c>
      <c r="AR68" s="9" t="n">
        <v>13</v>
      </c>
      <c r="AS68" s="9" t="n">
        <v>0</v>
      </c>
      <c r="AT68" s="9" t="n">
        <v>467</v>
      </c>
      <c r="AU68" s="9" t="n">
        <v>56</v>
      </c>
      <c r="AV68" s="9" t="n">
        <v>523</v>
      </c>
      <c r="AW68" s="9" t="n">
        <v>40.2307692307692</v>
      </c>
      <c r="AY68" s="9" t="n">
        <v>15</v>
      </c>
      <c r="AZ68" s="9" t="n">
        <v>0</v>
      </c>
      <c r="BA68" s="9" t="n">
        <v>572</v>
      </c>
      <c r="BB68" s="9" t="n">
        <v>56</v>
      </c>
      <c r="BC68" s="9" t="n">
        <v>628</v>
      </c>
      <c r="BD68" s="9" t="n">
        <v>41.8666666666667</v>
      </c>
    </row>
    <row r="69" customFormat="false" ht="15" hidden="false" customHeight="false" outlineLevel="0" collapsed="false">
      <c r="A69" s="9" t="s">
        <v>79</v>
      </c>
      <c r="B69" s="9" t="s">
        <v>22</v>
      </c>
      <c r="C69" s="9" t="n">
        <v>73</v>
      </c>
      <c r="D69" s="9" t="n">
        <v>335</v>
      </c>
      <c r="E69" s="9" t="n">
        <v>5.37</v>
      </c>
      <c r="F69" s="9" t="n">
        <v>-1.93574785872537</v>
      </c>
      <c r="G69" s="9" t="n">
        <v>38</v>
      </c>
      <c r="H69" s="9" t="n">
        <v>2.49029703975113</v>
      </c>
      <c r="I69" s="9" t="n">
        <v>29.5</v>
      </c>
      <c r="J69" s="9" t="n">
        <v>-0.654182199310128</v>
      </c>
      <c r="K69" s="9" t="n">
        <v>102</v>
      </c>
      <c r="L69" s="9" t="n">
        <v>-1.41281901861424</v>
      </c>
      <c r="M69" s="9" t="n">
        <v>4.91</v>
      </c>
      <c r="N69" s="9" t="n">
        <v>-1.71752109409128</v>
      </c>
      <c r="O69" s="9" t="n">
        <v>8.09</v>
      </c>
      <c r="P69" s="9" t="n">
        <v>-2.13867872967078</v>
      </c>
      <c r="Q69" s="9" t="n">
        <v>-5.36865186066068</v>
      </c>
      <c r="R69" s="9" t="n">
        <v>-0.894775310110113</v>
      </c>
      <c r="S69" s="9" t="n">
        <v>3</v>
      </c>
      <c r="T69" s="9" t="n">
        <v>94</v>
      </c>
      <c r="U69" s="9" t="n">
        <v>83</v>
      </c>
      <c r="W69" s="9" t="n">
        <v>7</v>
      </c>
      <c r="X69" s="9" t="n">
        <v>0</v>
      </c>
      <c r="Y69" s="9" t="n">
        <v>91</v>
      </c>
      <c r="Z69" s="9" t="n">
        <v>29</v>
      </c>
      <c r="AA69" s="9" t="n">
        <v>120</v>
      </c>
      <c r="AB69" s="9" t="n">
        <v>17.1428571428571</v>
      </c>
      <c r="AD69" s="9" t="n">
        <v>16</v>
      </c>
      <c r="AE69" s="9" t="n">
        <v>0</v>
      </c>
      <c r="AF69" s="9" t="n">
        <v>549</v>
      </c>
      <c r="AG69" s="9" t="n">
        <v>52</v>
      </c>
      <c r="AH69" s="9" t="n">
        <v>601</v>
      </c>
      <c r="AI69" s="9" t="n">
        <v>37.5625</v>
      </c>
      <c r="AK69" s="9" t="n">
        <v>16</v>
      </c>
      <c r="AL69" s="9" t="n">
        <v>0</v>
      </c>
      <c r="AM69" s="9" t="n">
        <v>725</v>
      </c>
      <c r="AN69" s="9" t="n">
        <v>26</v>
      </c>
      <c r="AO69" s="9" t="n">
        <v>751</v>
      </c>
      <c r="AP69" s="9" t="n">
        <v>46.9375</v>
      </c>
      <c r="AR69" s="9" t="n">
        <v>16</v>
      </c>
      <c r="AS69" s="9" t="n">
        <v>0</v>
      </c>
      <c r="AT69" s="9" t="n">
        <v>636</v>
      </c>
      <c r="AU69" s="9" t="n">
        <v>68</v>
      </c>
      <c r="AV69" s="9" t="n">
        <v>704</v>
      </c>
      <c r="AW69" s="9" t="n">
        <v>44</v>
      </c>
      <c r="AY69" s="9" t="n">
        <v>12</v>
      </c>
      <c r="AZ69" s="9" t="n">
        <v>0</v>
      </c>
      <c r="BA69" s="9" t="n">
        <v>475</v>
      </c>
      <c r="BB69" s="9" t="n">
        <v>35</v>
      </c>
      <c r="BC69" s="9" t="n">
        <v>510</v>
      </c>
      <c r="BD69" s="9" t="n">
        <v>42.5</v>
      </c>
    </row>
    <row r="70" customFormat="false" ht="15" hidden="false" customHeight="false" outlineLevel="0" collapsed="false">
      <c r="A70" s="9" t="s">
        <v>99</v>
      </c>
      <c r="B70" s="9" t="s">
        <v>22</v>
      </c>
      <c r="C70" s="9" t="n">
        <v>73.63</v>
      </c>
      <c r="D70" s="9" t="n">
        <v>302</v>
      </c>
      <c r="E70" s="9" t="n">
        <v>5.33</v>
      </c>
      <c r="F70" s="9" t="n">
        <v>-1.80312208470303</v>
      </c>
      <c r="G70" s="9" t="n">
        <v>30</v>
      </c>
      <c r="H70" s="9" t="n">
        <v>1.35270893374475</v>
      </c>
      <c r="I70" s="9" t="n">
        <v>24.5</v>
      </c>
      <c r="J70" s="9" t="n">
        <v>-1.81157432399552</v>
      </c>
      <c r="K70" s="9" t="n">
        <v>106</v>
      </c>
      <c r="L70" s="9" t="n">
        <v>-0.990493356754564</v>
      </c>
      <c r="M70" s="9" t="n">
        <v>4.44</v>
      </c>
      <c r="N70" s="9" t="n">
        <v>-0.034634862783921</v>
      </c>
      <c r="O70" s="9" t="n">
        <v>7.44</v>
      </c>
      <c r="P70" s="9" t="n">
        <v>-0.535641588225312</v>
      </c>
      <c r="Q70" s="9" t="n">
        <v>-3.82275728271759</v>
      </c>
      <c r="R70" s="9" t="n">
        <v>-0.637126213786265</v>
      </c>
      <c r="S70" s="9" t="n">
        <v>6</v>
      </c>
      <c r="T70" s="9" t="n">
        <v>198</v>
      </c>
      <c r="U70" s="9" t="n">
        <v>162</v>
      </c>
      <c r="W70" s="9" t="n">
        <v>13</v>
      </c>
      <c r="X70" s="9" t="n">
        <v>0</v>
      </c>
      <c r="Y70" s="9" t="n">
        <v>780</v>
      </c>
      <c r="Z70" s="9" t="n">
        <v>66</v>
      </c>
      <c r="AA70" s="9" t="n">
        <v>846</v>
      </c>
      <c r="AB70" s="9" t="n">
        <v>65.0769230769231</v>
      </c>
      <c r="AD70" s="9" t="n">
        <v>15</v>
      </c>
      <c r="AE70" s="9" t="n">
        <v>0</v>
      </c>
      <c r="AF70" s="9" t="n">
        <v>418</v>
      </c>
      <c r="AG70" s="9" t="n">
        <v>81</v>
      </c>
      <c r="AH70" s="9" t="n">
        <v>499</v>
      </c>
      <c r="AI70" s="9" t="n">
        <v>33.2666666666667</v>
      </c>
      <c r="AO70" s="9" t="n">
        <v>0</v>
      </c>
      <c r="AR70" s="9" t="n">
        <v>13</v>
      </c>
      <c r="AT70" s="9" t="n">
        <v>302</v>
      </c>
      <c r="AU70" s="9" t="n">
        <v>122</v>
      </c>
      <c r="AV70" s="9" t="n">
        <v>424</v>
      </c>
      <c r="AW70" s="9" t="n">
        <v>32.6153846153846</v>
      </c>
      <c r="AY70" s="9" t="n">
        <v>16</v>
      </c>
      <c r="AZ70" s="9" t="n">
        <v>0</v>
      </c>
      <c r="BA70" s="9" t="n">
        <v>678</v>
      </c>
      <c r="BB70" s="9" t="n">
        <v>21</v>
      </c>
      <c r="BC70" s="9" t="n">
        <v>699</v>
      </c>
      <c r="BD70" s="9" t="n">
        <v>43.6875</v>
      </c>
    </row>
    <row r="71" customFormat="false" ht="15" hidden="false" customHeight="false" outlineLevel="0" collapsed="false">
      <c r="A71" s="9" t="s">
        <v>120</v>
      </c>
      <c r="B71" s="9" t="s">
        <v>22</v>
      </c>
      <c r="C71" s="9" t="n">
        <v>73.38</v>
      </c>
      <c r="D71" s="9" t="n">
        <v>306</v>
      </c>
      <c r="E71" s="9" t="n">
        <v>5.31</v>
      </c>
      <c r="F71" s="9" t="n">
        <v>-1.73680919769186</v>
      </c>
      <c r="G71" s="9" t="n">
        <v>22</v>
      </c>
      <c r="H71" s="9" t="n">
        <v>0.215120827738384</v>
      </c>
      <c r="I71" s="9" t="n">
        <v>27.5</v>
      </c>
      <c r="J71" s="9" t="n">
        <v>-1.11713904918428</v>
      </c>
      <c r="K71" s="9" t="n">
        <v>97</v>
      </c>
      <c r="L71" s="9" t="n">
        <v>-1.94072609593885</v>
      </c>
      <c r="M71" s="9" t="n">
        <v>4.81</v>
      </c>
      <c r="N71" s="9" t="n">
        <v>-1.35946019381312</v>
      </c>
      <c r="O71" s="9" t="n">
        <v>7.79</v>
      </c>
      <c r="P71" s="9" t="n">
        <v>-1.39881543361903</v>
      </c>
      <c r="Q71" s="9" t="n">
        <v>-7.33782914250875</v>
      </c>
      <c r="R71" s="9" t="n">
        <v>-1.22297152375146</v>
      </c>
      <c r="AA71" s="9" t="n">
        <v>0</v>
      </c>
      <c r="AH71" s="9" t="n">
        <v>0</v>
      </c>
      <c r="AO71" s="9" t="n">
        <v>0</v>
      </c>
      <c r="AV71" s="9" t="n">
        <v>0</v>
      </c>
      <c r="BC71" s="9" t="n">
        <v>0</v>
      </c>
    </row>
    <row r="72" customFormat="false" ht="15" hidden="false" customHeight="false" outlineLevel="0" collapsed="false">
      <c r="A72" s="9" t="s">
        <v>181</v>
      </c>
      <c r="B72" s="9" t="s">
        <v>22</v>
      </c>
      <c r="C72" s="9" t="n">
        <v>74.13</v>
      </c>
      <c r="D72" s="9" t="n">
        <v>292</v>
      </c>
      <c r="E72" s="9" t="n">
        <v>5.06</v>
      </c>
      <c r="F72" s="9" t="n">
        <v>-0.907898110052234</v>
      </c>
      <c r="G72" s="9" t="n">
        <v>23</v>
      </c>
      <c r="H72" s="9" t="n">
        <v>0.357319340989181</v>
      </c>
      <c r="I72" s="9" t="n">
        <v>30</v>
      </c>
      <c r="J72" s="9" t="n">
        <v>-0.538442986841589</v>
      </c>
      <c r="K72" s="9" t="n">
        <v>103</v>
      </c>
      <c r="L72" s="9" t="n">
        <v>-1.30723760314932</v>
      </c>
      <c r="M72" s="9" t="n">
        <v>4.88</v>
      </c>
      <c r="N72" s="9" t="n">
        <v>-1.61010282400783</v>
      </c>
      <c r="O72" s="9" t="n">
        <v>7.61</v>
      </c>
      <c r="P72" s="9" t="n">
        <v>-0.954897455987974</v>
      </c>
      <c r="Q72" s="9" t="n">
        <v>-4.96125963904977</v>
      </c>
      <c r="R72" s="9" t="n">
        <v>-0.826876606508295</v>
      </c>
      <c r="S72" s="9" t="n">
        <v>7</v>
      </c>
      <c r="T72" s="9" t="n">
        <v>229</v>
      </c>
      <c r="U72" s="9" t="n">
        <v>180</v>
      </c>
      <c r="W72" s="9" t="n">
        <v>1</v>
      </c>
      <c r="X72" s="9" t="n">
        <v>0</v>
      </c>
      <c r="Y72" s="9" t="n">
        <v>20</v>
      </c>
      <c r="Z72" s="9" t="n">
        <v>0</v>
      </c>
      <c r="AA72" s="9" t="n">
        <v>20</v>
      </c>
      <c r="AB72" s="9" t="n">
        <v>20</v>
      </c>
      <c r="AH72" s="9" t="n">
        <v>0</v>
      </c>
      <c r="AO72" s="9" t="n">
        <v>0</v>
      </c>
      <c r="AV72" s="9" t="n">
        <v>0</v>
      </c>
      <c r="BC72" s="9" t="n">
        <v>0</v>
      </c>
    </row>
    <row r="73" customFormat="false" ht="15" hidden="false" customHeight="false" outlineLevel="0" collapsed="false">
      <c r="A73" s="9" t="s">
        <v>209</v>
      </c>
      <c r="B73" s="9" t="s">
        <v>22</v>
      </c>
      <c r="C73" s="9" t="n">
        <v>75.38</v>
      </c>
      <c r="D73" s="9" t="n">
        <v>302</v>
      </c>
      <c r="E73" s="9" t="n">
        <v>5.08</v>
      </c>
      <c r="F73" s="9" t="n">
        <v>-0.974210997063405</v>
      </c>
      <c r="G73" s="9" t="n">
        <v>28</v>
      </c>
      <c r="H73" s="9" t="n">
        <v>1.06831190724316</v>
      </c>
      <c r="I73" s="9" t="n">
        <v>32.5</v>
      </c>
      <c r="J73" s="9" t="n">
        <v>0.0402530755011059</v>
      </c>
      <c r="K73" s="9" t="n">
        <v>115</v>
      </c>
      <c r="L73" s="9" t="n">
        <v>-0.0402606175702815</v>
      </c>
      <c r="M73" s="9" t="n">
        <v>4.39</v>
      </c>
      <c r="N73" s="9" t="n">
        <v>0.144395587355162</v>
      </c>
      <c r="O73" s="9" t="n">
        <v>7.2</v>
      </c>
      <c r="P73" s="9" t="n">
        <v>0.0562490486160935</v>
      </c>
      <c r="Q73" s="9" t="n">
        <v>0.294738004081838</v>
      </c>
      <c r="R73" s="9" t="n">
        <v>0.0491230006803063</v>
      </c>
      <c r="S73" s="9" t="n">
        <v>7</v>
      </c>
      <c r="T73" s="9" t="n">
        <v>241</v>
      </c>
      <c r="U73" s="9" t="n">
        <v>190</v>
      </c>
      <c r="AA73" s="9" t="n">
        <v>0</v>
      </c>
      <c r="AH73" s="9" t="n">
        <v>0</v>
      </c>
      <c r="AO73" s="9" t="n">
        <v>0</v>
      </c>
      <c r="AV73" s="9" t="n">
        <v>0</v>
      </c>
      <c r="BC73" s="9" t="n">
        <v>0</v>
      </c>
    </row>
    <row r="74" customFormat="false" ht="15" hidden="false" customHeight="false" outlineLevel="0" collapsed="false">
      <c r="A74" s="9" t="s">
        <v>220</v>
      </c>
      <c r="B74" s="9" t="s">
        <v>22</v>
      </c>
      <c r="C74" s="9" t="n">
        <v>75.38</v>
      </c>
      <c r="D74" s="9" t="n">
        <v>323</v>
      </c>
      <c r="E74" s="9" t="n">
        <v>4.94</v>
      </c>
      <c r="F74" s="9" t="n">
        <v>-0.510020787985217</v>
      </c>
      <c r="G74" s="9" t="n">
        <v>30</v>
      </c>
      <c r="H74" s="9" t="n">
        <v>1.35270893374475</v>
      </c>
      <c r="Q74" s="9" t="n">
        <v>0.842688145759538</v>
      </c>
      <c r="R74" s="9" t="n">
        <v>0.421344072879769</v>
      </c>
      <c r="S74" s="9" t="n">
        <v>5</v>
      </c>
      <c r="T74" s="9" t="n">
        <v>137</v>
      </c>
      <c r="U74" s="9" t="n">
        <v>118</v>
      </c>
      <c r="AA74" s="9" t="n">
        <v>0</v>
      </c>
      <c r="AH74" s="9" t="n">
        <v>0</v>
      </c>
      <c r="AO74" s="9" t="n">
        <v>0</v>
      </c>
      <c r="AV74" s="9" t="n">
        <v>0</v>
      </c>
      <c r="BC74" s="9" t="n">
        <v>0</v>
      </c>
    </row>
    <row r="75" customFormat="false" ht="15" hidden="false" customHeight="false" outlineLevel="0" collapsed="false">
      <c r="A75" s="9" t="s">
        <v>225</v>
      </c>
      <c r="B75" s="9" t="s">
        <v>22</v>
      </c>
      <c r="C75" s="9" t="n">
        <v>75.63</v>
      </c>
      <c r="D75" s="9" t="n">
        <v>346</v>
      </c>
      <c r="E75" s="9" t="n">
        <v>5.21</v>
      </c>
      <c r="F75" s="9" t="n">
        <v>-1.40524476263601</v>
      </c>
      <c r="G75" s="9" t="n">
        <v>30</v>
      </c>
      <c r="H75" s="9" t="n">
        <v>1.35270893374475</v>
      </c>
      <c r="Q75" s="9" t="n">
        <v>-0.0525358288912539</v>
      </c>
      <c r="R75" s="9" t="n">
        <v>-0.0262679144456269</v>
      </c>
      <c r="S75" s="9" t="n">
        <v>3</v>
      </c>
      <c r="T75" s="9" t="n">
        <v>82</v>
      </c>
      <c r="U75" s="9" t="n">
        <v>73</v>
      </c>
      <c r="W75" s="9" t="n">
        <v>16</v>
      </c>
      <c r="X75" s="9" t="n">
        <v>0</v>
      </c>
      <c r="Y75" s="9" t="n">
        <v>432</v>
      </c>
      <c r="Z75" s="9" t="n">
        <v>61</v>
      </c>
      <c r="AA75" s="9" t="n">
        <v>493</v>
      </c>
      <c r="AB75" s="9" t="n">
        <v>30.8125</v>
      </c>
      <c r="AD75" s="9" t="n">
        <v>12</v>
      </c>
      <c r="AE75" s="9" t="n">
        <v>0</v>
      </c>
      <c r="AF75" s="9" t="n">
        <v>390</v>
      </c>
      <c r="AG75" s="9" t="n">
        <v>0</v>
      </c>
      <c r="AH75" s="9" t="n">
        <v>390</v>
      </c>
      <c r="AI75" s="9" t="n">
        <v>32.5</v>
      </c>
      <c r="AK75" s="9" t="n">
        <v>14</v>
      </c>
      <c r="AL75" s="9" t="n">
        <v>0</v>
      </c>
      <c r="AM75" s="9" t="n">
        <v>532</v>
      </c>
      <c r="AN75" s="9" t="n">
        <v>55</v>
      </c>
      <c r="AO75" s="9" t="n">
        <v>587</v>
      </c>
      <c r="AP75" s="9" t="n">
        <v>41.9285714285714</v>
      </c>
      <c r="AR75" s="9" t="n">
        <v>9</v>
      </c>
      <c r="AS75" s="9" t="n">
        <v>0</v>
      </c>
      <c r="AT75" s="9" t="n">
        <v>209</v>
      </c>
      <c r="AU75" s="9" t="n">
        <v>13</v>
      </c>
      <c r="AV75" s="9" t="n">
        <v>222</v>
      </c>
      <c r="AW75" s="9" t="n">
        <v>24.6666666666667</v>
      </c>
      <c r="AY75" s="9" t="n">
        <v>8</v>
      </c>
      <c r="AZ75" s="9" t="n">
        <v>0</v>
      </c>
      <c r="BA75" s="9" t="n">
        <v>109</v>
      </c>
      <c r="BB75" s="9" t="n">
        <v>44</v>
      </c>
      <c r="BC75" s="9" t="n">
        <v>153</v>
      </c>
      <c r="BD75" s="9" t="n">
        <v>19.125</v>
      </c>
    </row>
    <row r="76" customFormat="false" ht="15" hidden="false" customHeight="false" outlineLevel="0" collapsed="false">
      <c r="A76" s="9" t="s">
        <v>232</v>
      </c>
      <c r="B76" s="9" t="s">
        <v>22</v>
      </c>
      <c r="C76" s="9" t="n">
        <v>74.88</v>
      </c>
      <c r="D76" s="9" t="n">
        <v>320</v>
      </c>
      <c r="E76" s="9" t="n">
        <v>5.31</v>
      </c>
      <c r="F76" s="9" t="n">
        <v>-1.73680919769186</v>
      </c>
      <c r="I76" s="9" t="n">
        <v>26</v>
      </c>
      <c r="J76" s="9" t="n">
        <v>-1.4643566865899</v>
      </c>
      <c r="K76" s="9" t="n">
        <v>104</v>
      </c>
      <c r="L76" s="9" t="n">
        <v>-1.2016561876844</v>
      </c>
      <c r="M76" s="9" t="n">
        <v>4.61</v>
      </c>
      <c r="N76" s="9" t="n">
        <v>-0.643338393256795</v>
      </c>
      <c r="O76" s="9" t="n">
        <v>7.59</v>
      </c>
      <c r="P76" s="9" t="n">
        <v>-0.905573236251189</v>
      </c>
      <c r="Q76" s="9" t="n">
        <v>-5.95173370147415</v>
      </c>
      <c r="R76" s="9" t="n">
        <v>-1.19034674029483</v>
      </c>
      <c r="S76" s="9" t="n">
        <v>2</v>
      </c>
      <c r="T76" s="9" t="n">
        <v>49</v>
      </c>
      <c r="U76" s="9" t="n">
        <v>44</v>
      </c>
      <c r="W76" s="9" t="n">
        <v>11</v>
      </c>
      <c r="X76" s="9" t="n">
        <v>0</v>
      </c>
      <c r="Y76" s="9" t="n">
        <v>191</v>
      </c>
      <c r="Z76" s="9" t="n">
        <v>20</v>
      </c>
      <c r="AA76" s="9" t="n">
        <v>211</v>
      </c>
      <c r="AB76" s="9" t="n">
        <v>19.1818181818182</v>
      </c>
      <c r="AD76" s="9" t="n">
        <v>16</v>
      </c>
      <c r="AE76" s="9" t="n">
        <v>0</v>
      </c>
      <c r="AF76" s="9" t="n">
        <v>681</v>
      </c>
      <c r="AG76" s="9" t="n">
        <v>73</v>
      </c>
      <c r="AH76" s="9" t="n">
        <v>754</v>
      </c>
      <c r="AI76" s="9" t="n">
        <v>47.125</v>
      </c>
      <c r="AK76" s="9" t="n">
        <v>9</v>
      </c>
      <c r="AL76" s="9" t="n">
        <v>0</v>
      </c>
      <c r="AM76" s="9" t="n">
        <v>409</v>
      </c>
      <c r="AN76" s="9" t="n">
        <v>38</v>
      </c>
      <c r="AO76" s="9" t="n">
        <v>447</v>
      </c>
      <c r="AP76" s="9" t="n">
        <v>49.6666666666667</v>
      </c>
      <c r="AR76" s="9" t="n">
        <v>16</v>
      </c>
      <c r="AS76" s="9" t="n">
        <v>0</v>
      </c>
      <c r="AT76" s="9" t="n">
        <v>765</v>
      </c>
      <c r="AU76" s="9" t="n">
        <v>85</v>
      </c>
      <c r="AV76" s="9" t="n">
        <v>850</v>
      </c>
      <c r="AW76" s="9" t="n">
        <v>53.125</v>
      </c>
      <c r="AY76" s="9" t="n">
        <v>15</v>
      </c>
      <c r="AZ76" s="9" t="n">
        <v>0</v>
      </c>
      <c r="BA76" s="9" t="n">
        <v>686</v>
      </c>
      <c r="BB76" s="9" t="n">
        <v>30</v>
      </c>
      <c r="BC76" s="9" t="n">
        <v>716</v>
      </c>
      <c r="BD76" s="9" t="n">
        <v>47.7333333333333</v>
      </c>
    </row>
    <row r="77" customFormat="false" ht="15" hidden="false" customHeight="false" outlineLevel="0" collapsed="false">
      <c r="A77" s="9" t="s">
        <v>240</v>
      </c>
      <c r="B77" s="9" t="s">
        <v>22</v>
      </c>
      <c r="C77" s="9" t="n">
        <v>73.25</v>
      </c>
      <c r="D77" s="9" t="n">
        <v>303</v>
      </c>
      <c r="E77" s="9" t="n">
        <v>5.23</v>
      </c>
      <c r="F77" s="9" t="n">
        <v>-1.47155764964718</v>
      </c>
      <c r="G77" s="9" t="n">
        <v>28</v>
      </c>
      <c r="H77" s="9" t="n">
        <v>1.06831190724316</v>
      </c>
      <c r="I77" s="9" t="n">
        <v>22.5</v>
      </c>
      <c r="J77" s="9" t="n">
        <v>-2.27453117386967</v>
      </c>
      <c r="K77" s="9" t="n">
        <v>103</v>
      </c>
      <c r="L77" s="9" t="n">
        <v>-1.30723760314932</v>
      </c>
      <c r="M77" s="9" t="n">
        <v>4.51</v>
      </c>
      <c r="N77" s="9" t="n">
        <v>-0.285277492978632</v>
      </c>
      <c r="O77" s="9" t="n">
        <v>7.49</v>
      </c>
      <c r="P77" s="9" t="n">
        <v>-0.658952137567271</v>
      </c>
      <c r="Q77" s="9" t="n">
        <v>-4.92924414996892</v>
      </c>
      <c r="R77" s="9" t="n">
        <v>-0.821540691661487</v>
      </c>
      <c r="S77" s="9" t="n">
        <v>3</v>
      </c>
      <c r="T77" s="9" t="n">
        <v>87</v>
      </c>
      <c r="U77" s="9" t="n">
        <v>78</v>
      </c>
      <c r="W77" s="9" t="n">
        <v>4</v>
      </c>
      <c r="X77" s="9" t="n">
        <v>0</v>
      </c>
      <c r="Y77" s="9" t="n">
        <v>64</v>
      </c>
      <c r="Z77" s="9" t="n">
        <v>0</v>
      </c>
      <c r="AA77" s="9" t="n">
        <v>64</v>
      </c>
      <c r="AB77" s="9" t="n">
        <v>16</v>
      </c>
      <c r="AD77" s="9" t="n">
        <v>13</v>
      </c>
      <c r="AE77" s="9" t="n">
        <v>0</v>
      </c>
      <c r="AF77" s="9" t="n">
        <v>359</v>
      </c>
      <c r="AG77" s="9" t="n">
        <v>2</v>
      </c>
      <c r="AH77" s="9" t="n">
        <v>361</v>
      </c>
      <c r="AI77" s="9" t="n">
        <v>27.7692307692308</v>
      </c>
      <c r="AK77" s="9" t="n">
        <v>10</v>
      </c>
      <c r="AL77" s="9" t="n">
        <v>0</v>
      </c>
      <c r="AM77" s="9" t="n">
        <v>311</v>
      </c>
      <c r="AN77" s="9" t="n">
        <v>46</v>
      </c>
      <c r="AO77" s="9" t="n">
        <v>357</v>
      </c>
      <c r="AP77" s="9" t="n">
        <v>35.7</v>
      </c>
      <c r="AR77" s="9" t="n">
        <v>4</v>
      </c>
      <c r="AS77" s="9" t="n">
        <v>0</v>
      </c>
      <c r="AT77" s="9" t="n">
        <v>42</v>
      </c>
      <c r="AU77" s="9" t="n">
        <v>21</v>
      </c>
      <c r="AV77" s="9" t="n">
        <v>63</v>
      </c>
      <c r="AW77" s="9" t="n">
        <v>15.75</v>
      </c>
      <c r="BC77" s="9" t="n">
        <v>0</v>
      </c>
    </row>
    <row r="78" customFormat="false" ht="15" hidden="false" customHeight="false" outlineLevel="0" collapsed="false">
      <c r="A78" s="9" t="s">
        <v>250</v>
      </c>
      <c r="B78" s="9" t="s">
        <v>22</v>
      </c>
      <c r="C78" s="9" t="n">
        <v>74.63</v>
      </c>
      <c r="D78" s="9" t="n">
        <v>310</v>
      </c>
      <c r="E78" s="9" t="n">
        <v>5.14</v>
      </c>
      <c r="F78" s="9" t="n">
        <v>-1.17314965809691</v>
      </c>
      <c r="G78" s="9" t="n">
        <v>32</v>
      </c>
      <c r="H78" s="9" t="n">
        <v>1.63710596024635</v>
      </c>
      <c r="I78" s="9" t="n">
        <v>26.5</v>
      </c>
      <c r="J78" s="9" t="n">
        <v>-1.34861747412136</v>
      </c>
      <c r="K78" s="9" t="n">
        <v>104</v>
      </c>
      <c r="L78" s="9" t="n">
        <v>-1.2016561876844</v>
      </c>
      <c r="M78" s="9" t="n">
        <v>4.64</v>
      </c>
      <c r="N78" s="9" t="n">
        <v>-0.750756663340241</v>
      </c>
      <c r="O78" s="9" t="n">
        <v>7.16</v>
      </c>
      <c r="P78" s="9" t="n">
        <v>0.154897488089661</v>
      </c>
      <c r="Q78" s="9" t="n">
        <v>-2.68217653490691</v>
      </c>
      <c r="R78" s="9" t="n">
        <v>-0.447029422484485</v>
      </c>
      <c r="S78" s="9" t="n">
        <v>5</v>
      </c>
      <c r="T78" s="9" t="n">
        <v>167</v>
      </c>
      <c r="U78" s="9" t="n">
        <v>139</v>
      </c>
      <c r="W78" s="9" t="n">
        <v>9</v>
      </c>
      <c r="X78" s="9" t="n">
        <v>0</v>
      </c>
      <c r="Y78" s="9" t="n">
        <v>102</v>
      </c>
      <c r="Z78" s="9" t="n">
        <v>28</v>
      </c>
      <c r="AA78" s="9" t="n">
        <v>130</v>
      </c>
      <c r="AB78" s="9" t="n">
        <v>14.4444444444444</v>
      </c>
      <c r="AD78" s="9" t="n">
        <v>15</v>
      </c>
      <c r="AE78" s="9" t="n">
        <v>0</v>
      </c>
      <c r="AF78" s="9" t="n">
        <v>386</v>
      </c>
      <c r="AG78" s="9" t="n">
        <v>163</v>
      </c>
      <c r="AH78" s="9" t="n">
        <v>549</v>
      </c>
      <c r="AI78" s="9" t="n">
        <v>36.6</v>
      </c>
      <c r="AK78" s="9" t="n">
        <v>2</v>
      </c>
      <c r="AL78" s="9" t="n">
        <v>0</v>
      </c>
      <c r="AM78" s="9" t="n">
        <v>26</v>
      </c>
      <c r="AN78" s="9" t="n">
        <v>7</v>
      </c>
      <c r="AO78" s="9" t="n">
        <v>33</v>
      </c>
      <c r="AP78" s="9" t="n">
        <v>16.5</v>
      </c>
      <c r="AV78" s="9" t="n">
        <v>0</v>
      </c>
      <c r="BC78" s="9" t="n">
        <v>0</v>
      </c>
    </row>
    <row r="79" customFormat="false" ht="15" hidden="false" customHeight="false" outlineLevel="0" collapsed="false">
      <c r="A79" s="9" t="s">
        <v>274</v>
      </c>
      <c r="B79" s="9" t="s">
        <v>22</v>
      </c>
      <c r="C79" s="9" t="n">
        <v>77.38</v>
      </c>
      <c r="D79" s="9" t="n">
        <v>342</v>
      </c>
      <c r="E79" s="9" t="n">
        <v>5.44</v>
      </c>
      <c r="F79" s="9" t="n">
        <v>-2.16784296326446</v>
      </c>
      <c r="I79" s="9" t="n">
        <v>26.5</v>
      </c>
      <c r="J79" s="9" t="n">
        <v>-1.34861747412136</v>
      </c>
      <c r="K79" s="9" t="n">
        <v>96</v>
      </c>
      <c r="L79" s="9" t="n">
        <v>-2.04630751140377</v>
      </c>
      <c r="M79" s="9" t="n">
        <v>5.27</v>
      </c>
      <c r="N79" s="9" t="n">
        <v>-3.00654033509266</v>
      </c>
      <c r="O79" s="9" t="n">
        <v>8.11</v>
      </c>
      <c r="P79" s="9" t="n">
        <v>-2.18800294940757</v>
      </c>
      <c r="Q79" s="9" t="n">
        <v>-10.7573112332898</v>
      </c>
      <c r="R79" s="9" t="n">
        <v>-2.15146224665796</v>
      </c>
      <c r="W79" s="9" t="n">
        <v>7</v>
      </c>
      <c r="X79" s="9" t="n">
        <v>0</v>
      </c>
      <c r="Y79" s="9" t="n">
        <v>30</v>
      </c>
      <c r="Z79" s="9" t="n">
        <v>29</v>
      </c>
      <c r="AA79" s="9" t="n">
        <v>59</v>
      </c>
      <c r="AB79" s="9" t="n">
        <v>8.42857142857143</v>
      </c>
      <c r="AH79" s="9" t="n">
        <v>0</v>
      </c>
      <c r="AO79" s="9" t="n">
        <v>0</v>
      </c>
      <c r="AV79" s="9" t="n">
        <v>0</v>
      </c>
      <c r="BC79" s="9" t="n">
        <v>0</v>
      </c>
    </row>
    <row r="80" customFormat="false" ht="15" hidden="false" customHeight="false" outlineLevel="0" collapsed="false">
      <c r="A80" s="9" t="s">
        <v>336</v>
      </c>
      <c r="B80" s="9" t="s">
        <v>22</v>
      </c>
      <c r="C80" s="9" t="n">
        <v>76</v>
      </c>
      <c r="D80" s="9" t="n">
        <v>329</v>
      </c>
      <c r="E80" s="9" t="n">
        <v>5.23</v>
      </c>
      <c r="F80" s="9" t="n">
        <v>-1.47155764964718</v>
      </c>
      <c r="G80" s="9" t="n">
        <v>22</v>
      </c>
      <c r="H80" s="9" t="n">
        <v>0.215120827738384</v>
      </c>
      <c r="I80" s="9" t="n">
        <v>26.5</v>
      </c>
      <c r="J80" s="9" t="n">
        <v>-1.34861747412136</v>
      </c>
      <c r="K80" s="9" t="n">
        <v>104</v>
      </c>
      <c r="L80" s="9" t="n">
        <v>-1.2016561876844</v>
      </c>
      <c r="M80" s="9" t="n">
        <v>4.7</v>
      </c>
      <c r="N80" s="9" t="n">
        <v>-0.96559320350714</v>
      </c>
      <c r="O80" s="9" t="n">
        <v>7.85</v>
      </c>
      <c r="P80" s="9" t="n">
        <v>-1.54678809282938</v>
      </c>
      <c r="Q80" s="9" t="n">
        <v>-6.31909178005108</v>
      </c>
      <c r="R80" s="9" t="n">
        <v>-1.05318196334185</v>
      </c>
      <c r="S80" s="9" t="n">
        <v>5</v>
      </c>
      <c r="T80" s="9" t="n">
        <v>139</v>
      </c>
      <c r="U80" s="9" t="n">
        <v>120</v>
      </c>
      <c r="W80" s="9" t="n">
        <v>4</v>
      </c>
      <c r="X80" s="9" t="n">
        <v>0</v>
      </c>
      <c r="Y80" s="9" t="n">
        <v>71</v>
      </c>
      <c r="Z80" s="9" t="n">
        <v>26</v>
      </c>
      <c r="AA80" s="9" t="n">
        <v>97</v>
      </c>
      <c r="AB80" s="9" t="n">
        <v>24.25</v>
      </c>
      <c r="AD80" s="9" t="n">
        <v>12</v>
      </c>
      <c r="AE80" s="9" t="n">
        <v>0</v>
      </c>
      <c r="AF80" s="9" t="n">
        <v>196</v>
      </c>
      <c r="AG80" s="9" t="n">
        <v>55</v>
      </c>
      <c r="AH80" s="9" t="n">
        <v>251</v>
      </c>
      <c r="AI80" s="9" t="n">
        <v>20.9166666666667</v>
      </c>
      <c r="AK80" s="9" t="n">
        <v>7</v>
      </c>
      <c r="AL80" s="9" t="n">
        <v>0</v>
      </c>
      <c r="AM80" s="9" t="n">
        <v>118</v>
      </c>
      <c r="AN80" s="9" t="n">
        <v>80</v>
      </c>
      <c r="AO80" s="9" t="n">
        <v>198</v>
      </c>
      <c r="AP80" s="9" t="n">
        <v>28.2857142857143</v>
      </c>
      <c r="AR80" s="9" t="n">
        <v>2</v>
      </c>
      <c r="AS80" s="9" t="n">
        <v>0</v>
      </c>
      <c r="AT80" s="9" t="n">
        <v>17</v>
      </c>
      <c r="AU80" s="9" t="n">
        <v>2</v>
      </c>
      <c r="AV80" s="9" t="n">
        <v>19</v>
      </c>
      <c r="AW80" s="9" t="n">
        <v>9.5</v>
      </c>
      <c r="BC80" s="9" t="n">
        <v>0</v>
      </c>
    </row>
    <row r="81" customFormat="false" ht="15" hidden="false" customHeight="false" outlineLevel="0" collapsed="false">
      <c r="A81" s="9" t="s">
        <v>340</v>
      </c>
      <c r="B81" s="9" t="s">
        <v>22</v>
      </c>
      <c r="C81" s="9" t="n">
        <v>76.5</v>
      </c>
      <c r="D81" s="9" t="n">
        <v>309</v>
      </c>
      <c r="E81" s="9" t="n">
        <v>4.94</v>
      </c>
      <c r="F81" s="9" t="n">
        <v>-0.510020787985217</v>
      </c>
      <c r="G81" s="9" t="n">
        <v>28</v>
      </c>
      <c r="H81" s="9" t="n">
        <v>1.06831190724316</v>
      </c>
      <c r="I81" s="9" t="n">
        <v>33</v>
      </c>
      <c r="J81" s="9" t="n">
        <v>0.155992287969645</v>
      </c>
      <c r="K81" s="9" t="n">
        <v>111</v>
      </c>
      <c r="L81" s="9" t="n">
        <v>-0.462586279429963</v>
      </c>
      <c r="M81" s="9" t="n">
        <v>4.65</v>
      </c>
      <c r="N81" s="9" t="n">
        <v>-0.78656275336806</v>
      </c>
      <c r="O81" s="9" t="n">
        <v>7.55</v>
      </c>
      <c r="P81" s="9" t="n">
        <v>-0.806924796777622</v>
      </c>
      <c r="Q81" s="9" t="n">
        <v>-1.34179042234805</v>
      </c>
      <c r="R81" s="9" t="n">
        <v>-0.223631737058009</v>
      </c>
      <c r="S81" s="9" t="n">
        <v>7</v>
      </c>
      <c r="T81" s="9" t="n">
        <v>223</v>
      </c>
      <c r="U81" s="9" t="n">
        <v>175</v>
      </c>
      <c r="AA81" s="9" t="n">
        <v>0</v>
      </c>
      <c r="AD81" s="9" t="n">
        <v>2</v>
      </c>
      <c r="AE81" s="9" t="n">
        <v>0</v>
      </c>
      <c r="AF81" s="9" t="n">
        <v>1</v>
      </c>
      <c r="AG81" s="9" t="n">
        <v>8</v>
      </c>
      <c r="AH81" s="9" t="n">
        <v>9</v>
      </c>
      <c r="AI81" s="9" t="n">
        <v>4.5</v>
      </c>
      <c r="AK81" s="9" t="n">
        <v>14</v>
      </c>
      <c r="AL81" s="9" t="n">
        <v>0</v>
      </c>
      <c r="AM81" s="9" t="n">
        <v>182</v>
      </c>
      <c r="AN81" s="9" t="n">
        <v>13</v>
      </c>
      <c r="AO81" s="9" t="n">
        <v>195</v>
      </c>
      <c r="AP81" s="9" t="n">
        <v>13.9285714285714</v>
      </c>
      <c r="AR81" s="9" t="n">
        <v>10</v>
      </c>
      <c r="AS81" s="9" t="n">
        <v>0</v>
      </c>
      <c r="AT81" s="9" t="n">
        <v>85</v>
      </c>
      <c r="AU81" s="9" t="n">
        <v>12</v>
      </c>
      <c r="AV81" s="9" t="n">
        <v>97</v>
      </c>
      <c r="AW81" s="9" t="n">
        <v>9.7</v>
      </c>
      <c r="BC81" s="9" t="n">
        <v>0</v>
      </c>
    </row>
    <row r="82" customFormat="false" ht="15" hidden="false" customHeight="false" outlineLevel="0" collapsed="false">
      <c r="A82" s="9" t="s">
        <v>381</v>
      </c>
      <c r="B82" s="9" t="s">
        <v>22</v>
      </c>
      <c r="C82" s="9" t="n">
        <v>74.63</v>
      </c>
      <c r="D82" s="9" t="n">
        <v>297</v>
      </c>
      <c r="E82" s="9" t="n">
        <v>4.92</v>
      </c>
      <c r="F82" s="9" t="n">
        <v>-0.443707900974046</v>
      </c>
      <c r="I82" s="9" t="n">
        <v>30</v>
      </c>
      <c r="J82" s="9" t="n">
        <v>-0.538442986841589</v>
      </c>
      <c r="K82" s="9" t="n">
        <v>106</v>
      </c>
      <c r="L82" s="9" t="n">
        <v>-0.990493356754564</v>
      </c>
      <c r="M82" s="9" t="n">
        <v>4.75</v>
      </c>
      <c r="N82" s="9" t="n">
        <v>-1.14462365364622</v>
      </c>
      <c r="O82" s="9" t="n">
        <v>7.4</v>
      </c>
      <c r="P82" s="9" t="n">
        <v>-0.436993148751745</v>
      </c>
      <c r="Q82" s="9" t="n">
        <v>-3.55426104696816</v>
      </c>
      <c r="R82" s="9" t="n">
        <v>-0.710852209393633</v>
      </c>
      <c r="S82" s="9" t="n">
        <v>1</v>
      </c>
      <c r="T82" s="9" t="n">
        <v>23</v>
      </c>
      <c r="U82" s="9" t="n">
        <v>22</v>
      </c>
      <c r="W82" s="9" t="n">
        <v>16</v>
      </c>
      <c r="X82" s="9" t="n">
        <v>0</v>
      </c>
      <c r="Y82" s="9" t="n">
        <v>462</v>
      </c>
      <c r="Z82" s="9" t="n">
        <v>115</v>
      </c>
      <c r="AA82" s="9" t="n">
        <v>577</v>
      </c>
      <c r="AB82" s="9" t="n">
        <v>36.0625</v>
      </c>
      <c r="AD82" s="9" t="n">
        <v>14</v>
      </c>
      <c r="AE82" s="9" t="n">
        <v>0</v>
      </c>
      <c r="AF82" s="9" t="n">
        <v>568</v>
      </c>
      <c r="AG82" s="9" t="n">
        <v>50</v>
      </c>
      <c r="AH82" s="9" t="n">
        <v>618</v>
      </c>
      <c r="AI82" s="9" t="n">
        <v>44.1428571428571</v>
      </c>
      <c r="AK82" s="9" t="n">
        <v>13</v>
      </c>
      <c r="AL82" s="9" t="n">
        <v>0</v>
      </c>
      <c r="AM82" s="9" t="n">
        <v>548</v>
      </c>
      <c r="AN82" s="9" t="n">
        <v>45</v>
      </c>
      <c r="AO82" s="9" t="n">
        <v>593</v>
      </c>
      <c r="AP82" s="9" t="n">
        <v>45.6153846153846</v>
      </c>
      <c r="AR82" s="9" t="n">
        <v>1</v>
      </c>
      <c r="AS82" s="9" t="n">
        <v>0</v>
      </c>
      <c r="AT82" s="9" t="n">
        <v>25</v>
      </c>
      <c r="AU82" s="9" t="n">
        <v>2</v>
      </c>
      <c r="AV82" s="9" t="n">
        <v>27</v>
      </c>
      <c r="AW82" s="9" t="n">
        <v>27</v>
      </c>
      <c r="BC82" s="9" t="n">
        <v>0</v>
      </c>
    </row>
    <row r="83" customFormat="false" ht="15" hidden="false" customHeight="false" outlineLevel="0" collapsed="false">
      <c r="A83" s="9" t="s">
        <v>383</v>
      </c>
      <c r="B83" s="9" t="s">
        <v>22</v>
      </c>
      <c r="C83" s="9" t="n">
        <v>74.5</v>
      </c>
      <c r="D83" s="9" t="n">
        <v>294</v>
      </c>
      <c r="E83" s="9" t="n">
        <v>5.02</v>
      </c>
      <c r="F83" s="9" t="n">
        <v>-0.775272336029894</v>
      </c>
      <c r="G83" s="9" t="n">
        <v>30</v>
      </c>
      <c r="H83" s="9" t="n">
        <v>1.35270893374475</v>
      </c>
      <c r="I83" s="9" t="n">
        <v>32</v>
      </c>
      <c r="J83" s="9" t="n">
        <v>-0.0754861369674331</v>
      </c>
      <c r="K83" s="9" t="n">
        <v>116</v>
      </c>
      <c r="L83" s="9" t="n">
        <v>0.0653207978946388</v>
      </c>
      <c r="Q83" s="9" t="n">
        <v>0.567271258642067</v>
      </c>
      <c r="R83" s="9" t="n">
        <v>0.141817814660517</v>
      </c>
      <c r="S83" s="9" t="n">
        <v>1</v>
      </c>
      <c r="T83" s="9" t="n">
        <v>13</v>
      </c>
      <c r="U83" s="9" t="n">
        <v>12</v>
      </c>
      <c r="W83" s="9" t="n">
        <v>16</v>
      </c>
      <c r="X83" s="9" t="n">
        <v>6</v>
      </c>
      <c r="Y83" s="9" t="n">
        <v>882</v>
      </c>
      <c r="Z83" s="9" t="n">
        <v>74</v>
      </c>
      <c r="AA83" s="9" t="n">
        <v>962</v>
      </c>
      <c r="AB83" s="9" t="n">
        <v>60.125</v>
      </c>
      <c r="AD83" s="9" t="n">
        <v>16</v>
      </c>
      <c r="AE83" s="9" t="n">
        <v>3</v>
      </c>
      <c r="AF83" s="9" t="n">
        <v>809</v>
      </c>
      <c r="AG83" s="9" t="n">
        <v>76</v>
      </c>
      <c r="AH83" s="9" t="n">
        <v>888</v>
      </c>
      <c r="AI83" s="9" t="n">
        <v>55.5</v>
      </c>
      <c r="AK83" s="9" t="n">
        <v>11</v>
      </c>
      <c r="AL83" s="9" t="n">
        <v>0</v>
      </c>
      <c r="AM83" s="9" t="n">
        <v>618</v>
      </c>
      <c r="AN83" s="9" t="n">
        <v>28</v>
      </c>
      <c r="AO83" s="9" t="n">
        <v>646</v>
      </c>
      <c r="AP83" s="9" t="n">
        <v>58.7272727272727</v>
      </c>
      <c r="AR83" s="9" t="n">
        <v>15</v>
      </c>
      <c r="AS83" s="9" t="n">
        <v>0</v>
      </c>
      <c r="AT83" s="9" t="n">
        <v>761</v>
      </c>
      <c r="AU83" s="9" t="n">
        <v>33</v>
      </c>
      <c r="AV83" s="9" t="n">
        <v>794</v>
      </c>
      <c r="AW83" s="9" t="n">
        <v>52.9333333333333</v>
      </c>
      <c r="AY83" s="9" t="n">
        <v>15</v>
      </c>
      <c r="AZ83" s="9" t="n">
        <v>0</v>
      </c>
      <c r="BA83" s="9" t="n">
        <v>654</v>
      </c>
      <c r="BB83" s="9" t="n">
        <v>62</v>
      </c>
      <c r="BC83" s="9" t="n">
        <v>716</v>
      </c>
      <c r="BD83" s="9" t="n">
        <v>47.7333333333333</v>
      </c>
    </row>
    <row r="84" customFormat="false" ht="15" hidden="false" customHeight="false" outlineLevel="0" collapsed="false">
      <c r="A84" s="9" t="s">
        <v>387</v>
      </c>
      <c r="B84" s="9" t="s">
        <v>22</v>
      </c>
      <c r="C84" s="9" t="n">
        <v>76</v>
      </c>
      <c r="D84" s="9" t="n">
        <v>320</v>
      </c>
      <c r="E84" s="9" t="n">
        <v>5.14</v>
      </c>
      <c r="F84" s="9" t="n">
        <v>-1.17314965809691</v>
      </c>
      <c r="Q84" s="9" t="n">
        <v>-1.17314965809691</v>
      </c>
      <c r="R84" s="9" t="n">
        <v>-1.17314965809691</v>
      </c>
      <c r="S84" s="9" t="n">
        <v>1</v>
      </c>
      <c r="T84" s="9" t="n">
        <v>14</v>
      </c>
      <c r="U84" s="9" t="n">
        <v>13</v>
      </c>
      <c r="W84" s="9" t="n">
        <v>16</v>
      </c>
      <c r="X84" s="9" t="n">
        <v>0</v>
      </c>
      <c r="Y84" s="9" t="n">
        <v>604</v>
      </c>
      <c r="Z84" s="9" t="n">
        <v>59</v>
      </c>
      <c r="AA84" s="9" t="n">
        <v>663</v>
      </c>
      <c r="AB84" s="9" t="n">
        <v>41.4375</v>
      </c>
      <c r="AD84" s="9" t="n">
        <v>14</v>
      </c>
      <c r="AE84" s="9" t="n">
        <v>0</v>
      </c>
      <c r="AF84" s="9" t="n">
        <v>478</v>
      </c>
      <c r="AG84" s="9" t="n">
        <v>61</v>
      </c>
      <c r="AH84" s="9" t="n">
        <v>539</v>
      </c>
      <c r="AI84" s="9" t="n">
        <v>38.5</v>
      </c>
      <c r="AK84" s="9" t="n">
        <v>14</v>
      </c>
      <c r="AL84" s="9" t="n">
        <v>0</v>
      </c>
      <c r="AM84" s="9" t="n">
        <v>533</v>
      </c>
      <c r="AN84" s="9" t="n">
        <v>52</v>
      </c>
      <c r="AO84" s="9" t="n">
        <v>585</v>
      </c>
      <c r="AP84" s="9" t="n">
        <v>41.7857142857143</v>
      </c>
      <c r="AR84" s="9" t="n">
        <v>16</v>
      </c>
      <c r="AS84" s="9" t="n">
        <v>0</v>
      </c>
      <c r="AT84" s="9" t="n">
        <v>703</v>
      </c>
      <c r="AU84" s="9" t="n">
        <v>80</v>
      </c>
      <c r="AV84" s="9" t="n">
        <v>783</v>
      </c>
      <c r="AW84" s="9" t="n">
        <v>48.9375</v>
      </c>
      <c r="AY84" s="9" t="n">
        <v>16</v>
      </c>
      <c r="AZ84" s="9" t="n">
        <v>0</v>
      </c>
      <c r="BA84" s="9" t="n">
        <v>586</v>
      </c>
      <c r="BB84" s="9" t="n">
        <v>82</v>
      </c>
      <c r="BC84" s="9" t="n">
        <v>668</v>
      </c>
      <c r="BD84" s="9" t="n">
        <v>41.75</v>
      </c>
    </row>
    <row r="85" customFormat="false" ht="15" hidden="false" customHeight="false" outlineLevel="0" collapsed="false">
      <c r="A85" s="9" t="s">
        <v>395</v>
      </c>
      <c r="B85" s="9" t="s">
        <v>22</v>
      </c>
      <c r="C85" s="9" t="n">
        <v>74.63</v>
      </c>
      <c r="D85" s="9" t="n">
        <v>313</v>
      </c>
      <c r="E85" s="9" t="n">
        <v>5.03</v>
      </c>
      <c r="F85" s="9" t="n">
        <v>-0.808428779535481</v>
      </c>
      <c r="G85" s="9" t="n">
        <v>27</v>
      </c>
      <c r="H85" s="9" t="n">
        <v>0.926113393992366</v>
      </c>
      <c r="I85" s="9" t="n">
        <v>26.5</v>
      </c>
      <c r="J85" s="9" t="n">
        <v>-1.34861747412136</v>
      </c>
      <c r="K85" s="9" t="n">
        <v>102</v>
      </c>
      <c r="L85" s="9" t="n">
        <v>-1.41281901861424</v>
      </c>
      <c r="M85" s="9" t="n">
        <v>4.8</v>
      </c>
      <c r="N85" s="9" t="n">
        <v>-1.3236541037853</v>
      </c>
      <c r="O85" s="9" t="n">
        <v>7.93</v>
      </c>
      <c r="P85" s="9" t="n">
        <v>-1.74408497177651</v>
      </c>
      <c r="Q85" s="9" t="n">
        <v>-5.71149095384054</v>
      </c>
      <c r="R85" s="9" t="n">
        <v>-0.951915158973423</v>
      </c>
      <c r="S85" s="9" t="n">
        <v>1</v>
      </c>
      <c r="T85" s="9" t="n">
        <v>28</v>
      </c>
      <c r="U85" s="9" t="n">
        <v>27</v>
      </c>
      <c r="W85" s="9" t="n">
        <v>13</v>
      </c>
      <c r="X85" s="9" t="n">
        <v>0</v>
      </c>
      <c r="Y85" s="9" t="n">
        <v>296</v>
      </c>
      <c r="Z85" s="9" t="n">
        <v>8</v>
      </c>
      <c r="AA85" s="9" t="n">
        <v>304</v>
      </c>
      <c r="AB85" s="9" t="n">
        <v>23.3846153846154</v>
      </c>
      <c r="AD85" s="9" t="n">
        <v>16</v>
      </c>
      <c r="AE85" s="9" t="n">
        <v>0</v>
      </c>
      <c r="AF85" s="9" t="n">
        <v>426</v>
      </c>
      <c r="AG85" s="9" t="n">
        <v>30</v>
      </c>
      <c r="AH85" s="9" t="n">
        <v>456</v>
      </c>
      <c r="AI85" s="9" t="n">
        <v>28.5</v>
      </c>
      <c r="AK85" s="9" t="n">
        <v>15</v>
      </c>
      <c r="AL85" s="9" t="n">
        <v>0</v>
      </c>
      <c r="AM85" s="9" t="n">
        <v>534</v>
      </c>
      <c r="AN85" s="9" t="n">
        <v>60</v>
      </c>
      <c r="AO85" s="9" t="n">
        <v>594</v>
      </c>
      <c r="AP85" s="9" t="n">
        <v>39.6</v>
      </c>
      <c r="AR85" s="9" t="n">
        <v>16</v>
      </c>
      <c r="AS85" s="9" t="n">
        <v>0</v>
      </c>
      <c r="AT85" s="9" t="n">
        <v>647</v>
      </c>
      <c r="AU85" s="9" t="n">
        <v>79</v>
      </c>
      <c r="AV85" s="9" t="n">
        <v>726</v>
      </c>
      <c r="AW85" s="9" t="n">
        <v>45.375</v>
      </c>
      <c r="AY85" s="9" t="n">
        <v>15</v>
      </c>
      <c r="AZ85" s="9" t="n">
        <v>0</v>
      </c>
      <c r="BA85" s="9" t="n">
        <v>349</v>
      </c>
      <c r="BB85" s="9" t="n">
        <v>44</v>
      </c>
      <c r="BC85" s="9" t="n">
        <v>393</v>
      </c>
      <c r="BD85" s="9" t="n">
        <v>26.2</v>
      </c>
    </row>
    <row r="86" customFormat="false" ht="15" hidden="false" customHeight="false" outlineLevel="0" collapsed="false">
      <c r="A86" s="9" t="s">
        <v>396</v>
      </c>
      <c r="B86" s="9" t="s">
        <v>22</v>
      </c>
      <c r="C86" s="9" t="n">
        <v>78.25</v>
      </c>
      <c r="D86" s="9" t="n">
        <v>369</v>
      </c>
      <c r="E86" s="9" t="n">
        <v>5.3</v>
      </c>
      <c r="F86" s="9" t="n">
        <v>-1.70365275418627</v>
      </c>
      <c r="G86" s="9" t="n">
        <v>25</v>
      </c>
      <c r="H86" s="9" t="n">
        <v>0.641716367490773</v>
      </c>
      <c r="I86" s="9" t="n">
        <v>22</v>
      </c>
      <c r="J86" s="9" t="n">
        <v>-2.39027038633821</v>
      </c>
      <c r="K86" s="9" t="n">
        <v>97</v>
      </c>
      <c r="L86" s="9" t="n">
        <v>-1.94072609593885</v>
      </c>
      <c r="M86" s="9" t="n">
        <v>4.96</v>
      </c>
      <c r="N86" s="9" t="n">
        <v>-1.89655154423036</v>
      </c>
      <c r="O86" s="9" t="n">
        <v>8.26</v>
      </c>
      <c r="P86" s="9" t="n">
        <v>-2.55793459743345</v>
      </c>
      <c r="Q86" s="9" t="n">
        <v>-9.84741901063636</v>
      </c>
      <c r="R86" s="9" t="n">
        <v>-1.64123650177273</v>
      </c>
      <c r="AA86" s="9" t="n">
        <v>0</v>
      </c>
      <c r="AD86" s="9" t="n">
        <v>6</v>
      </c>
      <c r="AE86" s="9" t="n">
        <v>0</v>
      </c>
      <c r="AF86" s="9" t="n">
        <v>72</v>
      </c>
      <c r="AG86" s="9" t="n">
        <v>5</v>
      </c>
      <c r="AH86" s="9" t="n">
        <v>77</v>
      </c>
      <c r="AI86" s="9" t="n">
        <v>12.8333333333333</v>
      </c>
      <c r="AK86" s="9" t="n">
        <v>10</v>
      </c>
      <c r="AL86" s="9" t="n">
        <v>0</v>
      </c>
      <c r="AM86" s="9" t="n">
        <v>58</v>
      </c>
      <c r="AN86" s="9" t="n">
        <v>49</v>
      </c>
      <c r="AO86" s="9" t="n">
        <v>107</v>
      </c>
      <c r="AP86" s="9" t="n">
        <v>10.7</v>
      </c>
      <c r="AR86" s="9" t="n">
        <v>5</v>
      </c>
      <c r="AS86" s="9" t="n">
        <v>0</v>
      </c>
      <c r="AT86" s="9" t="n">
        <v>63</v>
      </c>
      <c r="AU86" s="9" t="n">
        <v>7</v>
      </c>
      <c r="AV86" s="9" t="n">
        <v>70</v>
      </c>
      <c r="AW86" s="9" t="n">
        <v>14</v>
      </c>
      <c r="BC86" s="9" t="n">
        <v>0</v>
      </c>
    </row>
    <row r="87" customFormat="false" ht="15" hidden="false" customHeight="false" outlineLevel="0" collapsed="false">
      <c r="A87" s="9" t="s">
        <v>66</v>
      </c>
      <c r="B87" s="9" t="s">
        <v>67</v>
      </c>
      <c r="C87" s="9" t="n">
        <v>76</v>
      </c>
      <c r="D87" s="9" t="n">
        <v>251</v>
      </c>
      <c r="E87" s="9" t="n">
        <v>4.81</v>
      </c>
      <c r="F87" s="9" t="n">
        <v>-0.0789870224126106</v>
      </c>
      <c r="G87" s="9" t="n">
        <v>22</v>
      </c>
      <c r="H87" s="9" t="n">
        <v>0.215120827738384</v>
      </c>
      <c r="Q87" s="9" t="n">
        <v>0.136133805325774</v>
      </c>
      <c r="R87" s="9" t="n">
        <v>0.0680669026628869</v>
      </c>
      <c r="S87" s="9" t="n">
        <v>6</v>
      </c>
      <c r="T87" s="9" t="n">
        <v>204</v>
      </c>
      <c r="U87" s="9" t="n">
        <v>165</v>
      </c>
      <c r="AA87" s="9" t="n">
        <v>0</v>
      </c>
      <c r="AH87" s="9" t="n">
        <v>0</v>
      </c>
      <c r="AO87" s="9" t="n">
        <v>0</v>
      </c>
      <c r="AV87" s="9" t="n">
        <v>0</v>
      </c>
      <c r="BC87" s="9" t="n">
        <v>0</v>
      </c>
    </row>
    <row r="88" customFormat="false" ht="15" hidden="false" customHeight="false" outlineLevel="0" collapsed="false">
      <c r="A88" s="9" t="s">
        <v>289</v>
      </c>
      <c r="B88" s="9" t="s">
        <v>67</v>
      </c>
      <c r="C88" s="9" t="n">
        <v>71.38</v>
      </c>
      <c r="D88" s="9" t="n">
        <v>227</v>
      </c>
      <c r="E88" s="9" t="n">
        <v>4.7</v>
      </c>
      <c r="F88" s="9" t="n">
        <v>0.285733856148822</v>
      </c>
      <c r="G88" s="9" t="n">
        <v>17</v>
      </c>
      <c r="H88" s="9" t="n">
        <v>-0.495871738515597</v>
      </c>
      <c r="I88" s="9" t="n">
        <v>30</v>
      </c>
      <c r="J88" s="9" t="n">
        <v>-0.538442986841589</v>
      </c>
      <c r="K88" s="9" t="n">
        <v>114</v>
      </c>
      <c r="L88" s="9" t="n">
        <v>-0.145842033035202</v>
      </c>
      <c r="M88" s="9" t="n">
        <v>4.55</v>
      </c>
      <c r="N88" s="9" t="n">
        <v>-0.428501853089897</v>
      </c>
      <c r="O88" s="9" t="n">
        <v>7.28</v>
      </c>
      <c r="P88" s="9" t="n">
        <v>-0.141047830331042</v>
      </c>
      <c r="Q88" s="9" t="n">
        <v>-1.4639725856645</v>
      </c>
      <c r="R88" s="9" t="n">
        <v>-0.243995430944084</v>
      </c>
      <c r="AA88" s="9" t="n">
        <v>0</v>
      </c>
      <c r="AH88" s="9" t="n">
        <v>0</v>
      </c>
      <c r="AO88" s="9" t="n">
        <v>0</v>
      </c>
      <c r="AV88" s="9" t="n">
        <v>0</v>
      </c>
      <c r="BC88" s="9" t="n">
        <v>0</v>
      </c>
    </row>
    <row r="89" customFormat="false" ht="15" hidden="false" customHeight="false" outlineLevel="0" collapsed="false">
      <c r="A89" s="9" t="s">
        <v>410</v>
      </c>
      <c r="B89" s="9" t="s">
        <v>67</v>
      </c>
      <c r="C89" s="9" t="n">
        <v>73</v>
      </c>
      <c r="D89" s="9" t="n">
        <v>246</v>
      </c>
      <c r="E89" s="9" t="n">
        <v>4.88</v>
      </c>
      <c r="F89" s="9" t="n">
        <v>-0.311082126951706</v>
      </c>
      <c r="G89" s="9" t="n">
        <v>36</v>
      </c>
      <c r="H89" s="9" t="n">
        <v>2.20590001324953</v>
      </c>
      <c r="I89" s="9" t="n">
        <v>35</v>
      </c>
      <c r="J89" s="9" t="n">
        <v>0.618949137843801</v>
      </c>
      <c r="K89" s="9" t="n">
        <v>119</v>
      </c>
      <c r="L89" s="9" t="n">
        <v>0.3820650442894</v>
      </c>
      <c r="M89" s="9" t="n">
        <v>4.42</v>
      </c>
      <c r="N89" s="9" t="n">
        <v>0.0369773172717129</v>
      </c>
      <c r="O89" s="9" t="n">
        <v>7.27</v>
      </c>
      <c r="P89" s="9" t="n">
        <v>-0.116385720462648</v>
      </c>
      <c r="Q89" s="9" t="n">
        <v>2.81642366524009</v>
      </c>
      <c r="R89" s="9" t="n">
        <v>0.469403944206682</v>
      </c>
      <c r="S89" s="9" t="n">
        <v>7</v>
      </c>
      <c r="T89" s="9" t="n">
        <v>215</v>
      </c>
      <c r="U89" s="9" t="n">
        <v>170</v>
      </c>
      <c r="W89" s="9" t="n">
        <v>16</v>
      </c>
      <c r="X89" s="9" t="n">
        <v>371</v>
      </c>
      <c r="Y89" s="9" t="n">
        <v>0</v>
      </c>
      <c r="Z89" s="9" t="n">
        <v>85</v>
      </c>
      <c r="AA89" s="9" t="n">
        <v>456</v>
      </c>
      <c r="AB89" s="9" t="n">
        <v>28.5</v>
      </c>
      <c r="AD89" s="9" t="n">
        <v>4</v>
      </c>
      <c r="AE89" s="9" t="n">
        <v>54</v>
      </c>
      <c r="AF89" s="9" t="n">
        <v>0</v>
      </c>
      <c r="AG89" s="9" t="n">
        <v>12</v>
      </c>
      <c r="AH89" s="9" t="n">
        <v>66</v>
      </c>
      <c r="AI89" s="9" t="n">
        <v>16.5</v>
      </c>
      <c r="AK89" s="9" t="n">
        <v>16</v>
      </c>
      <c r="AL89" s="9" t="n">
        <v>268</v>
      </c>
      <c r="AM89" s="9" t="n">
        <v>0</v>
      </c>
      <c r="AN89" s="9" t="n">
        <v>234</v>
      </c>
      <c r="AO89" s="9" t="n">
        <v>502</v>
      </c>
      <c r="AP89" s="9" t="n">
        <v>31.375</v>
      </c>
      <c r="AV89" s="9" t="n">
        <v>0</v>
      </c>
      <c r="AY89" s="9" t="n">
        <v>16</v>
      </c>
      <c r="AZ89" s="9" t="n">
        <v>273</v>
      </c>
      <c r="BA89" s="9" t="n">
        <v>0</v>
      </c>
      <c r="BB89" s="9" t="n">
        <v>181</v>
      </c>
      <c r="BC89" s="9" t="n">
        <v>454</v>
      </c>
      <c r="BD89" s="9" t="n">
        <v>28.375</v>
      </c>
    </row>
    <row r="90" customFormat="false" ht="15" hidden="false" customHeight="false" outlineLevel="0" collapsed="false">
      <c r="A90" s="9" t="s">
        <v>437</v>
      </c>
      <c r="B90" s="9" t="s">
        <v>67</v>
      </c>
      <c r="C90" s="9" t="n">
        <v>71.5</v>
      </c>
      <c r="D90" s="9" t="n">
        <v>238</v>
      </c>
      <c r="E90" s="9" t="n">
        <v>5</v>
      </c>
      <c r="F90" s="9" t="n">
        <v>-0.708959449018725</v>
      </c>
      <c r="G90" s="9" t="n">
        <v>15</v>
      </c>
      <c r="H90" s="9" t="n">
        <v>-0.78026876501719</v>
      </c>
      <c r="I90" s="9" t="n">
        <v>32</v>
      </c>
      <c r="J90" s="9" t="n">
        <v>-0.0754861369674331</v>
      </c>
      <c r="K90" s="9" t="n">
        <v>109</v>
      </c>
      <c r="L90" s="9" t="n">
        <v>-0.673749110359803</v>
      </c>
      <c r="M90" s="9" t="n">
        <v>4.44</v>
      </c>
      <c r="N90" s="9" t="n">
        <v>-0.034634862783921</v>
      </c>
      <c r="O90" s="9" t="n">
        <v>7.28</v>
      </c>
      <c r="P90" s="9" t="n">
        <v>-0.141047830331042</v>
      </c>
      <c r="Q90" s="9" t="n">
        <v>-2.41414615447811</v>
      </c>
      <c r="R90" s="9" t="n">
        <v>-0.402357692413019</v>
      </c>
      <c r="AA90" s="9" t="n">
        <v>0</v>
      </c>
      <c r="AH90" s="9" t="n">
        <v>0</v>
      </c>
      <c r="AO90" s="9" t="n">
        <v>0</v>
      </c>
      <c r="AV90" s="9" t="n">
        <v>0</v>
      </c>
      <c r="BC90" s="9" t="n">
        <v>0</v>
      </c>
    </row>
    <row r="91" customFormat="false" ht="15" hidden="false" customHeight="false" outlineLevel="0" collapsed="false">
      <c r="A91" s="9" t="s">
        <v>439</v>
      </c>
      <c r="B91" s="9" t="s">
        <v>67</v>
      </c>
      <c r="C91" s="9" t="n">
        <v>72.5</v>
      </c>
      <c r="D91" s="9" t="n">
        <v>232</v>
      </c>
      <c r="E91" s="9" t="n">
        <v>4.77</v>
      </c>
      <c r="F91" s="9" t="n">
        <v>0.0536387516097292</v>
      </c>
      <c r="G91" s="9" t="n">
        <v>26</v>
      </c>
      <c r="H91" s="9" t="n">
        <v>0.78391488074157</v>
      </c>
      <c r="I91" s="9" t="n">
        <v>30.5</v>
      </c>
      <c r="J91" s="9" t="n">
        <v>-0.42270377437305</v>
      </c>
      <c r="K91" s="9" t="n">
        <v>111</v>
      </c>
      <c r="L91" s="9" t="n">
        <v>-0.462586279429963</v>
      </c>
      <c r="Q91" s="9" t="n">
        <v>-0.0477364214517137</v>
      </c>
      <c r="R91" s="9" t="n">
        <v>-0.0119341053629284</v>
      </c>
      <c r="W91" s="9" t="n">
        <v>3</v>
      </c>
      <c r="X91" s="9" t="n">
        <v>68</v>
      </c>
      <c r="Y91" s="9" t="n">
        <v>0</v>
      </c>
      <c r="Z91" s="9" t="n">
        <v>25</v>
      </c>
      <c r="AA91" s="9" t="n">
        <v>93</v>
      </c>
      <c r="AB91" s="9" t="n">
        <v>31</v>
      </c>
      <c r="AD91" s="9" t="n">
        <v>1</v>
      </c>
      <c r="AE91" s="9" t="n">
        <v>0</v>
      </c>
      <c r="AF91" s="9" t="n">
        <v>0</v>
      </c>
      <c r="AG91" s="9" t="n">
        <v>9</v>
      </c>
      <c r="AH91" s="9" t="n">
        <v>9</v>
      </c>
      <c r="AI91" s="9" t="n">
        <v>9</v>
      </c>
      <c r="AK91" s="9" t="n">
        <v>16</v>
      </c>
      <c r="AL91" s="9" t="n">
        <v>220</v>
      </c>
      <c r="AM91" s="9" t="n">
        <v>0</v>
      </c>
      <c r="AN91" s="9" t="n">
        <v>128</v>
      </c>
      <c r="AO91" s="9" t="n">
        <v>348</v>
      </c>
      <c r="AP91" s="9" t="n">
        <v>21.75</v>
      </c>
      <c r="AR91" s="9" t="n">
        <v>15</v>
      </c>
      <c r="AS91" s="9" t="n">
        <v>210</v>
      </c>
      <c r="AT91" s="9" t="n">
        <v>0</v>
      </c>
      <c r="AU91" s="9" t="n">
        <v>130</v>
      </c>
      <c r="AV91" s="9" t="n">
        <v>340</v>
      </c>
      <c r="AW91" s="9" t="n">
        <v>22.6666666666667</v>
      </c>
      <c r="AY91" s="9" t="n">
        <v>12</v>
      </c>
      <c r="AZ91" s="9" t="n">
        <v>168</v>
      </c>
      <c r="BA91" s="9" t="n">
        <v>0</v>
      </c>
      <c r="BB91" s="9" t="n">
        <v>126</v>
      </c>
      <c r="BC91" s="9" t="n">
        <v>294</v>
      </c>
      <c r="BD91" s="9" t="n">
        <v>24.5</v>
      </c>
    </row>
    <row r="92" customFormat="false" ht="15" hidden="false" customHeight="false" outlineLevel="0" collapsed="false">
      <c r="A92" s="9" t="s">
        <v>51</v>
      </c>
      <c r="B92" s="9" t="s">
        <v>52</v>
      </c>
      <c r="C92" s="9" t="n">
        <v>72.5</v>
      </c>
      <c r="D92" s="9" t="n">
        <v>211</v>
      </c>
      <c r="E92" s="9" t="n">
        <v>4.56</v>
      </c>
      <c r="F92" s="9" t="n">
        <v>0.749924065227012</v>
      </c>
      <c r="G92" s="9" t="n">
        <v>17</v>
      </c>
      <c r="H92" s="9" t="n">
        <v>-0.495871738515597</v>
      </c>
      <c r="Q92" s="9" t="n">
        <v>0.254052326711415</v>
      </c>
      <c r="R92" s="9" t="n">
        <v>0.127026163355708</v>
      </c>
      <c r="S92" s="9" t="n">
        <v>6</v>
      </c>
      <c r="T92" s="9" t="n">
        <v>191</v>
      </c>
      <c r="U92" s="9" t="n">
        <v>157</v>
      </c>
      <c r="W92" s="9" t="n">
        <v>11</v>
      </c>
      <c r="X92" s="9" t="n">
        <v>0</v>
      </c>
      <c r="Y92" s="9" t="n">
        <v>334</v>
      </c>
      <c r="Z92" s="9" t="n">
        <v>118</v>
      </c>
      <c r="AA92" s="9" t="n">
        <v>452</v>
      </c>
      <c r="AB92" s="9" t="n">
        <v>41.0909090909091</v>
      </c>
      <c r="AD92" s="9" t="n">
        <v>6</v>
      </c>
      <c r="AE92" s="9" t="n">
        <v>0</v>
      </c>
      <c r="AF92" s="9" t="n">
        <v>127</v>
      </c>
      <c r="AG92" s="9" t="n">
        <v>59</v>
      </c>
      <c r="AH92" s="9" t="n">
        <v>186</v>
      </c>
      <c r="AI92" s="9" t="n">
        <v>31</v>
      </c>
      <c r="AK92" s="9" t="n">
        <v>15</v>
      </c>
      <c r="AL92" s="9" t="n">
        <v>0</v>
      </c>
      <c r="AM92" s="9" t="n">
        <v>686</v>
      </c>
      <c r="AN92" s="9" t="n">
        <v>101</v>
      </c>
      <c r="AO92" s="9" t="n">
        <v>787</v>
      </c>
      <c r="AP92" s="9" t="n">
        <v>52.4666666666667</v>
      </c>
      <c r="AR92" s="9" t="n">
        <v>9</v>
      </c>
      <c r="AS92" s="9" t="n">
        <v>0</v>
      </c>
      <c r="AT92" s="9" t="n">
        <v>468</v>
      </c>
      <c r="AU92" s="9" t="n">
        <v>23</v>
      </c>
      <c r="AV92" s="9" t="n">
        <v>491</v>
      </c>
      <c r="AW92" s="9" t="n">
        <v>54.5555555555556</v>
      </c>
      <c r="BC92" s="9" t="n">
        <v>0</v>
      </c>
    </row>
    <row r="93" customFormat="false" ht="15" hidden="false" customHeight="false" outlineLevel="0" collapsed="false">
      <c r="A93" s="9" t="s">
        <v>68</v>
      </c>
      <c r="B93" s="9" t="s">
        <v>52</v>
      </c>
      <c r="C93" s="9" t="n">
        <v>72.25</v>
      </c>
      <c r="D93" s="9" t="n">
        <v>215</v>
      </c>
      <c r="E93" s="9" t="n">
        <v>4.74</v>
      </c>
      <c r="F93" s="9" t="n">
        <v>0.153108082126482</v>
      </c>
      <c r="G93" s="9" t="n">
        <v>19</v>
      </c>
      <c r="H93" s="9" t="n">
        <v>-0.211474712014004</v>
      </c>
      <c r="I93" s="9" t="n">
        <v>34.5</v>
      </c>
      <c r="J93" s="9" t="n">
        <v>0.503209925375262</v>
      </c>
      <c r="K93" s="9" t="n">
        <v>122</v>
      </c>
      <c r="L93" s="9" t="n">
        <v>0.69880929068416</v>
      </c>
      <c r="M93" s="9" t="n">
        <v>4.44</v>
      </c>
      <c r="N93" s="9" t="n">
        <v>-0.034634862783921</v>
      </c>
      <c r="O93" s="9" t="n">
        <v>7.07</v>
      </c>
      <c r="P93" s="9" t="n">
        <v>0.376856476905188</v>
      </c>
      <c r="Q93" s="9" t="n">
        <v>1.48587420029317</v>
      </c>
      <c r="R93" s="9" t="n">
        <v>0.247645700048861</v>
      </c>
      <c r="W93" s="9" t="n">
        <v>4</v>
      </c>
      <c r="X93" s="9" t="n">
        <v>0</v>
      </c>
      <c r="Y93" s="9" t="n">
        <v>0</v>
      </c>
      <c r="Z93" s="9" t="n">
        <v>38</v>
      </c>
      <c r="AA93" s="9" t="n">
        <v>38</v>
      </c>
      <c r="AB93" s="9" t="n">
        <v>9.5</v>
      </c>
      <c r="AD93" s="9" t="n">
        <v>15</v>
      </c>
      <c r="AE93" s="9" t="n">
        <v>0</v>
      </c>
      <c r="AF93" s="9" t="n">
        <v>445</v>
      </c>
      <c r="AG93" s="9" t="n">
        <v>197</v>
      </c>
      <c r="AH93" s="9" t="n">
        <v>642</v>
      </c>
      <c r="AI93" s="9" t="n">
        <v>42.8</v>
      </c>
      <c r="AK93" s="9" t="n">
        <v>16</v>
      </c>
      <c r="AL93" s="9" t="n">
        <v>0</v>
      </c>
      <c r="AM93" s="9" t="n">
        <v>890</v>
      </c>
      <c r="AN93" s="9" t="n">
        <v>82</v>
      </c>
      <c r="AO93" s="9" t="n">
        <v>972</v>
      </c>
      <c r="AP93" s="9" t="n">
        <v>60.75</v>
      </c>
      <c r="AR93" s="9" t="n">
        <v>16</v>
      </c>
      <c r="AS93" s="9" t="n">
        <v>0</v>
      </c>
      <c r="AT93" s="9" t="n">
        <v>1012</v>
      </c>
      <c r="AU93" s="9" t="n">
        <v>82</v>
      </c>
      <c r="AV93" s="9" t="n">
        <v>1094</v>
      </c>
      <c r="AW93" s="9" t="n">
        <v>68.375</v>
      </c>
      <c r="AY93" s="9" t="n">
        <v>16</v>
      </c>
      <c r="AZ93" s="9" t="n">
        <v>0</v>
      </c>
      <c r="BA93" s="9" t="n">
        <v>675</v>
      </c>
      <c r="BB93" s="9" t="n">
        <v>236</v>
      </c>
      <c r="BC93" s="9" t="n">
        <v>911</v>
      </c>
      <c r="BD93" s="9" t="n">
        <v>56.9375</v>
      </c>
    </row>
    <row r="94" customFormat="false" ht="15" hidden="false" customHeight="false" outlineLevel="0" collapsed="false">
      <c r="A94" s="9" t="s">
        <v>125</v>
      </c>
      <c r="B94" s="9" t="s">
        <v>52</v>
      </c>
      <c r="C94" s="9" t="n">
        <v>70.5</v>
      </c>
      <c r="D94" s="9" t="n">
        <v>208</v>
      </c>
      <c r="E94" s="9" t="n">
        <v>4.67</v>
      </c>
      <c r="F94" s="9" t="n">
        <v>0.385203186665577</v>
      </c>
      <c r="G94" s="9" t="n">
        <v>17</v>
      </c>
      <c r="H94" s="9" t="n">
        <v>-0.495871738515597</v>
      </c>
      <c r="I94" s="9" t="n">
        <v>37</v>
      </c>
      <c r="J94" s="9" t="n">
        <v>1.08190598771796</v>
      </c>
      <c r="K94" s="9" t="n">
        <v>124</v>
      </c>
      <c r="L94" s="9" t="n">
        <v>0.909972121614001</v>
      </c>
      <c r="M94" s="9" t="n">
        <v>4.11</v>
      </c>
      <c r="N94" s="9" t="n">
        <v>1.14696610813401</v>
      </c>
      <c r="O94" s="9" t="n">
        <v>6.7</v>
      </c>
      <c r="P94" s="9" t="n">
        <v>1.28935454203569</v>
      </c>
      <c r="Q94" s="9" t="n">
        <v>4.31753020765164</v>
      </c>
      <c r="R94" s="9" t="n">
        <v>0.71958836794194</v>
      </c>
      <c r="S94" s="9" t="n">
        <v>2</v>
      </c>
      <c r="T94" s="9" t="n">
        <v>57</v>
      </c>
      <c r="U94" s="9" t="n">
        <v>52</v>
      </c>
      <c r="W94" s="9" t="n">
        <v>16</v>
      </c>
      <c r="X94" s="9" t="n">
        <v>0</v>
      </c>
      <c r="Y94" s="9" t="n">
        <v>797</v>
      </c>
      <c r="Z94" s="9" t="n">
        <v>197</v>
      </c>
      <c r="AA94" s="9" t="n">
        <v>994</v>
      </c>
      <c r="AB94" s="9" t="n">
        <v>62.125</v>
      </c>
      <c r="AD94" s="9" t="n">
        <v>16</v>
      </c>
      <c r="AE94" s="9" t="n">
        <v>0</v>
      </c>
      <c r="AF94" s="9" t="n">
        <v>1017</v>
      </c>
      <c r="AG94" s="9" t="n">
        <v>28</v>
      </c>
      <c r="AH94" s="9" t="n">
        <v>1045</v>
      </c>
      <c r="AI94" s="9" t="n">
        <v>65.3125</v>
      </c>
      <c r="AK94" s="9" t="n">
        <v>11</v>
      </c>
      <c r="AL94" s="9" t="n">
        <v>0</v>
      </c>
      <c r="AM94" s="9" t="n">
        <v>263</v>
      </c>
      <c r="AN94" s="9" t="n">
        <v>144</v>
      </c>
      <c r="AO94" s="9" t="n">
        <v>407</v>
      </c>
      <c r="AP94" s="9" t="n">
        <v>37</v>
      </c>
      <c r="AR94" s="9" t="n">
        <v>16</v>
      </c>
      <c r="AS94" s="9" t="n">
        <v>0</v>
      </c>
      <c r="AT94" s="9" t="n">
        <v>837</v>
      </c>
      <c r="AU94" s="9" t="n">
        <v>151</v>
      </c>
      <c r="AV94" s="9" t="n">
        <v>988</v>
      </c>
      <c r="AW94" s="9" t="n">
        <v>61.75</v>
      </c>
      <c r="AY94" s="9" t="n">
        <v>16</v>
      </c>
      <c r="AZ94" s="9" t="n">
        <v>0</v>
      </c>
      <c r="BA94" s="9" t="n">
        <v>1092</v>
      </c>
      <c r="BB94" s="9" t="n">
        <v>86</v>
      </c>
      <c r="BC94" s="9" t="n">
        <v>1178</v>
      </c>
      <c r="BD94" s="9" t="n">
        <v>73.625</v>
      </c>
    </row>
    <row r="95" customFormat="false" ht="15" hidden="false" customHeight="false" outlineLevel="0" collapsed="false">
      <c r="A95" s="9" t="s">
        <v>126</v>
      </c>
      <c r="B95" s="9" t="s">
        <v>52</v>
      </c>
      <c r="C95" s="9" t="n">
        <v>71.63</v>
      </c>
      <c r="D95" s="9" t="n">
        <v>221</v>
      </c>
      <c r="E95" s="9" t="n">
        <v>4.69</v>
      </c>
      <c r="F95" s="9" t="n">
        <v>0.318890299654406</v>
      </c>
      <c r="G95" s="9" t="n">
        <v>21</v>
      </c>
      <c r="H95" s="9" t="n">
        <v>0.0729223144875881</v>
      </c>
      <c r="I95" s="9" t="n">
        <v>30.5</v>
      </c>
      <c r="J95" s="9" t="n">
        <v>-0.42270377437305</v>
      </c>
      <c r="K95" s="9" t="n">
        <v>111</v>
      </c>
      <c r="L95" s="9" t="n">
        <v>-0.462586279429963</v>
      </c>
      <c r="O95" s="9" t="n">
        <v>7.06</v>
      </c>
      <c r="P95" s="9" t="n">
        <v>0.401518586773581</v>
      </c>
      <c r="Q95" s="9" t="n">
        <v>-0.0919588528874373</v>
      </c>
      <c r="R95" s="9" t="n">
        <v>-0.0183917705774875</v>
      </c>
      <c r="S95" s="9" t="n">
        <v>7</v>
      </c>
      <c r="T95" s="9" t="n">
        <v>248</v>
      </c>
      <c r="U95" s="9" t="n">
        <v>194</v>
      </c>
      <c r="W95" s="9" t="n">
        <v>16</v>
      </c>
      <c r="X95" s="9" t="n">
        <v>0</v>
      </c>
      <c r="Y95" s="9" t="n">
        <v>9</v>
      </c>
      <c r="Z95" s="9" t="n">
        <v>302</v>
      </c>
      <c r="AA95" s="9" t="n">
        <v>311</v>
      </c>
      <c r="AB95" s="9" t="n">
        <v>19.4375</v>
      </c>
      <c r="AD95" s="9" t="n">
        <v>15</v>
      </c>
      <c r="AE95" s="9" t="n">
        <v>0</v>
      </c>
      <c r="AF95" s="9" t="n">
        <v>276</v>
      </c>
      <c r="AG95" s="9" t="n">
        <v>291</v>
      </c>
      <c r="AH95" s="9" t="n">
        <v>567</v>
      </c>
      <c r="AI95" s="9" t="n">
        <v>37.8</v>
      </c>
      <c r="AK95" s="9" t="n">
        <v>16</v>
      </c>
      <c r="AL95" s="9" t="n">
        <v>0</v>
      </c>
      <c r="AM95" s="9" t="n">
        <v>331</v>
      </c>
      <c r="AN95" s="9" t="n">
        <v>290</v>
      </c>
      <c r="AO95" s="9" t="n">
        <v>621</v>
      </c>
      <c r="AP95" s="9" t="n">
        <v>38.8125</v>
      </c>
      <c r="AR95" s="9" t="n">
        <v>15</v>
      </c>
      <c r="AS95" s="9" t="n">
        <v>0</v>
      </c>
      <c r="AT95" s="9" t="n">
        <v>614</v>
      </c>
      <c r="AU95" s="9" t="n">
        <v>221</v>
      </c>
      <c r="AV95" s="9" t="n">
        <v>835</v>
      </c>
      <c r="AW95" s="9" t="n">
        <v>55.6666666666667</v>
      </c>
      <c r="BC95" s="9" t="n">
        <v>0</v>
      </c>
    </row>
    <row r="96" customFormat="false" ht="15" hidden="false" customHeight="false" outlineLevel="0" collapsed="false">
      <c r="A96" s="9" t="s">
        <v>178</v>
      </c>
      <c r="B96" s="9" t="s">
        <v>52</v>
      </c>
      <c r="C96" s="9" t="n">
        <v>73.25</v>
      </c>
      <c r="D96" s="9" t="n">
        <v>213</v>
      </c>
      <c r="E96" s="9" t="n">
        <v>4.53</v>
      </c>
      <c r="F96" s="9" t="n">
        <v>0.849393395743765</v>
      </c>
      <c r="G96" s="9" t="n">
        <v>17</v>
      </c>
      <c r="H96" s="9" t="n">
        <v>-0.495871738515597</v>
      </c>
      <c r="I96" s="9" t="n">
        <v>40.5</v>
      </c>
      <c r="J96" s="9" t="n">
        <v>1.89208047499773</v>
      </c>
      <c r="K96" s="9" t="n">
        <v>134</v>
      </c>
      <c r="L96" s="9" t="n">
        <v>1.9657862762632</v>
      </c>
      <c r="M96" s="9" t="n">
        <v>4.22</v>
      </c>
      <c r="N96" s="9" t="n">
        <v>0.753099117828036</v>
      </c>
      <c r="O96" s="9" t="n">
        <v>6.99</v>
      </c>
      <c r="P96" s="9" t="n">
        <v>0.574153355852323</v>
      </c>
      <c r="Q96" s="9" t="n">
        <v>5.53864088216946</v>
      </c>
      <c r="R96" s="9" t="n">
        <v>0.92310681369491</v>
      </c>
      <c r="S96" s="9" t="n">
        <v>1</v>
      </c>
      <c r="T96" s="9" t="n">
        <v>18</v>
      </c>
      <c r="U96" s="9" t="n">
        <v>17</v>
      </c>
      <c r="W96" s="9" t="n">
        <v>16</v>
      </c>
      <c r="X96" s="9" t="n">
        <v>0</v>
      </c>
      <c r="Y96" s="9" t="n">
        <v>982</v>
      </c>
      <c r="Z96" s="9" t="n">
        <v>78</v>
      </c>
      <c r="AA96" s="9" t="n">
        <v>1060</v>
      </c>
      <c r="AB96" s="9" t="n">
        <v>66.25</v>
      </c>
      <c r="AD96" s="9" t="n">
        <v>15</v>
      </c>
      <c r="AE96" s="9" t="n">
        <v>0</v>
      </c>
      <c r="AF96" s="9" t="n">
        <v>806</v>
      </c>
      <c r="AG96" s="9" t="n">
        <v>59</v>
      </c>
      <c r="AH96" s="9" t="n">
        <v>865</v>
      </c>
      <c r="AI96" s="9" t="n">
        <v>57.6666666666667</v>
      </c>
      <c r="AK96" s="9" t="n">
        <v>16</v>
      </c>
      <c r="AL96" s="9" t="n">
        <v>0</v>
      </c>
      <c r="AM96" s="9" t="n">
        <v>1113</v>
      </c>
      <c r="AN96" s="9" t="n">
        <v>153</v>
      </c>
      <c r="AO96" s="9" t="n">
        <v>1266</v>
      </c>
      <c r="AP96" s="9" t="n">
        <v>79.125</v>
      </c>
      <c r="AR96" s="9" t="n">
        <v>10</v>
      </c>
      <c r="AS96" s="9" t="n">
        <v>0</v>
      </c>
      <c r="AT96" s="9" t="n">
        <v>744</v>
      </c>
      <c r="AU96" s="9" t="n">
        <v>64</v>
      </c>
      <c r="AV96" s="9" t="n">
        <v>808</v>
      </c>
      <c r="AW96" s="9" t="n">
        <v>80.8</v>
      </c>
      <c r="AY96" s="9" t="n">
        <v>13</v>
      </c>
      <c r="AZ96" s="9" t="n">
        <v>0</v>
      </c>
      <c r="BA96" s="9" t="n">
        <v>736</v>
      </c>
      <c r="BB96" s="9" t="n">
        <v>68</v>
      </c>
      <c r="BC96" s="9" t="n">
        <v>804</v>
      </c>
      <c r="BD96" s="9" t="n">
        <v>61.8461538461539</v>
      </c>
    </row>
    <row r="97" customFormat="false" ht="15" hidden="false" customHeight="false" outlineLevel="0" collapsed="false">
      <c r="A97" s="9" t="s">
        <v>224</v>
      </c>
      <c r="B97" s="9" t="s">
        <v>52</v>
      </c>
      <c r="C97" s="9" t="n">
        <v>69.88</v>
      </c>
      <c r="D97" s="9" t="n">
        <v>204</v>
      </c>
      <c r="E97" s="9" t="n">
        <v>4.64</v>
      </c>
      <c r="F97" s="9" t="n">
        <v>0.484672517182333</v>
      </c>
      <c r="G97" s="9" t="n">
        <v>27</v>
      </c>
      <c r="H97" s="9" t="n">
        <v>0.926113393992366</v>
      </c>
      <c r="Q97" s="9" t="n">
        <v>1.4107859111747</v>
      </c>
      <c r="R97" s="9" t="n">
        <v>0.705392955587349</v>
      </c>
      <c r="S97" s="9" t="n">
        <v>6</v>
      </c>
      <c r="T97" s="9" t="n">
        <v>192</v>
      </c>
      <c r="U97" s="9" t="n">
        <v>158</v>
      </c>
      <c r="AA97" s="9" t="n">
        <v>0</v>
      </c>
      <c r="AH97" s="9" t="n">
        <v>0</v>
      </c>
      <c r="AO97" s="9" t="n">
        <v>0</v>
      </c>
      <c r="AV97" s="9" t="n">
        <v>0</v>
      </c>
      <c r="BC97" s="9" t="n">
        <v>0</v>
      </c>
    </row>
    <row r="98" customFormat="false" ht="15" hidden="false" customHeight="false" outlineLevel="0" collapsed="false">
      <c r="A98" s="9" t="s">
        <v>251</v>
      </c>
      <c r="B98" s="9" t="s">
        <v>52</v>
      </c>
      <c r="C98" s="9" t="n">
        <v>73.13</v>
      </c>
      <c r="D98" s="9" t="n">
        <v>207</v>
      </c>
      <c r="E98" s="9" t="n">
        <v>4.58</v>
      </c>
      <c r="F98" s="9" t="n">
        <v>0.683611178215841</v>
      </c>
      <c r="I98" s="9" t="n">
        <v>34.5</v>
      </c>
      <c r="J98" s="9" t="n">
        <v>0.503209925375262</v>
      </c>
      <c r="K98" s="9" t="n">
        <v>123</v>
      </c>
      <c r="L98" s="9" t="n">
        <v>0.804390706149081</v>
      </c>
      <c r="M98" s="9" t="n">
        <v>4.1</v>
      </c>
      <c r="N98" s="9" t="n">
        <v>1.18277219816183</v>
      </c>
      <c r="O98" s="9" t="n">
        <v>6.64</v>
      </c>
      <c r="P98" s="9" t="n">
        <v>1.43732720124604</v>
      </c>
      <c r="Q98" s="9" t="n">
        <v>4.61131120914805</v>
      </c>
      <c r="R98" s="9" t="n">
        <v>0.922262241829611</v>
      </c>
      <c r="S98" s="9" t="n">
        <v>6</v>
      </c>
      <c r="T98" s="9" t="n">
        <v>169</v>
      </c>
      <c r="U98" s="9" t="n">
        <v>141</v>
      </c>
      <c r="W98" s="9" t="n">
        <v>15</v>
      </c>
      <c r="X98" s="9" t="n">
        <v>0</v>
      </c>
      <c r="Y98" s="9" t="n">
        <v>676</v>
      </c>
      <c r="Z98" s="9" t="n">
        <v>141</v>
      </c>
      <c r="AA98" s="9" t="n">
        <v>817</v>
      </c>
      <c r="AB98" s="9" t="n">
        <v>54.4666666666667</v>
      </c>
      <c r="AD98" s="9" t="n">
        <v>16</v>
      </c>
      <c r="AE98" s="9" t="n">
        <v>0</v>
      </c>
      <c r="AF98" s="9" t="n">
        <v>971</v>
      </c>
      <c r="AG98" s="9" t="n">
        <v>91</v>
      </c>
      <c r="AH98" s="9" t="n">
        <v>1062</v>
      </c>
      <c r="AI98" s="9" t="n">
        <v>66.375</v>
      </c>
      <c r="AK98" s="9" t="n">
        <v>16</v>
      </c>
      <c r="AL98" s="9" t="n">
        <v>0</v>
      </c>
      <c r="AM98" s="9" t="n">
        <v>621</v>
      </c>
      <c r="AN98" s="9" t="n">
        <v>58</v>
      </c>
      <c r="AO98" s="9" t="n">
        <v>679</v>
      </c>
      <c r="AP98" s="9" t="n">
        <v>42.4375</v>
      </c>
      <c r="AR98" s="9" t="n">
        <v>2</v>
      </c>
      <c r="AS98" s="9" t="n">
        <v>0</v>
      </c>
      <c r="AT98" s="9" t="n">
        <v>0</v>
      </c>
      <c r="AU98" s="9" t="n">
        <v>24</v>
      </c>
      <c r="AV98" s="9" t="n">
        <v>24</v>
      </c>
      <c r="AW98" s="9" t="n">
        <v>12</v>
      </c>
      <c r="BC98" s="9" t="n">
        <v>0</v>
      </c>
    </row>
    <row r="99" customFormat="false" ht="15" hidden="false" customHeight="false" outlineLevel="0" collapsed="false">
      <c r="A99" s="9" t="s">
        <v>266</v>
      </c>
      <c r="B99" s="9" t="s">
        <v>52</v>
      </c>
      <c r="C99" s="9" t="n">
        <v>73</v>
      </c>
      <c r="D99" s="9" t="n">
        <v>214</v>
      </c>
      <c r="E99" s="9" t="n">
        <v>4.63</v>
      </c>
      <c r="F99" s="9" t="n">
        <v>0.517828960687917</v>
      </c>
      <c r="G99" s="9" t="n">
        <v>15</v>
      </c>
      <c r="H99" s="9" t="n">
        <v>-0.78026876501719</v>
      </c>
      <c r="I99" s="9" t="n">
        <v>38</v>
      </c>
      <c r="J99" s="9" t="n">
        <v>1.31338441265503</v>
      </c>
      <c r="K99" s="9" t="n">
        <v>121</v>
      </c>
      <c r="L99" s="9" t="n">
        <v>0.59322787521924</v>
      </c>
      <c r="M99" s="9" t="n">
        <v>4.06</v>
      </c>
      <c r="N99" s="9" t="n">
        <v>1.3259965582731</v>
      </c>
      <c r="O99" s="9" t="n">
        <v>6.78</v>
      </c>
      <c r="P99" s="9" t="n">
        <v>1.09205766308855</v>
      </c>
      <c r="Q99" s="9" t="n">
        <v>4.06222670490665</v>
      </c>
      <c r="R99" s="9" t="n">
        <v>0.677037784151108</v>
      </c>
      <c r="S99" s="9" t="n">
        <v>1</v>
      </c>
      <c r="T99" s="9" t="n">
        <v>15</v>
      </c>
      <c r="U99" s="9" t="n">
        <v>14</v>
      </c>
      <c r="W99" s="9" t="n">
        <v>14</v>
      </c>
      <c r="X99" s="9" t="n">
        <v>0</v>
      </c>
      <c r="Y99" s="9" t="n">
        <v>792</v>
      </c>
      <c r="Z99" s="9" t="n">
        <v>46</v>
      </c>
      <c r="AA99" s="9" t="n">
        <v>838</v>
      </c>
      <c r="AB99" s="9" t="n">
        <v>59.8571428571429</v>
      </c>
      <c r="AD99" s="9" t="n">
        <v>15</v>
      </c>
      <c r="AE99" s="9" t="n">
        <v>6</v>
      </c>
      <c r="AF99" s="9" t="n">
        <v>980</v>
      </c>
      <c r="AG99" s="9" t="n">
        <v>89</v>
      </c>
      <c r="AH99" s="9" t="n">
        <v>1075</v>
      </c>
      <c r="AI99" s="9" t="n">
        <v>71.6666666666667</v>
      </c>
      <c r="AK99" s="9" t="n">
        <v>16</v>
      </c>
      <c r="AL99" s="9" t="n">
        <v>15</v>
      </c>
      <c r="AM99" s="9" t="n">
        <v>1062</v>
      </c>
      <c r="AN99" s="9" t="n">
        <v>91</v>
      </c>
      <c r="AO99" s="9" t="n">
        <v>1168</v>
      </c>
      <c r="AP99" s="9" t="n">
        <v>73</v>
      </c>
      <c r="AR99" s="9" t="n">
        <v>11</v>
      </c>
      <c r="AS99" s="9" t="n">
        <v>0</v>
      </c>
      <c r="AT99" s="9" t="n">
        <v>721</v>
      </c>
      <c r="AU99" s="9" t="n">
        <v>32</v>
      </c>
      <c r="AV99" s="9" t="n">
        <v>753</v>
      </c>
      <c r="AW99" s="9" t="n">
        <v>68.4545454545455</v>
      </c>
      <c r="AY99" s="9" t="n">
        <v>12</v>
      </c>
      <c r="AZ99" s="9" t="n">
        <v>7</v>
      </c>
      <c r="BA99" s="9" t="n">
        <v>691</v>
      </c>
      <c r="BB99" s="9" t="n">
        <v>51</v>
      </c>
      <c r="BC99" s="9" t="n">
        <v>749</v>
      </c>
      <c r="BD99" s="9" t="n">
        <v>62.4166666666667</v>
      </c>
    </row>
    <row r="100" customFormat="false" ht="15" hidden="false" customHeight="false" outlineLevel="0" collapsed="false">
      <c r="A100" s="9" t="s">
        <v>314</v>
      </c>
      <c r="B100" s="9" t="s">
        <v>52</v>
      </c>
      <c r="C100" s="9" t="n">
        <v>69.88</v>
      </c>
      <c r="D100" s="9" t="n">
        <v>208</v>
      </c>
      <c r="E100" s="9" t="n">
        <v>4.5</v>
      </c>
      <c r="F100" s="9" t="n">
        <v>0.948862726260521</v>
      </c>
      <c r="G100" s="9" t="n">
        <v>17</v>
      </c>
      <c r="H100" s="9" t="n">
        <v>-0.495871738515597</v>
      </c>
      <c r="I100" s="9" t="n">
        <v>35.5</v>
      </c>
      <c r="J100" s="9" t="n">
        <v>0.73468835031234</v>
      </c>
      <c r="K100" s="9" t="n">
        <v>118</v>
      </c>
      <c r="L100" s="9" t="n">
        <v>0.276483628824479</v>
      </c>
      <c r="Q100" s="9" t="n">
        <v>1.46416296688174</v>
      </c>
      <c r="R100" s="9" t="n">
        <v>0.366040741720436</v>
      </c>
      <c r="S100" s="9" t="n">
        <v>1</v>
      </c>
      <c r="T100" s="9" t="n">
        <v>32</v>
      </c>
      <c r="U100" s="9" t="n">
        <v>31</v>
      </c>
      <c r="W100" s="9" t="n">
        <v>16</v>
      </c>
      <c r="X100" s="9" t="n">
        <v>0</v>
      </c>
      <c r="Y100" s="9" t="n">
        <v>1011</v>
      </c>
      <c r="Z100" s="9" t="n">
        <v>147</v>
      </c>
      <c r="AA100" s="9" t="n">
        <v>1158</v>
      </c>
      <c r="AB100" s="9" t="n">
        <v>72.375</v>
      </c>
      <c r="AD100" s="9" t="n">
        <v>16</v>
      </c>
      <c r="AE100" s="9" t="n">
        <v>0</v>
      </c>
      <c r="AF100" s="9" t="n">
        <v>636</v>
      </c>
      <c r="AG100" s="9" t="n">
        <v>122</v>
      </c>
      <c r="AH100" s="9" t="n">
        <v>758</v>
      </c>
      <c r="AI100" s="9" t="n">
        <v>47.375</v>
      </c>
      <c r="AO100" s="9" t="n">
        <v>0</v>
      </c>
      <c r="AR100" s="9" t="n">
        <v>9</v>
      </c>
      <c r="AS100" s="9" t="n">
        <v>0</v>
      </c>
      <c r="AT100" s="9" t="n">
        <v>54</v>
      </c>
      <c r="AU100" s="9" t="n">
        <v>210</v>
      </c>
      <c r="AV100" s="9" t="n">
        <v>264</v>
      </c>
      <c r="AW100" s="9" t="n">
        <v>29.3333333333333</v>
      </c>
      <c r="BC100" s="9" t="n">
        <v>0</v>
      </c>
    </row>
    <row r="101" customFormat="false" ht="15" hidden="false" customHeight="false" outlineLevel="0" collapsed="false">
      <c r="A101" s="9" t="s">
        <v>352</v>
      </c>
      <c r="B101" s="9" t="s">
        <v>52</v>
      </c>
      <c r="C101" s="9" t="n">
        <v>72.5</v>
      </c>
      <c r="D101" s="9" t="n">
        <v>208</v>
      </c>
      <c r="E101" s="9" t="n">
        <v>4.65</v>
      </c>
      <c r="F101" s="9" t="n">
        <v>0.451516073676746</v>
      </c>
      <c r="G101" s="9" t="n">
        <v>14</v>
      </c>
      <c r="H101" s="9" t="n">
        <v>-0.922467278267986</v>
      </c>
      <c r="I101" s="9" t="n">
        <v>35</v>
      </c>
      <c r="J101" s="9" t="n">
        <v>0.618949137843801</v>
      </c>
      <c r="K101" s="9" t="n">
        <v>122</v>
      </c>
      <c r="L101" s="9" t="n">
        <v>0.69880929068416</v>
      </c>
      <c r="Q101" s="9" t="n">
        <v>0.84680722393672</v>
      </c>
      <c r="R101" s="9" t="n">
        <v>0.21170180598418</v>
      </c>
      <c r="AA101" s="9" t="n">
        <v>0</v>
      </c>
      <c r="AD101" s="9" t="n">
        <v>8</v>
      </c>
      <c r="AE101" s="9" t="n">
        <v>0</v>
      </c>
      <c r="AF101" s="9" t="n">
        <v>271</v>
      </c>
      <c r="AG101" s="9" t="n">
        <v>73</v>
      </c>
      <c r="AH101" s="9" t="n">
        <v>344</v>
      </c>
      <c r="AI101" s="9" t="n">
        <v>43</v>
      </c>
      <c r="AO101" s="9" t="n">
        <v>0</v>
      </c>
      <c r="AV101" s="9" t="n">
        <v>0</v>
      </c>
      <c r="BC101" s="9" t="n">
        <v>0</v>
      </c>
    </row>
    <row r="102" customFormat="false" ht="15" hidden="false" customHeight="false" outlineLevel="0" collapsed="false">
      <c r="A102" s="9" t="s">
        <v>370</v>
      </c>
      <c r="B102" s="9" t="s">
        <v>52</v>
      </c>
      <c r="C102" s="9" t="n">
        <v>71.63</v>
      </c>
      <c r="D102" s="9" t="n">
        <v>203</v>
      </c>
      <c r="E102" s="9" t="n">
        <v>4.62</v>
      </c>
      <c r="F102" s="9" t="n">
        <v>0.550985404193501</v>
      </c>
      <c r="I102" s="9" t="n">
        <v>36.5</v>
      </c>
      <c r="J102" s="9" t="n">
        <v>0.966166775249418</v>
      </c>
      <c r="K102" s="9" t="n">
        <v>123</v>
      </c>
      <c r="L102" s="9" t="n">
        <v>0.804390706149081</v>
      </c>
      <c r="M102" s="9" t="n">
        <v>4.27</v>
      </c>
      <c r="N102" s="9" t="n">
        <v>0.574068667688956</v>
      </c>
      <c r="O102" s="9" t="n">
        <v>6.97</v>
      </c>
      <c r="P102" s="9" t="n">
        <v>0.623477575589108</v>
      </c>
      <c r="Q102" s="9" t="n">
        <v>3.51908912887006</v>
      </c>
      <c r="R102" s="9" t="n">
        <v>0.703817825774013</v>
      </c>
      <c r="W102" s="9" t="n">
        <v>1</v>
      </c>
      <c r="X102" s="9" t="n">
        <v>0</v>
      </c>
      <c r="Y102" s="9" t="n">
        <v>0</v>
      </c>
      <c r="Z102" s="9" t="n">
        <v>15</v>
      </c>
      <c r="AA102" s="9" t="n">
        <v>15</v>
      </c>
      <c r="AB102" s="9" t="n">
        <v>15</v>
      </c>
      <c r="AH102" s="9" t="n">
        <v>0</v>
      </c>
      <c r="AK102" s="9" t="n">
        <v>9</v>
      </c>
      <c r="AL102" s="9" t="n">
        <v>0</v>
      </c>
      <c r="AM102" s="9" t="n">
        <v>126</v>
      </c>
      <c r="AN102" s="9" t="n">
        <v>165</v>
      </c>
      <c r="AO102" s="9" t="n">
        <v>291</v>
      </c>
      <c r="AP102" s="9" t="n">
        <v>32.3333333333333</v>
      </c>
      <c r="AR102" s="9" t="n">
        <v>16</v>
      </c>
      <c r="AS102" s="9" t="n">
        <v>0</v>
      </c>
      <c r="AT102" s="9" t="n">
        <v>393</v>
      </c>
      <c r="AU102" s="9" t="n">
        <v>332</v>
      </c>
      <c r="AV102" s="9" t="n">
        <v>725</v>
      </c>
      <c r="AW102" s="9" t="n">
        <v>45.3125</v>
      </c>
      <c r="AY102" s="9" t="n">
        <v>13</v>
      </c>
      <c r="AZ102" s="9" t="n">
        <v>0</v>
      </c>
      <c r="BA102" s="9" t="n">
        <v>124</v>
      </c>
      <c r="BB102" s="9" t="n">
        <v>326</v>
      </c>
      <c r="BC102" s="9" t="n">
        <v>450</v>
      </c>
      <c r="BD102" s="9" t="n">
        <v>34.6153846153846</v>
      </c>
    </row>
    <row r="103" customFormat="false" ht="15" hidden="false" customHeight="false" outlineLevel="0" collapsed="false">
      <c r="A103" s="9" t="s">
        <v>398</v>
      </c>
      <c r="B103" s="9" t="s">
        <v>52</v>
      </c>
      <c r="C103" s="9" t="n">
        <v>74.5</v>
      </c>
      <c r="D103" s="9" t="n">
        <v>219</v>
      </c>
      <c r="E103" s="9" t="n">
        <v>4.59</v>
      </c>
      <c r="F103" s="9" t="n">
        <v>0.650454734710257</v>
      </c>
      <c r="G103" s="9" t="n">
        <v>19</v>
      </c>
      <c r="H103" s="9" t="n">
        <v>-0.211474712014004</v>
      </c>
      <c r="I103" s="9" t="n">
        <v>40</v>
      </c>
      <c r="J103" s="9" t="n">
        <v>1.77634126252919</v>
      </c>
      <c r="K103" s="9" t="n">
        <v>131</v>
      </c>
      <c r="L103" s="9" t="n">
        <v>1.64904202986844</v>
      </c>
      <c r="M103" s="9" t="n">
        <v>4.2</v>
      </c>
      <c r="N103" s="9" t="n">
        <v>0.824711297883667</v>
      </c>
      <c r="O103" s="9" t="n">
        <v>6.89</v>
      </c>
      <c r="P103" s="9" t="n">
        <v>0.820774454536243</v>
      </c>
      <c r="Q103" s="9" t="n">
        <v>5.5098490675138</v>
      </c>
      <c r="R103" s="9" t="n">
        <v>0.918308177918966</v>
      </c>
      <c r="S103" s="9" t="n">
        <v>3</v>
      </c>
      <c r="T103" s="9" t="n">
        <v>71</v>
      </c>
      <c r="U103" s="9" t="n">
        <v>65</v>
      </c>
      <c r="W103" s="9" t="n">
        <v>10</v>
      </c>
      <c r="X103" s="9" t="n">
        <v>0</v>
      </c>
      <c r="Y103" s="9" t="n">
        <v>650</v>
      </c>
      <c r="Z103" s="9" t="n">
        <v>84</v>
      </c>
      <c r="AA103" s="9" t="n">
        <v>734</v>
      </c>
      <c r="AB103" s="9" t="n">
        <v>73.4</v>
      </c>
      <c r="AD103" s="9" t="n">
        <v>16</v>
      </c>
      <c r="AE103" s="9" t="n">
        <v>0</v>
      </c>
      <c r="AF103" s="9" t="n">
        <v>982</v>
      </c>
      <c r="AG103" s="9" t="n">
        <v>133</v>
      </c>
      <c r="AH103" s="9" t="n">
        <v>1115</v>
      </c>
      <c r="AI103" s="9" t="n">
        <v>69.6875</v>
      </c>
      <c r="AK103" s="9" t="n">
        <v>11</v>
      </c>
      <c r="AL103" s="9" t="n">
        <v>0</v>
      </c>
      <c r="AM103" s="9" t="n">
        <v>770</v>
      </c>
      <c r="AN103" s="9" t="n">
        <v>73</v>
      </c>
      <c r="AO103" s="9" t="n">
        <v>843</v>
      </c>
      <c r="AP103" s="9" t="n">
        <v>76.6363636363636</v>
      </c>
      <c r="AR103" s="9" t="n">
        <v>16</v>
      </c>
      <c r="AS103" s="9" t="n">
        <v>0</v>
      </c>
      <c r="AT103" s="9" t="n">
        <v>1070</v>
      </c>
      <c r="AU103" s="9" t="n">
        <v>135</v>
      </c>
      <c r="AV103" s="9" t="n">
        <v>1205</v>
      </c>
      <c r="AW103" s="9" t="n">
        <v>75.3125</v>
      </c>
      <c r="AY103" s="9" t="n">
        <v>8</v>
      </c>
      <c r="AZ103" s="9" t="n">
        <v>0</v>
      </c>
      <c r="BA103" s="9" t="n">
        <v>539</v>
      </c>
      <c r="BB103" s="9" t="n">
        <v>10</v>
      </c>
      <c r="BC103" s="9" t="n">
        <v>549</v>
      </c>
      <c r="BD103" s="9" t="n">
        <v>68.625</v>
      </c>
    </row>
    <row r="104" customFormat="false" ht="15" hidden="false" customHeight="false" outlineLevel="0" collapsed="false">
      <c r="A104" s="9" t="s">
        <v>412</v>
      </c>
      <c r="B104" s="9" t="s">
        <v>52</v>
      </c>
      <c r="C104" s="9" t="n">
        <v>70.75</v>
      </c>
      <c r="D104" s="9" t="n">
        <v>213</v>
      </c>
      <c r="E104" s="9" t="n">
        <v>4.75</v>
      </c>
      <c r="F104" s="9" t="n">
        <v>0.119951638620898</v>
      </c>
      <c r="G104" s="9" t="n">
        <v>16</v>
      </c>
      <c r="H104" s="9" t="n">
        <v>-0.638070251766394</v>
      </c>
      <c r="Q104" s="9" t="n">
        <v>-0.518118613145496</v>
      </c>
      <c r="R104" s="9" t="n">
        <v>-0.259059306572748</v>
      </c>
      <c r="W104" s="9" t="n">
        <v>16</v>
      </c>
      <c r="X104" s="9" t="n">
        <v>0</v>
      </c>
      <c r="Y104" s="9" t="n">
        <v>198</v>
      </c>
      <c r="Z104" s="9" t="n">
        <v>208</v>
      </c>
      <c r="AA104" s="9" t="n">
        <v>406</v>
      </c>
      <c r="AB104" s="9" t="n">
        <v>25.375</v>
      </c>
      <c r="AD104" s="9" t="n">
        <v>16</v>
      </c>
      <c r="AE104" s="9" t="n">
        <v>0</v>
      </c>
      <c r="AF104" s="9" t="n">
        <v>680</v>
      </c>
      <c r="AG104" s="9" t="n">
        <v>241</v>
      </c>
      <c r="AH104" s="9" t="n">
        <v>921</v>
      </c>
      <c r="AI104" s="9" t="n">
        <v>57.5625</v>
      </c>
      <c r="AK104" s="9" t="n">
        <v>16</v>
      </c>
      <c r="AL104" s="9" t="n">
        <v>0</v>
      </c>
      <c r="AM104" s="9" t="n">
        <v>755</v>
      </c>
      <c r="AN104" s="9" t="n">
        <v>148</v>
      </c>
      <c r="AO104" s="9" t="n">
        <v>903</v>
      </c>
      <c r="AP104" s="9" t="n">
        <v>56.4375</v>
      </c>
      <c r="AR104" s="9" t="n">
        <v>15</v>
      </c>
      <c r="AS104" s="9" t="n">
        <v>0</v>
      </c>
      <c r="AT104" s="9" t="n">
        <v>929</v>
      </c>
      <c r="AU104" s="9" t="n">
        <v>201</v>
      </c>
      <c r="AV104" s="9" t="n">
        <v>1130</v>
      </c>
      <c r="AW104" s="9" t="n">
        <v>75.3333333333333</v>
      </c>
      <c r="AY104" s="9" t="n">
        <v>16</v>
      </c>
      <c r="AZ104" s="9" t="n">
        <v>0</v>
      </c>
      <c r="BA104" s="9" t="n">
        <v>1083</v>
      </c>
      <c r="BB104" s="9" t="n">
        <v>67</v>
      </c>
      <c r="BC104" s="9" t="n">
        <v>1150</v>
      </c>
      <c r="BD104" s="9" t="n">
        <v>71.875</v>
      </c>
    </row>
    <row r="105" customFormat="false" ht="15" hidden="false" customHeight="false" outlineLevel="0" collapsed="false">
      <c r="A105" s="9" t="s">
        <v>441</v>
      </c>
      <c r="B105" s="9" t="s">
        <v>52</v>
      </c>
      <c r="C105" s="9" t="n">
        <v>74.25</v>
      </c>
      <c r="D105" s="9" t="n">
        <v>213</v>
      </c>
      <c r="E105" s="9" t="n">
        <v>4.83</v>
      </c>
      <c r="F105" s="9" t="n">
        <v>-0.145299909423782</v>
      </c>
      <c r="G105" s="9" t="n">
        <v>11</v>
      </c>
      <c r="H105" s="9" t="n">
        <v>-1.34906281802038</v>
      </c>
      <c r="I105" s="9" t="n">
        <v>35.5</v>
      </c>
      <c r="J105" s="9" t="n">
        <v>0.73468835031234</v>
      </c>
      <c r="K105" s="9" t="n">
        <v>126</v>
      </c>
      <c r="L105" s="9" t="n">
        <v>1.12113495254384</v>
      </c>
      <c r="M105" s="9" t="n">
        <v>4.16</v>
      </c>
      <c r="N105" s="9" t="n">
        <v>0.967935657994932</v>
      </c>
      <c r="O105" s="9" t="n">
        <v>6.75</v>
      </c>
      <c r="P105" s="9" t="n">
        <v>1.16604399269373</v>
      </c>
      <c r="Q105" s="9" t="n">
        <v>2.49544022610068</v>
      </c>
      <c r="R105" s="9" t="n">
        <v>0.415906704350114</v>
      </c>
      <c r="S105" s="9" t="n">
        <v>7</v>
      </c>
      <c r="T105" s="9" t="n">
        <v>244</v>
      </c>
      <c r="U105" s="9" t="n">
        <v>191</v>
      </c>
      <c r="W105" s="9" t="n">
        <v>10</v>
      </c>
      <c r="X105" s="9" t="n">
        <v>0</v>
      </c>
      <c r="Y105" s="9" t="n">
        <v>153</v>
      </c>
      <c r="Z105" s="9" t="n">
        <v>158</v>
      </c>
      <c r="AA105" s="9" t="n">
        <v>311</v>
      </c>
      <c r="AB105" s="9" t="n">
        <v>31.1</v>
      </c>
      <c r="AH105" s="9" t="n">
        <v>0</v>
      </c>
      <c r="AO105" s="9" t="n">
        <v>0</v>
      </c>
      <c r="AV105" s="9" t="n">
        <v>0</v>
      </c>
    </row>
    <row r="106" customFormat="false" ht="15" hidden="false" customHeight="false" outlineLevel="0" collapsed="false">
      <c r="A106" s="9" t="s">
        <v>12</v>
      </c>
      <c r="B106" s="9" t="s">
        <v>13</v>
      </c>
      <c r="C106" s="9" t="n">
        <v>73.25</v>
      </c>
      <c r="D106" s="9" t="n">
        <v>250</v>
      </c>
      <c r="E106" s="9" t="n">
        <v>4.66</v>
      </c>
      <c r="F106" s="9" t="n">
        <v>0.418359630171161</v>
      </c>
      <c r="G106" s="9" t="n">
        <v>20</v>
      </c>
      <c r="H106" s="9" t="n">
        <v>-0.0692761987632082</v>
      </c>
      <c r="K106" s="9" t="n">
        <v>113</v>
      </c>
      <c r="L106" s="9" t="n">
        <v>-0.251423448500122</v>
      </c>
      <c r="Q106" s="9" t="n">
        <v>0.0976599829078312</v>
      </c>
      <c r="R106" s="9" t="n">
        <v>0.0325533276359437</v>
      </c>
      <c r="S106" s="9" t="n">
        <v>5</v>
      </c>
      <c r="T106" s="9" t="n">
        <v>148</v>
      </c>
      <c r="U106" s="9" t="n">
        <v>126</v>
      </c>
      <c r="W106" s="9" t="n">
        <v>16</v>
      </c>
      <c r="X106" s="9" t="n">
        <v>0</v>
      </c>
      <c r="Y106" s="9" t="n">
        <v>129</v>
      </c>
      <c r="Z106" s="9" t="n">
        <v>260</v>
      </c>
      <c r="AA106" s="9" t="n">
        <v>389</v>
      </c>
      <c r="AB106" s="9" t="n">
        <v>24.3125</v>
      </c>
      <c r="AD106" s="9" t="n">
        <v>14</v>
      </c>
      <c r="AE106" s="9" t="n">
        <v>0</v>
      </c>
      <c r="AF106" s="9" t="n">
        <v>282</v>
      </c>
      <c r="AG106" s="9" t="n">
        <v>269</v>
      </c>
      <c r="AH106" s="9" t="n">
        <v>551</v>
      </c>
      <c r="AI106" s="9" t="n">
        <v>39.3571428571429</v>
      </c>
      <c r="AK106" s="9" t="n">
        <v>15</v>
      </c>
      <c r="AL106" s="9" t="n">
        <v>0</v>
      </c>
      <c r="AM106" s="9" t="n">
        <v>318</v>
      </c>
      <c r="AN106" s="9" t="n">
        <v>283</v>
      </c>
      <c r="AO106" s="9" t="n">
        <v>601</v>
      </c>
      <c r="AP106" s="9" t="n">
        <v>40.0666666666667</v>
      </c>
      <c r="AR106" s="9" t="n">
        <v>15</v>
      </c>
      <c r="AS106" s="9" t="n">
        <v>0</v>
      </c>
      <c r="AT106" s="9" t="n">
        <v>350</v>
      </c>
      <c r="AU106" s="9" t="n">
        <v>231</v>
      </c>
      <c r="AV106" s="9" t="n">
        <v>581</v>
      </c>
      <c r="AW106" s="9" t="n">
        <v>38.7333333333333</v>
      </c>
      <c r="AY106" s="9" t="n">
        <v>12</v>
      </c>
      <c r="AZ106" s="9" t="n">
        <v>0</v>
      </c>
      <c r="BA106" s="9" t="n">
        <v>664</v>
      </c>
      <c r="BB106" s="9" t="n">
        <v>63</v>
      </c>
      <c r="BC106" s="9" t="n">
        <v>727</v>
      </c>
      <c r="BD106" s="9" t="n">
        <v>60.5833333333333</v>
      </c>
    </row>
    <row r="107" customFormat="false" ht="15" hidden="false" customHeight="false" outlineLevel="0" collapsed="false">
      <c r="A107" s="9" t="s">
        <v>70</v>
      </c>
      <c r="B107" s="9" t="s">
        <v>13</v>
      </c>
      <c r="C107" s="9" t="n">
        <v>74.5</v>
      </c>
      <c r="D107" s="9" t="n">
        <v>240</v>
      </c>
      <c r="E107" s="9" t="n">
        <v>4.68</v>
      </c>
      <c r="F107" s="9" t="n">
        <v>0.352046743159993</v>
      </c>
      <c r="G107" s="9" t="n">
        <v>21</v>
      </c>
      <c r="H107" s="9" t="n">
        <v>0.0729223144875881</v>
      </c>
      <c r="I107" s="9" t="n">
        <v>32</v>
      </c>
      <c r="J107" s="9" t="n">
        <v>-0.0754861369674331</v>
      </c>
      <c r="K107" s="9" t="n">
        <v>124</v>
      </c>
      <c r="L107" s="9" t="n">
        <v>0.909972121614001</v>
      </c>
      <c r="M107" s="9" t="n">
        <v>4.55</v>
      </c>
      <c r="N107" s="9" t="n">
        <v>-0.428501853089897</v>
      </c>
      <c r="O107" s="9" t="n">
        <v>7.4</v>
      </c>
      <c r="P107" s="9" t="n">
        <v>-0.436993148751745</v>
      </c>
      <c r="Q107" s="9" t="n">
        <v>0.393960040452508</v>
      </c>
      <c r="R107" s="9" t="n">
        <v>0.0656600067420846</v>
      </c>
      <c r="S107" s="9" t="n">
        <v>7</v>
      </c>
      <c r="T107" s="9" t="n">
        <v>245</v>
      </c>
      <c r="U107" s="9" t="n">
        <v>192</v>
      </c>
      <c r="AA107" s="9" t="n">
        <v>0</v>
      </c>
      <c r="AH107" s="9" t="n">
        <v>0</v>
      </c>
      <c r="AO107" s="9" t="n">
        <v>0</v>
      </c>
      <c r="AV107" s="9" t="n">
        <v>0</v>
      </c>
      <c r="BC107" s="9" t="n">
        <v>0</v>
      </c>
    </row>
    <row r="108" customFormat="false" ht="15" hidden="false" customHeight="false" outlineLevel="0" collapsed="false">
      <c r="A108" s="9" t="s">
        <v>86</v>
      </c>
      <c r="B108" s="9" t="s">
        <v>13</v>
      </c>
      <c r="C108" s="9" t="n">
        <v>73.38</v>
      </c>
      <c r="D108" s="9" t="n">
        <v>234</v>
      </c>
      <c r="E108" s="9" t="n">
        <v>5.01</v>
      </c>
      <c r="F108" s="9" t="n">
        <v>-0.74211589252431</v>
      </c>
      <c r="G108" s="9" t="n">
        <v>19</v>
      </c>
      <c r="H108" s="9" t="n">
        <v>-0.211474712014004</v>
      </c>
      <c r="I108" s="9" t="n">
        <v>30.5</v>
      </c>
      <c r="J108" s="9" t="n">
        <v>-0.42270377437305</v>
      </c>
      <c r="K108" s="9" t="n">
        <v>115</v>
      </c>
      <c r="L108" s="9" t="n">
        <v>-0.0402606175702815</v>
      </c>
      <c r="M108" s="9" t="n">
        <v>4.39</v>
      </c>
      <c r="N108" s="9" t="n">
        <v>0.144395587355162</v>
      </c>
      <c r="O108" s="9" t="n">
        <v>7.21</v>
      </c>
      <c r="P108" s="9" t="n">
        <v>0.0315869387477022</v>
      </c>
      <c r="Q108" s="9" t="n">
        <v>-1.24057247037878</v>
      </c>
      <c r="R108" s="9" t="n">
        <v>-0.206762078396464</v>
      </c>
      <c r="AA108" s="9" t="n">
        <v>0</v>
      </c>
      <c r="AH108" s="9" t="n">
        <v>0</v>
      </c>
      <c r="AO108" s="9" t="n">
        <v>0</v>
      </c>
      <c r="AV108" s="9" t="n">
        <v>0</v>
      </c>
      <c r="BC108" s="9" t="n">
        <v>0</v>
      </c>
    </row>
    <row r="109" customFormat="false" ht="15" hidden="false" customHeight="false" outlineLevel="0" collapsed="false">
      <c r="A109" s="9" t="s">
        <v>235</v>
      </c>
      <c r="B109" s="9" t="s">
        <v>13</v>
      </c>
      <c r="C109" s="9" t="n">
        <v>72.88</v>
      </c>
      <c r="D109" s="9" t="n">
        <v>245</v>
      </c>
      <c r="E109" s="9" t="n">
        <v>4.61</v>
      </c>
      <c r="F109" s="9" t="n">
        <v>0.584141847699085</v>
      </c>
      <c r="G109" s="9" t="n">
        <v>22</v>
      </c>
      <c r="H109" s="9" t="n">
        <v>0.215120827738384</v>
      </c>
      <c r="I109" s="9" t="n">
        <v>32.5</v>
      </c>
      <c r="J109" s="9" t="n">
        <v>0.0402530755011059</v>
      </c>
      <c r="K109" s="9" t="n">
        <v>118</v>
      </c>
      <c r="L109" s="9" t="n">
        <v>0.276483628824479</v>
      </c>
      <c r="M109" s="9" t="n">
        <v>4.24</v>
      </c>
      <c r="N109" s="9" t="n">
        <v>0.681486937772402</v>
      </c>
      <c r="O109" s="9" t="n">
        <v>6.99</v>
      </c>
      <c r="P109" s="9" t="n">
        <v>0.574153355852323</v>
      </c>
      <c r="Q109" s="9" t="n">
        <v>2.37163967338778</v>
      </c>
      <c r="R109" s="9" t="n">
        <v>0.395273278897963</v>
      </c>
      <c r="S109" s="9" t="n">
        <v>2</v>
      </c>
      <c r="T109" s="9" t="n">
        <v>50</v>
      </c>
      <c r="U109" s="9" t="n">
        <v>45</v>
      </c>
      <c r="AA109" s="9" t="n">
        <v>0</v>
      </c>
      <c r="AH109" s="9" t="n">
        <v>0</v>
      </c>
      <c r="AO109" s="9" t="n">
        <v>0</v>
      </c>
      <c r="AV109" s="9" t="n">
        <v>0</v>
      </c>
      <c r="BC109" s="9" t="n">
        <v>0</v>
      </c>
    </row>
    <row r="110" customFormat="false" ht="15" hidden="false" customHeight="false" outlineLevel="0" collapsed="false">
      <c r="A110" s="9" t="s">
        <v>237</v>
      </c>
      <c r="B110" s="9" t="s">
        <v>13</v>
      </c>
      <c r="C110" s="9" t="n">
        <v>75.75</v>
      </c>
      <c r="D110" s="9" t="n">
        <v>242</v>
      </c>
      <c r="E110" s="9" t="n">
        <v>4.68</v>
      </c>
      <c r="F110" s="9" t="n">
        <v>0.352046743159993</v>
      </c>
      <c r="G110" s="9" t="n">
        <v>19</v>
      </c>
      <c r="H110" s="9" t="n">
        <v>-0.211474712014004</v>
      </c>
      <c r="I110" s="9" t="n">
        <v>31</v>
      </c>
      <c r="J110" s="9" t="n">
        <v>-0.306964561904511</v>
      </c>
      <c r="K110" s="9" t="n">
        <v>118</v>
      </c>
      <c r="L110" s="9" t="n">
        <v>0.276483628824479</v>
      </c>
      <c r="M110" s="9" t="n">
        <v>4.53</v>
      </c>
      <c r="N110" s="9" t="n">
        <v>-0.356889673034266</v>
      </c>
      <c r="O110" s="9" t="n">
        <v>7.44</v>
      </c>
      <c r="P110" s="9" t="n">
        <v>-0.535641588225312</v>
      </c>
      <c r="Q110" s="9" t="n">
        <v>-0.782440163193621</v>
      </c>
      <c r="R110" s="9" t="n">
        <v>-0.130406693865604</v>
      </c>
      <c r="W110" s="9" t="n">
        <v>6</v>
      </c>
      <c r="X110" s="9" t="n">
        <v>108</v>
      </c>
      <c r="Y110" s="9" t="n">
        <v>0</v>
      </c>
      <c r="Z110" s="9" t="n">
        <v>0</v>
      </c>
      <c r="AA110" s="9" t="n">
        <v>108</v>
      </c>
      <c r="AB110" s="9" t="n">
        <v>18</v>
      </c>
      <c r="AD110" s="9" t="n">
        <v>13</v>
      </c>
      <c r="AE110" s="9" t="n">
        <v>546</v>
      </c>
      <c r="AF110" s="9" t="n">
        <v>0</v>
      </c>
      <c r="AG110" s="9" t="n">
        <v>0</v>
      </c>
      <c r="AH110" s="9" t="n">
        <v>546</v>
      </c>
      <c r="AI110" s="9" t="n">
        <v>42</v>
      </c>
      <c r="AK110" s="9" t="n">
        <v>13</v>
      </c>
      <c r="AL110" s="9" t="n">
        <v>607</v>
      </c>
      <c r="AM110" s="9" t="n">
        <v>0</v>
      </c>
      <c r="AN110" s="9" t="n">
        <v>0</v>
      </c>
      <c r="AO110" s="9" t="n">
        <v>607</v>
      </c>
      <c r="AP110" s="9" t="n">
        <v>46.6923076923077</v>
      </c>
      <c r="AR110" s="9" t="n">
        <v>13</v>
      </c>
      <c r="AS110" s="9" t="n">
        <v>565</v>
      </c>
      <c r="AT110" s="9" t="n">
        <v>0</v>
      </c>
      <c r="AU110" s="9" t="n">
        <v>0</v>
      </c>
      <c r="AV110" s="9" t="n">
        <v>565</v>
      </c>
      <c r="AW110" s="9" t="n">
        <v>43.4615384615385</v>
      </c>
      <c r="AY110" s="9" t="n">
        <v>15</v>
      </c>
      <c r="AZ110" s="9" t="n">
        <v>403</v>
      </c>
      <c r="BA110" s="9" t="n">
        <v>0</v>
      </c>
      <c r="BB110" s="9" t="n">
        <v>0</v>
      </c>
      <c r="BC110" s="9" t="n">
        <v>403</v>
      </c>
      <c r="BD110" s="9" t="n">
        <v>26.8666666666667</v>
      </c>
    </row>
    <row r="111" customFormat="false" ht="15" hidden="false" customHeight="false" outlineLevel="0" collapsed="false">
      <c r="A111" s="9" t="s">
        <v>269</v>
      </c>
      <c r="B111" s="9" t="s">
        <v>13</v>
      </c>
      <c r="C111" s="9" t="n">
        <v>71.75</v>
      </c>
      <c r="D111" s="9" t="n">
        <v>246</v>
      </c>
      <c r="E111" s="9" t="n">
        <v>4.81</v>
      </c>
      <c r="F111" s="9" t="n">
        <v>-0.0789870224126106</v>
      </c>
      <c r="G111" s="9" t="n">
        <v>25</v>
      </c>
      <c r="H111" s="9" t="n">
        <v>0.641716367490773</v>
      </c>
      <c r="I111" s="9" t="n">
        <v>33</v>
      </c>
      <c r="J111" s="9" t="n">
        <v>0.155992287969645</v>
      </c>
      <c r="K111" s="9" t="n">
        <v>119</v>
      </c>
      <c r="L111" s="9" t="n">
        <v>0.3820650442894</v>
      </c>
      <c r="Q111" s="9" t="n">
        <v>1.10078667733721</v>
      </c>
      <c r="R111" s="9" t="n">
        <v>0.275196669334302</v>
      </c>
      <c r="S111" s="9" t="n">
        <v>2</v>
      </c>
      <c r="T111" s="9" t="n">
        <v>45</v>
      </c>
      <c r="U111" s="9" t="n">
        <v>41</v>
      </c>
      <c r="W111" s="9" t="n">
        <v>13</v>
      </c>
      <c r="X111" s="9" t="n">
        <v>0</v>
      </c>
      <c r="Y111" s="9" t="n">
        <v>1</v>
      </c>
      <c r="Z111" s="9" t="n">
        <v>207</v>
      </c>
      <c r="AA111" s="9" t="n">
        <v>208</v>
      </c>
      <c r="AB111" s="9" t="n">
        <v>16</v>
      </c>
      <c r="AD111" s="9" t="n">
        <v>16</v>
      </c>
      <c r="AE111" s="9" t="n">
        <v>0</v>
      </c>
      <c r="AF111" s="9" t="n">
        <v>317</v>
      </c>
      <c r="AG111" s="9" t="n">
        <v>20</v>
      </c>
      <c r="AH111" s="9" t="n">
        <v>337</v>
      </c>
      <c r="AI111" s="9" t="n">
        <v>21.0625</v>
      </c>
      <c r="AK111" s="9" t="n">
        <v>16</v>
      </c>
      <c r="AL111" s="9" t="n">
        <v>0</v>
      </c>
      <c r="AM111" s="9" t="n">
        <v>926</v>
      </c>
      <c r="AN111" s="9" t="n">
        <v>67</v>
      </c>
      <c r="AO111" s="9" t="n">
        <v>993</v>
      </c>
      <c r="AP111" s="9" t="n">
        <v>62.0625</v>
      </c>
      <c r="AR111" s="9" t="n">
        <v>16</v>
      </c>
      <c r="AS111" s="9" t="n">
        <v>0</v>
      </c>
      <c r="AT111" s="9" t="n">
        <v>1003</v>
      </c>
      <c r="AU111" s="9" t="n">
        <v>48</v>
      </c>
      <c r="AV111" s="9" t="n">
        <v>1051</v>
      </c>
      <c r="AW111" s="9" t="n">
        <v>65.6875</v>
      </c>
      <c r="AY111" s="9" t="n">
        <v>9</v>
      </c>
      <c r="AZ111" s="9" t="n">
        <v>0</v>
      </c>
      <c r="BA111" s="9" t="n">
        <v>198</v>
      </c>
      <c r="BB111" s="9" t="n">
        <v>5</v>
      </c>
      <c r="BC111" s="9" t="n">
        <v>203</v>
      </c>
      <c r="BD111" s="9" t="n">
        <v>22.5555555555556</v>
      </c>
    </row>
    <row r="112" customFormat="false" ht="15" hidden="false" customHeight="false" outlineLevel="0" collapsed="false">
      <c r="A112" s="9" t="s">
        <v>270</v>
      </c>
      <c r="B112" s="9" t="s">
        <v>13</v>
      </c>
      <c r="C112" s="9" t="n">
        <v>73.38</v>
      </c>
      <c r="D112" s="9" t="n">
        <v>243</v>
      </c>
      <c r="E112" s="9" t="n">
        <v>4.72</v>
      </c>
      <c r="F112" s="9" t="n">
        <v>0.219420969137653</v>
      </c>
      <c r="G112" s="9" t="n">
        <v>23</v>
      </c>
      <c r="H112" s="9" t="n">
        <v>0.357319340989181</v>
      </c>
      <c r="K112" s="9" t="n">
        <v>113</v>
      </c>
      <c r="L112" s="9" t="n">
        <v>-0.251423448500122</v>
      </c>
      <c r="Q112" s="9" t="n">
        <v>0.325316861626712</v>
      </c>
      <c r="R112" s="9" t="n">
        <v>0.108438953875571</v>
      </c>
      <c r="W112" s="9" t="n">
        <v>16</v>
      </c>
      <c r="X112" s="9" t="n">
        <v>0</v>
      </c>
      <c r="Y112" s="9" t="n">
        <v>15</v>
      </c>
      <c r="Z112" s="9" t="n">
        <v>303</v>
      </c>
      <c r="AA112" s="9" t="n">
        <v>318</v>
      </c>
      <c r="AB112" s="9" t="n">
        <v>19.875</v>
      </c>
      <c r="AD112" s="9" t="n">
        <v>5</v>
      </c>
      <c r="AE112" s="9" t="n">
        <v>0</v>
      </c>
      <c r="AF112" s="9" t="n">
        <v>0</v>
      </c>
      <c r="AG112" s="9" t="n">
        <v>67</v>
      </c>
      <c r="AH112" s="9" t="n">
        <v>67</v>
      </c>
      <c r="AI112" s="9" t="n">
        <v>13.4</v>
      </c>
      <c r="AK112" s="9" t="n">
        <v>5</v>
      </c>
      <c r="AL112" s="9" t="n">
        <v>0</v>
      </c>
      <c r="AM112" s="9" t="n">
        <v>32</v>
      </c>
      <c r="AN112" s="9" t="n">
        <v>116</v>
      </c>
      <c r="AO112" s="9" t="n">
        <v>148</v>
      </c>
      <c r="AP112" s="9" t="n">
        <v>29.6</v>
      </c>
      <c r="AV112" s="9" t="n">
        <v>0</v>
      </c>
      <c r="BC112" s="9" t="n">
        <v>0</v>
      </c>
    </row>
    <row r="113" customFormat="false" ht="15" hidden="false" customHeight="false" outlineLevel="0" collapsed="false">
      <c r="A113" s="9" t="s">
        <v>299</v>
      </c>
      <c r="B113" s="9" t="s">
        <v>13</v>
      </c>
      <c r="C113" s="9" t="n">
        <v>73.25</v>
      </c>
      <c r="D113" s="9" t="n">
        <v>241</v>
      </c>
      <c r="E113" s="9" t="n">
        <v>4.82</v>
      </c>
      <c r="F113" s="9" t="n">
        <v>-0.112143465918198</v>
      </c>
      <c r="I113" s="9" t="n">
        <v>33</v>
      </c>
      <c r="J113" s="9" t="n">
        <v>0.155992287969645</v>
      </c>
      <c r="K113" s="9" t="n">
        <v>113</v>
      </c>
      <c r="L113" s="9" t="n">
        <v>-0.251423448500122</v>
      </c>
      <c r="M113" s="9" t="n">
        <v>4.27</v>
      </c>
      <c r="N113" s="9" t="n">
        <v>0.574068667688956</v>
      </c>
      <c r="O113" s="9" t="n">
        <v>7.13</v>
      </c>
      <c r="P113" s="9" t="n">
        <v>0.228883817694837</v>
      </c>
      <c r="Q113" s="9" t="n">
        <v>0.595377858935119</v>
      </c>
      <c r="R113" s="9" t="n">
        <v>0.119075571787024</v>
      </c>
      <c r="S113" s="9" t="n">
        <v>2</v>
      </c>
      <c r="T113" s="9" t="n">
        <v>38</v>
      </c>
      <c r="U113" s="9" t="n">
        <v>36</v>
      </c>
      <c r="W113" s="9" t="n">
        <v>13</v>
      </c>
      <c r="X113" s="9" t="n">
        <v>0</v>
      </c>
      <c r="Y113" s="9" t="n">
        <v>524</v>
      </c>
      <c r="Z113" s="9" t="n">
        <v>107</v>
      </c>
      <c r="AA113" s="9" t="n">
        <v>631</v>
      </c>
      <c r="AB113" s="9" t="n">
        <v>48.5384615384615</v>
      </c>
      <c r="AD113" s="9" t="n">
        <v>10</v>
      </c>
      <c r="AE113" s="9" t="n">
        <v>0</v>
      </c>
      <c r="AF113" s="9" t="n">
        <v>457</v>
      </c>
      <c r="AG113" s="9" t="n">
        <v>51</v>
      </c>
      <c r="AH113" s="9" t="n">
        <v>508</v>
      </c>
      <c r="AI113" s="9" t="n">
        <v>50.8</v>
      </c>
      <c r="AK113" s="9" t="n">
        <v>12</v>
      </c>
      <c r="AL113" s="9" t="n">
        <v>0</v>
      </c>
      <c r="AM113" s="9" t="n">
        <v>710</v>
      </c>
      <c r="AN113" s="9" t="n">
        <v>21</v>
      </c>
      <c r="AO113" s="9" t="n">
        <v>731</v>
      </c>
      <c r="AP113" s="9" t="n">
        <v>60.9166666666667</v>
      </c>
      <c r="AR113" s="9" t="n">
        <v>3</v>
      </c>
      <c r="AS113" s="9" t="n">
        <v>0</v>
      </c>
      <c r="AT113" s="9" t="n">
        <v>142</v>
      </c>
      <c r="AU113" s="9" t="n">
        <v>8</v>
      </c>
      <c r="AV113" s="9" t="n">
        <v>150</v>
      </c>
      <c r="AW113" s="9" t="n">
        <v>50</v>
      </c>
      <c r="AY113" s="9" t="n">
        <v>16</v>
      </c>
      <c r="AZ113" s="9" t="n">
        <v>0</v>
      </c>
      <c r="BA113" s="9" t="n">
        <v>501</v>
      </c>
      <c r="BB113" s="9" t="n">
        <v>73</v>
      </c>
      <c r="BC113" s="9" t="n">
        <v>574</v>
      </c>
      <c r="BD113" s="9" t="n">
        <v>35.875</v>
      </c>
    </row>
    <row r="114" customFormat="false" ht="15" hidden="false" customHeight="false" outlineLevel="0" collapsed="false">
      <c r="A114" s="9" t="s">
        <v>376</v>
      </c>
      <c r="B114" s="9" t="s">
        <v>13</v>
      </c>
      <c r="C114" s="9" t="n">
        <v>72.88</v>
      </c>
      <c r="D114" s="9" t="n">
        <v>246</v>
      </c>
      <c r="E114" s="9" t="n">
        <v>4.91</v>
      </c>
      <c r="F114" s="9" t="n">
        <v>-0.410551457468462</v>
      </c>
      <c r="G114" s="9" t="n">
        <v>22</v>
      </c>
      <c r="H114" s="9" t="n">
        <v>0.215120827738384</v>
      </c>
      <c r="I114" s="9" t="n">
        <v>32.5</v>
      </c>
      <c r="J114" s="9" t="n">
        <v>0.0402530755011059</v>
      </c>
      <c r="K114" s="9" t="n">
        <v>117</v>
      </c>
      <c r="L114" s="9" t="n">
        <v>0.170902213359559</v>
      </c>
      <c r="Q114" s="9" t="n">
        <v>0.0157246591305877</v>
      </c>
      <c r="R114" s="9" t="n">
        <v>0.00393116478264693</v>
      </c>
      <c r="S114" s="9" t="n">
        <v>7</v>
      </c>
      <c r="T114" s="9" t="n">
        <v>232</v>
      </c>
      <c r="U114" s="9" t="n">
        <v>183</v>
      </c>
      <c r="W114" s="9" t="n">
        <v>7</v>
      </c>
      <c r="X114" s="9" t="n">
        <v>0</v>
      </c>
      <c r="Y114" s="9" t="n">
        <v>0</v>
      </c>
      <c r="Z114" s="9" t="n">
        <v>90</v>
      </c>
      <c r="AA114" s="9" t="n">
        <v>90</v>
      </c>
      <c r="AB114" s="9" t="n">
        <v>12.8571428571429</v>
      </c>
      <c r="AD114" s="9" t="n">
        <v>14</v>
      </c>
      <c r="AE114" s="9" t="n">
        <v>0</v>
      </c>
      <c r="AF114" s="9" t="n">
        <v>357</v>
      </c>
      <c r="AG114" s="9" t="n">
        <v>119</v>
      </c>
      <c r="AH114" s="9" t="n">
        <v>476</v>
      </c>
      <c r="AI114" s="9" t="n">
        <v>34</v>
      </c>
      <c r="AK114" s="9" t="n">
        <v>1</v>
      </c>
      <c r="AL114" s="9" t="n">
        <v>0</v>
      </c>
      <c r="AM114" s="9" t="n">
        <v>15</v>
      </c>
      <c r="AN114" s="9" t="n">
        <v>1</v>
      </c>
      <c r="AO114" s="9" t="n">
        <v>16</v>
      </c>
      <c r="AP114" s="9" t="n">
        <v>16</v>
      </c>
      <c r="AR114" s="9" t="n">
        <v>7</v>
      </c>
      <c r="AS114" s="9" t="n">
        <v>0</v>
      </c>
      <c r="AT114" s="9" t="n">
        <v>0</v>
      </c>
      <c r="AU114" s="9" t="n">
        <v>81</v>
      </c>
      <c r="AV114" s="9" t="n">
        <v>81</v>
      </c>
      <c r="AW114" s="9" t="n">
        <v>11.5714285714286</v>
      </c>
      <c r="BC114" s="9" t="n">
        <v>0</v>
      </c>
    </row>
    <row r="115" customFormat="false" ht="15" hidden="false" customHeight="false" outlineLevel="0" collapsed="false">
      <c r="A115" s="9" t="s">
        <v>393</v>
      </c>
      <c r="B115" s="9" t="s">
        <v>13</v>
      </c>
      <c r="C115" s="9" t="n">
        <v>72.88</v>
      </c>
      <c r="D115" s="9" t="n">
        <v>240</v>
      </c>
      <c r="E115" s="9" t="n">
        <v>4.84</v>
      </c>
      <c r="F115" s="9" t="n">
        <v>-0.178456352929366</v>
      </c>
      <c r="G115" s="9" t="n">
        <v>19</v>
      </c>
      <c r="H115" s="9" t="n">
        <v>-0.211474712014004</v>
      </c>
      <c r="I115" s="9" t="n">
        <v>33</v>
      </c>
      <c r="J115" s="9" t="n">
        <v>0.155992287969645</v>
      </c>
      <c r="K115" s="9" t="n">
        <v>118</v>
      </c>
      <c r="L115" s="9" t="n">
        <v>0.276483628824479</v>
      </c>
      <c r="M115" s="9" t="n">
        <v>4.2</v>
      </c>
      <c r="N115" s="9" t="n">
        <v>0.824711297883667</v>
      </c>
      <c r="O115" s="9" t="n">
        <v>6.99</v>
      </c>
      <c r="P115" s="9" t="n">
        <v>0.574153355852323</v>
      </c>
      <c r="Q115" s="9" t="n">
        <v>1.44140950558674</v>
      </c>
      <c r="R115" s="9" t="n">
        <v>0.240234917597791</v>
      </c>
      <c r="S115" s="9" t="n">
        <v>7</v>
      </c>
      <c r="T115" s="9" t="n">
        <v>235</v>
      </c>
      <c r="U115" s="9" t="n">
        <v>186</v>
      </c>
      <c r="W115" s="9" t="n">
        <v>2</v>
      </c>
      <c r="X115" s="9" t="n">
        <v>0</v>
      </c>
      <c r="Y115" s="9" t="n">
        <v>1</v>
      </c>
      <c r="Z115" s="9" t="n">
        <v>10</v>
      </c>
      <c r="AA115" s="9" t="n">
        <v>11</v>
      </c>
      <c r="AB115" s="9" t="n">
        <v>5.5</v>
      </c>
      <c r="AD115" s="9" t="n">
        <v>3</v>
      </c>
      <c r="AE115" s="9" t="n">
        <v>0</v>
      </c>
      <c r="AF115" s="9" t="n">
        <v>3</v>
      </c>
      <c r="AG115" s="9" t="n">
        <v>51</v>
      </c>
      <c r="AH115" s="9" t="n">
        <v>54</v>
      </c>
      <c r="AI115" s="9" t="n">
        <v>18</v>
      </c>
      <c r="AO115" s="9" t="n">
        <v>0</v>
      </c>
      <c r="AV115" s="9" t="n">
        <v>0</v>
      </c>
      <c r="BC115" s="9" t="n">
        <v>0</v>
      </c>
    </row>
    <row r="116" customFormat="false" ht="15" hidden="false" customHeight="false" outlineLevel="0" collapsed="false">
      <c r="A116" s="9" t="s">
        <v>409</v>
      </c>
      <c r="B116" s="9" t="s">
        <v>13</v>
      </c>
      <c r="C116" s="9" t="n">
        <v>73</v>
      </c>
      <c r="D116" s="9" t="n">
        <v>235</v>
      </c>
      <c r="E116" s="9" t="n">
        <v>4.78</v>
      </c>
      <c r="F116" s="9" t="n">
        <v>0.020482308104142</v>
      </c>
      <c r="G116" s="9" t="n">
        <v>21</v>
      </c>
      <c r="H116" s="9" t="n">
        <v>0.0729223144875881</v>
      </c>
      <c r="I116" s="9" t="n">
        <v>31.5</v>
      </c>
      <c r="J116" s="9" t="n">
        <v>-0.191225349435972</v>
      </c>
      <c r="K116" s="9" t="n">
        <v>111</v>
      </c>
      <c r="L116" s="9" t="n">
        <v>-0.462586279429963</v>
      </c>
      <c r="M116" s="9" t="n">
        <v>4.51</v>
      </c>
      <c r="N116" s="9" t="n">
        <v>-0.285277492978632</v>
      </c>
      <c r="O116" s="9" t="n">
        <v>7.41</v>
      </c>
      <c r="P116" s="9" t="n">
        <v>-0.461655258620136</v>
      </c>
      <c r="Q116" s="9" t="n">
        <v>-1.30733975787297</v>
      </c>
      <c r="R116" s="9" t="n">
        <v>-0.217889959645495</v>
      </c>
      <c r="AA116" s="9" t="n">
        <v>0</v>
      </c>
      <c r="AH116" s="9" t="n">
        <v>0</v>
      </c>
      <c r="AO116" s="9" t="n">
        <v>0</v>
      </c>
      <c r="AV116" s="9" t="n">
        <v>0</v>
      </c>
      <c r="BC116" s="9" t="n">
        <v>0</v>
      </c>
    </row>
    <row r="117" customFormat="false" ht="15" hidden="false" customHeight="false" outlineLevel="0" collapsed="false">
      <c r="A117" s="9" t="s">
        <v>160</v>
      </c>
      <c r="B117" s="9" t="s">
        <v>161</v>
      </c>
      <c r="C117" s="9" t="n">
        <v>74</v>
      </c>
      <c r="D117" s="9" t="n">
        <v>193</v>
      </c>
      <c r="E117" s="9" t="n">
        <v>4.74</v>
      </c>
      <c r="F117" s="9" t="n">
        <v>0.153108082126482</v>
      </c>
      <c r="I117" s="9" t="n">
        <v>33.5</v>
      </c>
      <c r="J117" s="9" t="n">
        <v>0.271731500438184</v>
      </c>
      <c r="K117" s="9" t="n">
        <v>116</v>
      </c>
      <c r="L117" s="9" t="n">
        <v>0.0653207978946388</v>
      </c>
      <c r="Q117" s="9" t="n">
        <v>0.490160380459304</v>
      </c>
      <c r="R117" s="9" t="n">
        <v>0.163386793486435</v>
      </c>
      <c r="S117" s="9" t="n">
        <v>6</v>
      </c>
      <c r="T117" s="9" t="n">
        <v>177</v>
      </c>
      <c r="U117" s="9" t="n">
        <v>147</v>
      </c>
      <c r="AA117" s="9" t="n">
        <v>0</v>
      </c>
      <c r="AH117" s="9" t="n">
        <v>0</v>
      </c>
      <c r="AK117" s="9" t="n">
        <v>15</v>
      </c>
      <c r="AL117" s="9" t="n">
        <v>0</v>
      </c>
      <c r="AM117" s="9" t="n">
        <v>0</v>
      </c>
      <c r="AN117" s="9" t="n">
        <v>148</v>
      </c>
      <c r="AO117" s="9" t="n">
        <v>148</v>
      </c>
      <c r="AP117" s="9" t="n">
        <v>9.86666666666667</v>
      </c>
      <c r="AR117" s="9" t="n">
        <v>16</v>
      </c>
      <c r="AS117" s="9" t="n">
        <v>0</v>
      </c>
      <c r="AT117" s="9" t="n">
        <v>0</v>
      </c>
      <c r="AU117" s="9" t="n">
        <v>173</v>
      </c>
      <c r="AV117" s="9" t="n">
        <v>173</v>
      </c>
      <c r="AW117" s="9" t="n">
        <v>10.8125</v>
      </c>
      <c r="BC117" s="9" t="n">
        <v>0</v>
      </c>
    </row>
    <row r="118" customFormat="false" ht="15" hidden="false" customHeight="false" outlineLevel="0" collapsed="false">
      <c r="A118" s="9" t="s">
        <v>290</v>
      </c>
      <c r="B118" s="9" t="s">
        <v>291</v>
      </c>
      <c r="C118" s="9" t="n">
        <v>77</v>
      </c>
      <c r="D118" s="9" t="n">
        <v>258</v>
      </c>
      <c r="E118" s="9" t="n">
        <v>5.05</v>
      </c>
      <c r="F118" s="9" t="n">
        <v>-0.874741666546649</v>
      </c>
      <c r="G118" s="9" t="n">
        <v>24</v>
      </c>
      <c r="H118" s="9" t="n">
        <v>0.499517854239977</v>
      </c>
      <c r="K118" s="9" t="n">
        <v>106</v>
      </c>
      <c r="L118" s="9" t="n">
        <v>-0.990493356754564</v>
      </c>
      <c r="Q118" s="9" t="n">
        <v>-1.36571716906124</v>
      </c>
      <c r="R118" s="9" t="n">
        <v>-0.455239056353745</v>
      </c>
      <c r="AA118" s="9" t="n">
        <v>0</v>
      </c>
      <c r="AH118" s="9" t="n">
        <v>0</v>
      </c>
      <c r="AO118" s="9" t="n">
        <v>0</v>
      </c>
      <c r="AV118" s="9" t="n">
        <v>0</v>
      </c>
      <c r="BC118" s="9" t="n">
        <v>0</v>
      </c>
    </row>
    <row r="119" customFormat="false" ht="15" hidden="false" customHeight="false" outlineLevel="0" collapsed="false">
      <c r="A119" s="9" t="s">
        <v>39</v>
      </c>
      <c r="B119" s="9" t="s">
        <v>40</v>
      </c>
      <c r="C119" s="9" t="n">
        <v>75.13</v>
      </c>
      <c r="D119" s="9" t="n">
        <v>312</v>
      </c>
      <c r="E119" s="9" t="n">
        <v>4.95</v>
      </c>
      <c r="F119" s="9" t="n">
        <v>-0.543177231490801</v>
      </c>
      <c r="G119" s="9" t="n">
        <v>27</v>
      </c>
      <c r="H119" s="9" t="n">
        <v>0.926113393992366</v>
      </c>
      <c r="Q119" s="9" t="n">
        <v>0.382936162501565</v>
      </c>
      <c r="R119" s="9" t="n">
        <v>0.191468081250782</v>
      </c>
      <c r="W119" s="9" t="n">
        <v>14</v>
      </c>
      <c r="X119" s="9" t="n">
        <v>81</v>
      </c>
      <c r="Y119" s="9" t="n">
        <v>0</v>
      </c>
      <c r="Z119" s="9" t="n">
        <v>71</v>
      </c>
      <c r="AA119" s="9" t="n">
        <v>152</v>
      </c>
      <c r="AB119" s="9" t="n">
        <v>10.8571428571429</v>
      </c>
      <c r="AD119" s="9" t="n">
        <v>14</v>
      </c>
      <c r="AE119" s="9" t="n">
        <v>419</v>
      </c>
      <c r="AF119" s="9" t="n">
        <v>0</v>
      </c>
      <c r="AG119" s="9" t="n">
        <v>68</v>
      </c>
      <c r="AH119" s="9" t="n">
        <v>487</v>
      </c>
      <c r="AI119" s="9" t="n">
        <v>34.7857142857143</v>
      </c>
      <c r="AK119" s="9" t="n">
        <v>15</v>
      </c>
      <c r="AL119" s="9" t="n">
        <v>272</v>
      </c>
      <c r="AM119" s="9" t="n">
        <v>0</v>
      </c>
      <c r="AN119" s="9" t="n">
        <v>53</v>
      </c>
      <c r="AO119" s="9" t="n">
        <v>325</v>
      </c>
      <c r="AP119" s="9" t="n">
        <v>21.6666666666667</v>
      </c>
      <c r="AR119" s="9" t="n">
        <v>14</v>
      </c>
      <c r="AS119" s="9" t="n">
        <v>373</v>
      </c>
      <c r="AT119" s="9" t="n">
        <v>0</v>
      </c>
      <c r="AU119" s="9" t="n">
        <v>45</v>
      </c>
      <c r="AV119" s="9" t="n">
        <v>418</v>
      </c>
      <c r="AW119" s="9" t="n">
        <v>29.8571428571429</v>
      </c>
      <c r="BC119" s="9" t="n">
        <v>0</v>
      </c>
    </row>
    <row r="120" customFormat="false" ht="15" hidden="false" customHeight="false" outlineLevel="0" collapsed="false">
      <c r="A120" s="9" t="s">
        <v>89</v>
      </c>
      <c r="B120" s="9" t="s">
        <v>40</v>
      </c>
      <c r="C120" s="9" t="n">
        <v>74</v>
      </c>
      <c r="D120" s="9" t="n">
        <v>317</v>
      </c>
      <c r="E120" s="9" t="n">
        <v>5.49</v>
      </c>
      <c r="F120" s="9" t="n">
        <v>-2.33362518079239</v>
      </c>
      <c r="K120" s="9" t="n">
        <v>110</v>
      </c>
      <c r="L120" s="9" t="n">
        <v>-0.568167694894883</v>
      </c>
      <c r="Q120" s="9" t="n">
        <v>-2.90179287568727</v>
      </c>
      <c r="R120" s="9" t="n">
        <v>-1.45089643784364</v>
      </c>
      <c r="S120" s="9" t="n">
        <v>1</v>
      </c>
      <c r="T120" s="9" t="n">
        <v>10</v>
      </c>
      <c r="U120" s="9" t="n">
        <v>10</v>
      </c>
      <c r="W120" s="9" t="n">
        <v>16</v>
      </c>
      <c r="X120" s="9" t="n">
        <v>1075</v>
      </c>
      <c r="Y120" s="9" t="n">
        <v>0</v>
      </c>
      <c r="Z120" s="9" t="n">
        <v>70</v>
      </c>
      <c r="AA120" s="9" t="n">
        <v>1145</v>
      </c>
      <c r="AB120" s="9" t="n">
        <v>71.5625</v>
      </c>
      <c r="AD120" s="9" t="n">
        <v>16</v>
      </c>
      <c r="AE120" s="9" t="n">
        <v>965</v>
      </c>
      <c r="AF120" s="9" t="n">
        <v>0</v>
      </c>
      <c r="AG120" s="9" t="n">
        <v>49</v>
      </c>
      <c r="AH120" s="9" t="n">
        <v>1014</v>
      </c>
      <c r="AI120" s="9" t="n">
        <v>63.375</v>
      </c>
      <c r="AK120" s="9" t="n">
        <v>14</v>
      </c>
      <c r="AL120" s="9" t="n">
        <v>830</v>
      </c>
      <c r="AM120" s="9" t="n">
        <v>0</v>
      </c>
      <c r="AN120" s="9" t="n">
        <v>36</v>
      </c>
      <c r="AO120" s="9" t="n">
        <v>866</v>
      </c>
      <c r="AP120" s="9" t="n">
        <v>61.8571428571429</v>
      </c>
      <c r="AR120" s="9" t="n">
        <v>2</v>
      </c>
      <c r="AS120" s="9" t="n">
        <v>134</v>
      </c>
      <c r="AT120" s="9" t="n">
        <v>0</v>
      </c>
      <c r="AU120" s="9" t="n">
        <v>5</v>
      </c>
      <c r="AV120" s="9" t="n">
        <v>139</v>
      </c>
      <c r="AW120" s="9" t="n">
        <v>69.5</v>
      </c>
      <c r="AY120" s="9" t="n">
        <v>11</v>
      </c>
      <c r="AZ120" s="9" t="n">
        <v>316</v>
      </c>
      <c r="BA120" s="9" t="n">
        <v>0</v>
      </c>
      <c r="BB120" s="9" t="n">
        <v>41</v>
      </c>
      <c r="BC120" s="9" t="n">
        <v>357</v>
      </c>
      <c r="BD120" s="9" t="n">
        <v>32.4545454545455</v>
      </c>
    </row>
    <row r="121" customFormat="false" ht="15" hidden="false" customHeight="false" outlineLevel="0" collapsed="false">
      <c r="A121" s="9" t="s">
        <v>93</v>
      </c>
      <c r="B121" s="9" t="s">
        <v>40</v>
      </c>
      <c r="C121" s="9" t="n">
        <v>74.63</v>
      </c>
      <c r="D121" s="9" t="n">
        <v>305</v>
      </c>
      <c r="E121" s="9" t="n">
        <v>5.25</v>
      </c>
      <c r="F121" s="9" t="n">
        <v>-1.53787053665835</v>
      </c>
      <c r="G121" s="9" t="n">
        <v>29</v>
      </c>
      <c r="H121" s="9" t="n">
        <v>1.21051042049396</v>
      </c>
      <c r="I121" s="9" t="n">
        <v>27.5</v>
      </c>
      <c r="J121" s="9" t="n">
        <v>-1.11713904918428</v>
      </c>
      <c r="K121" s="9" t="n">
        <v>99</v>
      </c>
      <c r="L121" s="9" t="n">
        <v>-1.72956326500901</v>
      </c>
      <c r="M121" s="9" t="n">
        <v>4.77</v>
      </c>
      <c r="N121" s="9" t="n">
        <v>-1.21623583370185</v>
      </c>
      <c r="O121" s="9" t="n">
        <v>8.09</v>
      </c>
      <c r="P121" s="9" t="n">
        <v>-2.13867872967078</v>
      </c>
      <c r="Q121" s="9" t="n">
        <v>-6.52897699373031</v>
      </c>
      <c r="R121" s="9" t="n">
        <v>-1.08816283228839</v>
      </c>
      <c r="W121" s="9" t="n">
        <v>4</v>
      </c>
      <c r="X121" s="9" t="n">
        <v>0</v>
      </c>
      <c r="Y121" s="9" t="n">
        <v>0</v>
      </c>
      <c r="Z121" s="9" t="n">
        <v>19</v>
      </c>
      <c r="AA121" s="9" t="n">
        <v>19</v>
      </c>
      <c r="AB121" s="9" t="n">
        <v>4.75</v>
      </c>
      <c r="AD121" s="9" t="n">
        <v>1</v>
      </c>
      <c r="AE121" s="9" t="n">
        <v>0</v>
      </c>
      <c r="AF121" s="9" t="n">
        <v>0</v>
      </c>
      <c r="AG121" s="9" t="n">
        <v>5</v>
      </c>
      <c r="AH121" s="9" t="n">
        <v>5</v>
      </c>
      <c r="AI121" s="9" t="n">
        <v>5</v>
      </c>
      <c r="AK121" s="9" t="n">
        <v>1</v>
      </c>
      <c r="AL121" s="9" t="n">
        <v>4</v>
      </c>
      <c r="AM121" s="9" t="n">
        <v>0</v>
      </c>
      <c r="AN121" s="9" t="n">
        <v>5</v>
      </c>
      <c r="AO121" s="9" t="n">
        <v>9</v>
      </c>
      <c r="AP121" s="9" t="n">
        <v>9</v>
      </c>
      <c r="AV121" s="9" t="n">
        <v>0</v>
      </c>
      <c r="BC121" s="9" t="n">
        <v>0</v>
      </c>
    </row>
    <row r="122" customFormat="false" ht="15" hidden="false" customHeight="false" outlineLevel="0" collapsed="false">
      <c r="A122" s="9" t="s">
        <v>166</v>
      </c>
      <c r="B122" s="9" t="s">
        <v>40</v>
      </c>
      <c r="C122" s="9" t="n">
        <v>75.38</v>
      </c>
      <c r="D122" s="9" t="n">
        <v>300</v>
      </c>
      <c r="E122" s="9" t="n">
        <v>5.06</v>
      </c>
      <c r="F122" s="9" t="n">
        <v>-0.907898110052234</v>
      </c>
      <c r="G122" s="9" t="n">
        <v>24</v>
      </c>
      <c r="H122" s="9" t="n">
        <v>0.499517854239977</v>
      </c>
      <c r="I122" s="9" t="n">
        <v>30</v>
      </c>
      <c r="J122" s="9" t="n">
        <v>-0.538442986841589</v>
      </c>
      <c r="K122" s="9" t="n">
        <v>107</v>
      </c>
      <c r="L122" s="9" t="n">
        <v>-0.884911941289644</v>
      </c>
      <c r="M122" s="9" t="n">
        <v>5</v>
      </c>
      <c r="N122" s="9" t="n">
        <v>-2.03977590434162</v>
      </c>
      <c r="O122" s="9" t="n">
        <v>7.77</v>
      </c>
      <c r="P122" s="9" t="n">
        <v>-1.34949121388224</v>
      </c>
      <c r="Q122" s="9" t="n">
        <v>-5.22100230216735</v>
      </c>
      <c r="R122" s="9" t="n">
        <v>-0.870167050361226</v>
      </c>
      <c r="S122" s="9" t="n">
        <v>4</v>
      </c>
      <c r="T122" s="9" t="n">
        <v>116</v>
      </c>
      <c r="U122" s="9" t="n">
        <v>102</v>
      </c>
      <c r="AA122" s="9" t="n">
        <v>0</v>
      </c>
      <c r="AD122" s="9" t="n">
        <v>10</v>
      </c>
      <c r="AE122" s="9" t="n">
        <v>9</v>
      </c>
      <c r="AF122" s="9" t="n">
        <v>0</v>
      </c>
      <c r="AG122" s="9" t="n">
        <v>52</v>
      </c>
      <c r="AH122" s="9" t="n">
        <v>61</v>
      </c>
      <c r="AI122" s="9" t="n">
        <v>6.1</v>
      </c>
      <c r="AK122" s="9" t="n">
        <v>7</v>
      </c>
      <c r="AL122" s="9" t="n">
        <v>199</v>
      </c>
      <c r="AM122" s="9" t="n">
        <v>0</v>
      </c>
      <c r="AN122" s="9" t="n">
        <v>32</v>
      </c>
      <c r="AO122" s="9" t="n">
        <v>231</v>
      </c>
      <c r="AP122" s="9" t="n">
        <v>33</v>
      </c>
      <c r="AR122" s="9" t="n">
        <v>15</v>
      </c>
      <c r="AS122" s="9" t="n">
        <v>787</v>
      </c>
      <c r="AT122" s="9" t="n">
        <v>0</v>
      </c>
      <c r="AU122" s="9" t="n">
        <v>82</v>
      </c>
      <c r="AV122" s="9" t="n">
        <v>869</v>
      </c>
      <c r="AW122" s="9" t="n">
        <v>57.9333333333333</v>
      </c>
      <c r="AY122" s="9" t="n">
        <v>10</v>
      </c>
      <c r="AZ122" s="9" t="n">
        <v>612</v>
      </c>
      <c r="BA122" s="9" t="n">
        <v>0</v>
      </c>
      <c r="BB122" s="9" t="n">
        <v>42</v>
      </c>
      <c r="BC122" s="9" t="n">
        <v>654</v>
      </c>
      <c r="BD122" s="9" t="n">
        <v>65.4</v>
      </c>
    </row>
    <row r="123" customFormat="false" ht="15" hidden="false" customHeight="false" outlineLevel="0" collapsed="false">
      <c r="A123" s="9" t="s">
        <v>171</v>
      </c>
      <c r="B123" s="9" t="s">
        <v>40</v>
      </c>
      <c r="C123" s="9" t="n">
        <v>76.13</v>
      </c>
      <c r="D123" s="9" t="n">
        <v>317</v>
      </c>
      <c r="E123" s="9" t="n">
        <v>5.31</v>
      </c>
      <c r="F123" s="9" t="n">
        <v>-1.73680919769186</v>
      </c>
      <c r="G123" s="9" t="n">
        <v>23</v>
      </c>
      <c r="H123" s="9" t="n">
        <v>0.357319340989181</v>
      </c>
      <c r="I123" s="9" t="n">
        <v>22.2</v>
      </c>
      <c r="J123" s="9" t="n">
        <v>-2.3439747013508</v>
      </c>
      <c r="K123" s="9" t="n">
        <v>105</v>
      </c>
      <c r="L123" s="9" t="n">
        <v>-1.09607477221948</v>
      </c>
      <c r="M123" s="9" t="n">
        <v>4.65</v>
      </c>
      <c r="N123" s="9" t="n">
        <v>-0.78656275336806</v>
      </c>
      <c r="O123" s="9" t="n">
        <v>7.72</v>
      </c>
      <c r="P123" s="9" t="n">
        <v>-1.22618066454028</v>
      </c>
      <c r="Q123" s="9" t="n">
        <v>-6.8322827481813</v>
      </c>
      <c r="R123" s="9" t="n">
        <v>-1.13871379136355</v>
      </c>
      <c r="S123" s="9" t="n">
        <v>4</v>
      </c>
      <c r="T123" s="9" t="n">
        <v>108</v>
      </c>
      <c r="U123" s="9" t="n">
        <v>95</v>
      </c>
      <c r="AA123" s="9" t="n">
        <v>0</v>
      </c>
      <c r="AH123" s="9" t="n">
        <v>0</v>
      </c>
      <c r="AO123" s="9" t="n">
        <v>0</v>
      </c>
      <c r="AV123" s="9" t="n">
        <v>0</v>
      </c>
      <c r="BC123" s="9" t="n">
        <v>0</v>
      </c>
    </row>
    <row r="124" customFormat="false" ht="15" hidden="false" customHeight="false" outlineLevel="0" collapsed="false">
      <c r="A124" s="9" t="s">
        <v>176</v>
      </c>
      <c r="B124" s="9" t="s">
        <v>40</v>
      </c>
      <c r="C124" s="9" t="n">
        <v>76.13</v>
      </c>
      <c r="D124" s="9" t="n">
        <v>320</v>
      </c>
      <c r="E124" s="9" t="n">
        <v>5.25</v>
      </c>
      <c r="F124" s="9" t="n">
        <v>-1.53787053665835</v>
      </c>
      <c r="G124" s="9" t="n">
        <v>36</v>
      </c>
      <c r="H124" s="9" t="n">
        <v>2.20590001324953</v>
      </c>
      <c r="I124" s="9" t="n">
        <v>28</v>
      </c>
      <c r="J124" s="9" t="n">
        <v>-1.00139983671574</v>
      </c>
      <c r="K124" s="9" t="n">
        <v>95</v>
      </c>
      <c r="L124" s="9" t="n">
        <v>-2.15188892686869</v>
      </c>
      <c r="M124" s="9" t="n">
        <v>5.09</v>
      </c>
      <c r="N124" s="9" t="n">
        <v>-2.36203071459197</v>
      </c>
      <c r="O124" s="9" t="n">
        <v>7.99</v>
      </c>
      <c r="P124" s="9" t="n">
        <v>-1.89205763098687</v>
      </c>
      <c r="Q124" s="9" t="n">
        <v>-6.73934763257208</v>
      </c>
      <c r="R124" s="9" t="n">
        <v>-1.12322460542868</v>
      </c>
      <c r="S124" s="9" t="n">
        <v>7</v>
      </c>
      <c r="T124" s="9" t="n">
        <v>225</v>
      </c>
      <c r="U124" s="9" t="n">
        <v>176</v>
      </c>
      <c r="AA124" s="9" t="n">
        <v>0</v>
      </c>
      <c r="AH124" s="9" t="n">
        <v>0</v>
      </c>
      <c r="AO124" s="9" t="n">
        <v>0</v>
      </c>
      <c r="AV124" s="9" t="n">
        <v>0</v>
      </c>
      <c r="BC124" s="9" t="n">
        <v>0</v>
      </c>
    </row>
    <row r="125" customFormat="false" ht="15" hidden="false" customHeight="false" outlineLevel="0" collapsed="false">
      <c r="A125" s="9" t="s">
        <v>183</v>
      </c>
      <c r="B125" s="9" t="s">
        <v>40</v>
      </c>
      <c r="C125" s="9" t="n">
        <v>77.88</v>
      </c>
      <c r="D125" s="9" t="n">
        <v>318</v>
      </c>
      <c r="E125" s="9" t="n">
        <v>5.33</v>
      </c>
      <c r="F125" s="9" t="n">
        <v>-1.80312208470303</v>
      </c>
      <c r="G125" s="9" t="n">
        <v>28</v>
      </c>
      <c r="H125" s="9" t="n">
        <v>1.06831190724316</v>
      </c>
      <c r="I125" s="9" t="n">
        <v>30</v>
      </c>
      <c r="J125" s="9" t="n">
        <v>-0.538442986841589</v>
      </c>
      <c r="K125" s="9" t="n">
        <v>108</v>
      </c>
      <c r="L125" s="9" t="n">
        <v>-0.779330525824723</v>
      </c>
      <c r="M125" s="9" t="n">
        <v>4.75</v>
      </c>
      <c r="N125" s="9" t="n">
        <v>-1.14462365364622</v>
      </c>
      <c r="O125" s="9" t="n">
        <v>7.65</v>
      </c>
      <c r="P125" s="9" t="n">
        <v>-1.05354589546154</v>
      </c>
      <c r="Q125" s="9" t="n">
        <v>-4.25075323923394</v>
      </c>
      <c r="R125" s="9" t="n">
        <v>-0.708458873205657</v>
      </c>
      <c r="S125" s="9" t="n">
        <v>7</v>
      </c>
      <c r="T125" s="9" t="n">
        <v>227</v>
      </c>
      <c r="U125" s="9" t="n">
        <v>178</v>
      </c>
      <c r="W125" s="9" t="n">
        <v>6</v>
      </c>
      <c r="X125" s="9" t="n">
        <v>93</v>
      </c>
      <c r="Y125" s="9" t="n">
        <v>0</v>
      </c>
      <c r="Z125" s="9" t="n">
        <v>15</v>
      </c>
      <c r="AA125" s="9" t="n">
        <v>108</v>
      </c>
      <c r="AB125" s="9" t="n">
        <v>18</v>
      </c>
      <c r="AD125" s="9" t="n">
        <v>16</v>
      </c>
      <c r="AE125" s="9" t="n">
        <v>206</v>
      </c>
      <c r="AF125" s="9" t="n">
        <v>0</v>
      </c>
      <c r="AG125" s="9" t="n">
        <v>55</v>
      </c>
      <c r="AH125" s="9" t="n">
        <v>261</v>
      </c>
      <c r="AI125" s="9" t="n">
        <v>16.3125</v>
      </c>
      <c r="AO125" s="9" t="n">
        <v>0</v>
      </c>
      <c r="AV125" s="9" t="n">
        <v>0</v>
      </c>
      <c r="BC125" s="9" t="n">
        <v>0</v>
      </c>
    </row>
    <row r="126" customFormat="false" ht="15" hidden="false" customHeight="false" outlineLevel="0" collapsed="false">
      <c r="A126" s="9" t="s">
        <v>196</v>
      </c>
      <c r="B126" s="9" t="s">
        <v>40</v>
      </c>
      <c r="C126" s="9" t="n">
        <v>75.25</v>
      </c>
      <c r="D126" s="9" t="n">
        <v>320</v>
      </c>
      <c r="E126" s="9" t="n">
        <v>5.11</v>
      </c>
      <c r="F126" s="9" t="n">
        <v>-1.07368032758016</v>
      </c>
      <c r="G126" s="9" t="n">
        <v>27</v>
      </c>
      <c r="H126" s="9" t="n">
        <v>0.926113393992366</v>
      </c>
      <c r="M126" s="9" t="n">
        <v>4.63</v>
      </c>
      <c r="N126" s="9" t="n">
        <v>-0.714950573312426</v>
      </c>
      <c r="O126" s="9" t="n">
        <v>7.45</v>
      </c>
      <c r="P126" s="9" t="n">
        <v>-0.560303698093704</v>
      </c>
      <c r="Q126" s="9" t="n">
        <v>-1.42282120499392</v>
      </c>
      <c r="R126" s="9" t="n">
        <v>-0.355705301248481</v>
      </c>
      <c r="S126" s="9" t="n">
        <v>3</v>
      </c>
      <c r="T126" s="9" t="n">
        <v>86</v>
      </c>
      <c r="U126" s="9" t="n">
        <v>77</v>
      </c>
      <c r="W126" s="9" t="n">
        <v>14</v>
      </c>
      <c r="X126" s="9" t="n">
        <v>870</v>
      </c>
      <c r="Y126" s="9" t="n">
        <v>0</v>
      </c>
      <c r="Z126" s="9" t="n">
        <v>67</v>
      </c>
      <c r="AA126" s="9" t="n">
        <v>937</v>
      </c>
      <c r="AB126" s="9" t="n">
        <v>66.9285714285714</v>
      </c>
      <c r="AD126" s="9" t="n">
        <v>10</v>
      </c>
      <c r="AE126" s="9" t="n">
        <v>566</v>
      </c>
      <c r="AF126" s="9" t="n">
        <v>0</v>
      </c>
      <c r="AG126" s="9" t="n">
        <v>51</v>
      </c>
      <c r="AH126" s="9" t="n">
        <v>617</v>
      </c>
      <c r="AI126" s="9" t="n">
        <v>61.7</v>
      </c>
      <c r="AK126" s="9" t="n">
        <v>13</v>
      </c>
      <c r="AL126" s="9" t="n">
        <v>800</v>
      </c>
      <c r="AM126" s="9" t="n">
        <v>0</v>
      </c>
      <c r="AN126" s="9" t="n">
        <v>54</v>
      </c>
      <c r="AO126" s="9" t="n">
        <v>854</v>
      </c>
      <c r="AP126" s="9" t="n">
        <v>65.6923076923077</v>
      </c>
      <c r="AV126" s="9" t="n">
        <v>0</v>
      </c>
      <c r="BC126" s="9" t="n">
        <v>0</v>
      </c>
    </row>
    <row r="127" customFormat="false" ht="15" hidden="false" customHeight="false" outlineLevel="0" collapsed="false">
      <c r="A127" s="9" t="s">
        <v>197</v>
      </c>
      <c r="B127" s="9" t="s">
        <v>40</v>
      </c>
      <c r="C127" s="9" t="n">
        <v>75.63</v>
      </c>
      <c r="D127" s="9" t="n">
        <v>307</v>
      </c>
      <c r="E127" s="9" t="n">
        <v>5.09</v>
      </c>
      <c r="F127" s="9" t="n">
        <v>-1.00736744056899</v>
      </c>
      <c r="G127" s="9" t="n">
        <v>29</v>
      </c>
      <c r="H127" s="9" t="n">
        <v>1.21051042049396</v>
      </c>
      <c r="I127" s="9" t="n">
        <v>29.5</v>
      </c>
      <c r="J127" s="9" t="n">
        <v>-0.654182199310128</v>
      </c>
      <c r="K127" s="9" t="n">
        <v>109</v>
      </c>
      <c r="L127" s="9" t="n">
        <v>-0.673749110359803</v>
      </c>
      <c r="M127" s="9" t="n">
        <v>4.69</v>
      </c>
      <c r="N127" s="9" t="n">
        <v>-0.929787113479324</v>
      </c>
      <c r="O127" s="9" t="n">
        <v>7.48</v>
      </c>
      <c r="P127" s="9" t="n">
        <v>-0.63429002769888</v>
      </c>
      <c r="Q127" s="9" t="n">
        <v>-2.68886547092317</v>
      </c>
      <c r="R127" s="9" t="n">
        <v>-0.448144245153861</v>
      </c>
      <c r="AA127" s="9" t="n">
        <v>0</v>
      </c>
      <c r="AD127" s="9" t="n">
        <v>8</v>
      </c>
      <c r="AE127" s="9" t="n">
        <v>58</v>
      </c>
      <c r="AF127" s="9" t="n">
        <v>0</v>
      </c>
      <c r="AG127" s="9" t="n">
        <v>52</v>
      </c>
      <c r="AH127" s="9" t="n">
        <v>110</v>
      </c>
      <c r="AI127" s="9" t="n">
        <v>13.75</v>
      </c>
      <c r="AK127" s="9" t="n">
        <v>16</v>
      </c>
      <c r="AL127" s="9" t="n">
        <v>373</v>
      </c>
      <c r="AM127" s="9" t="n">
        <v>0</v>
      </c>
      <c r="AN127" s="9" t="n">
        <v>123</v>
      </c>
      <c r="AO127" s="9" t="n">
        <v>496</v>
      </c>
      <c r="AP127" s="9" t="n">
        <v>31</v>
      </c>
      <c r="AR127" s="9" t="n">
        <v>7</v>
      </c>
      <c r="AS127" s="9" t="n">
        <v>488</v>
      </c>
      <c r="AT127" s="9" t="n">
        <v>0</v>
      </c>
      <c r="AU127" s="9" t="n">
        <v>0</v>
      </c>
      <c r="AV127" s="9" t="n">
        <v>488</v>
      </c>
      <c r="AW127" s="9" t="n">
        <v>69.7142857142857</v>
      </c>
      <c r="AY127" s="9" t="n">
        <v>16</v>
      </c>
      <c r="AZ127" s="9" t="n">
        <v>1068</v>
      </c>
      <c r="BA127" s="9" t="n">
        <v>0</v>
      </c>
      <c r="BB127" s="9" t="n">
        <v>0</v>
      </c>
      <c r="BC127" s="9" t="n">
        <v>1068</v>
      </c>
      <c r="BD127" s="9" t="n">
        <v>66.75</v>
      </c>
    </row>
    <row r="128" customFormat="false" ht="15" hidden="false" customHeight="false" outlineLevel="0" collapsed="false">
      <c r="A128" s="9" t="s">
        <v>202</v>
      </c>
      <c r="B128" s="9" t="s">
        <v>40</v>
      </c>
      <c r="C128" s="9" t="n">
        <v>77</v>
      </c>
      <c r="D128" s="9" t="n">
        <v>313</v>
      </c>
      <c r="E128" s="9" t="n">
        <v>5.37</v>
      </c>
      <c r="F128" s="9" t="n">
        <v>-1.93574785872537</v>
      </c>
      <c r="G128" s="9" t="n">
        <v>17</v>
      </c>
      <c r="H128" s="9" t="n">
        <v>-0.495871738515597</v>
      </c>
      <c r="I128" s="9" t="n">
        <v>23</v>
      </c>
      <c r="J128" s="9" t="n">
        <v>-2.15879196140113</v>
      </c>
      <c r="K128" s="9" t="n">
        <v>92</v>
      </c>
      <c r="L128" s="9" t="n">
        <v>-2.46863317326345</v>
      </c>
      <c r="M128" s="9" t="n">
        <v>4.74</v>
      </c>
      <c r="N128" s="9" t="n">
        <v>-1.1088175636184</v>
      </c>
      <c r="O128" s="9" t="n">
        <v>8.12</v>
      </c>
      <c r="P128" s="9" t="n">
        <v>-2.21266505927596</v>
      </c>
      <c r="Q128" s="9" t="n">
        <v>-10.3805273547999</v>
      </c>
      <c r="R128" s="9" t="n">
        <v>-1.73008789246665</v>
      </c>
      <c r="AA128" s="9" t="n">
        <v>0</v>
      </c>
      <c r="AH128" s="9" t="n">
        <v>0</v>
      </c>
      <c r="AO128" s="9" t="n">
        <v>0</v>
      </c>
      <c r="AV128" s="9" t="n">
        <v>0</v>
      </c>
      <c r="BC128" s="9" t="n">
        <v>0</v>
      </c>
    </row>
    <row r="129" customFormat="false" ht="15" hidden="false" customHeight="false" outlineLevel="0" collapsed="false">
      <c r="A129" s="9" t="s">
        <v>217</v>
      </c>
      <c r="B129" s="9" t="s">
        <v>40</v>
      </c>
      <c r="C129" s="9" t="n">
        <v>75.38</v>
      </c>
      <c r="D129" s="9" t="n">
        <v>302</v>
      </c>
      <c r="E129" s="9" t="n">
        <v>5.03</v>
      </c>
      <c r="F129" s="9" t="n">
        <v>-0.808428779535481</v>
      </c>
      <c r="I129" s="9" t="n">
        <v>26.5</v>
      </c>
      <c r="J129" s="9" t="n">
        <v>-1.34861747412136</v>
      </c>
      <c r="M129" s="9" t="n">
        <v>4.44</v>
      </c>
      <c r="N129" s="9" t="n">
        <v>-0.034634862783921</v>
      </c>
      <c r="O129" s="9" t="n">
        <v>7.26</v>
      </c>
      <c r="P129" s="9" t="n">
        <v>-0.0917236105942568</v>
      </c>
      <c r="Q129" s="9" t="n">
        <v>-2.28340472703502</v>
      </c>
      <c r="R129" s="9" t="n">
        <v>-0.570851181758755</v>
      </c>
      <c r="S129" s="9" t="n">
        <v>6</v>
      </c>
      <c r="T129" s="9" t="n">
        <v>196</v>
      </c>
      <c r="U129" s="9" t="n">
        <v>160</v>
      </c>
      <c r="W129" s="9" t="n">
        <v>4</v>
      </c>
      <c r="X129" s="9" t="n">
        <v>4</v>
      </c>
      <c r="Y129" s="9" t="n">
        <v>0</v>
      </c>
      <c r="Z129" s="9" t="n">
        <v>26</v>
      </c>
      <c r="AA129" s="9" t="n">
        <v>30</v>
      </c>
      <c r="AB129" s="9" t="n">
        <v>7.5</v>
      </c>
      <c r="AH129" s="9" t="n">
        <v>0</v>
      </c>
      <c r="AO129" s="9" t="n">
        <v>0</v>
      </c>
      <c r="AV129" s="9" t="n">
        <v>0</v>
      </c>
      <c r="BC129" s="9" t="n">
        <v>0</v>
      </c>
    </row>
    <row r="130" customFormat="false" ht="15" hidden="false" customHeight="false" outlineLevel="0" collapsed="false">
      <c r="A130" s="9" t="s">
        <v>236</v>
      </c>
      <c r="B130" s="9" t="s">
        <v>40</v>
      </c>
      <c r="C130" s="9" t="n">
        <v>74.13</v>
      </c>
      <c r="D130" s="9" t="n">
        <v>311</v>
      </c>
      <c r="E130" s="9" t="n">
        <v>5.07</v>
      </c>
      <c r="F130" s="9" t="n">
        <v>-0.941054553557821</v>
      </c>
      <c r="G130" s="9" t="n">
        <v>35</v>
      </c>
      <c r="H130" s="9" t="n">
        <v>2.06370149999874</v>
      </c>
      <c r="I130" s="9" t="n">
        <v>27</v>
      </c>
      <c r="J130" s="9" t="n">
        <v>-1.23287826165282</v>
      </c>
      <c r="K130" s="9" t="n">
        <v>108</v>
      </c>
      <c r="L130" s="9" t="n">
        <v>-0.779330525824723</v>
      </c>
      <c r="M130" s="9" t="n">
        <v>4.84</v>
      </c>
      <c r="N130" s="9" t="n">
        <v>-1.46687846389656</v>
      </c>
      <c r="O130" s="9" t="n">
        <v>7.78</v>
      </c>
      <c r="P130" s="9" t="n">
        <v>-1.37415332375064</v>
      </c>
      <c r="Q130" s="9" t="n">
        <v>-3.73059362868383</v>
      </c>
      <c r="R130" s="9" t="n">
        <v>-0.621765604780638</v>
      </c>
      <c r="S130" s="9" t="n">
        <v>1</v>
      </c>
      <c r="T130" s="9" t="n">
        <v>7</v>
      </c>
      <c r="U130" s="9" t="n">
        <v>7</v>
      </c>
      <c r="AA130" s="9" t="n">
        <v>0</v>
      </c>
      <c r="AD130" s="9" t="n">
        <v>10</v>
      </c>
      <c r="AE130" s="9" t="n">
        <v>184</v>
      </c>
      <c r="AF130" s="9" t="n">
        <v>0</v>
      </c>
      <c r="AG130" s="9" t="n">
        <v>25</v>
      </c>
      <c r="AH130" s="9" t="n">
        <v>209</v>
      </c>
      <c r="AI130" s="9" t="n">
        <v>20.9</v>
      </c>
      <c r="AK130" s="9" t="n">
        <v>14</v>
      </c>
      <c r="AL130" s="9" t="n">
        <v>638</v>
      </c>
      <c r="AM130" s="9" t="n">
        <v>0</v>
      </c>
      <c r="AN130" s="9" t="n">
        <v>79</v>
      </c>
      <c r="AO130" s="9" t="n">
        <v>717</v>
      </c>
      <c r="AP130" s="9" t="n">
        <v>51.2142857142857</v>
      </c>
      <c r="AR130" s="9" t="n">
        <v>5</v>
      </c>
      <c r="AS130" s="9" t="n">
        <v>183</v>
      </c>
      <c r="AT130" s="9" t="n">
        <v>0</v>
      </c>
      <c r="AU130" s="9" t="n">
        <v>16</v>
      </c>
      <c r="AV130" s="9" t="n">
        <v>199</v>
      </c>
      <c r="AW130" s="9" t="n">
        <v>39.8</v>
      </c>
      <c r="AY130" s="9" t="n">
        <v>13</v>
      </c>
      <c r="AZ130" s="9" t="n">
        <v>835</v>
      </c>
      <c r="BA130" s="9" t="n">
        <v>0</v>
      </c>
      <c r="BB130" s="9" t="n">
        <v>53</v>
      </c>
      <c r="BC130" s="9" t="n">
        <v>888</v>
      </c>
      <c r="BD130" s="9" t="n">
        <v>68.3076923076923</v>
      </c>
    </row>
    <row r="131" customFormat="false" ht="15" hidden="false" customHeight="false" outlineLevel="0" collapsed="false">
      <c r="A131" s="9" t="s">
        <v>257</v>
      </c>
      <c r="B131" s="9" t="s">
        <v>40</v>
      </c>
      <c r="C131" s="9" t="n">
        <v>76.5</v>
      </c>
      <c r="D131" s="9" t="n">
        <v>307</v>
      </c>
      <c r="E131" s="9" t="n">
        <v>5.14</v>
      </c>
      <c r="F131" s="9" t="n">
        <v>-1.17314965809691</v>
      </c>
      <c r="I131" s="9" t="n">
        <v>28.5</v>
      </c>
      <c r="J131" s="9" t="n">
        <v>-0.885660624247206</v>
      </c>
      <c r="K131" s="9" t="n">
        <v>103</v>
      </c>
      <c r="L131" s="9" t="n">
        <v>-1.30723760314932</v>
      </c>
      <c r="M131" s="9" t="n">
        <v>4.63</v>
      </c>
      <c r="N131" s="9" t="n">
        <v>-0.714950573312426</v>
      </c>
      <c r="O131" s="9" t="n">
        <v>7.45</v>
      </c>
      <c r="P131" s="9" t="n">
        <v>-0.560303698093704</v>
      </c>
      <c r="Q131" s="9" t="n">
        <v>-4.64130215689957</v>
      </c>
      <c r="R131" s="9" t="n">
        <v>-0.928260431379915</v>
      </c>
      <c r="S131" s="9" t="n">
        <v>1</v>
      </c>
      <c r="T131" s="9" t="n">
        <v>19</v>
      </c>
      <c r="U131" s="9" t="n">
        <v>18</v>
      </c>
      <c r="W131" s="9" t="n">
        <v>16</v>
      </c>
      <c r="X131" s="9" t="n">
        <v>1027</v>
      </c>
      <c r="Y131" s="9" t="n">
        <v>0</v>
      </c>
      <c r="Z131" s="9" t="n">
        <v>57</v>
      </c>
      <c r="AA131" s="9" t="n">
        <v>1084</v>
      </c>
      <c r="AB131" s="9" t="n">
        <v>67.75</v>
      </c>
      <c r="AD131" s="9" t="n">
        <v>14</v>
      </c>
      <c r="AE131" s="9" t="n">
        <v>910</v>
      </c>
      <c r="AF131" s="9" t="n">
        <v>0</v>
      </c>
      <c r="AG131" s="9" t="n">
        <v>4</v>
      </c>
      <c r="AH131" s="9" t="n">
        <v>914</v>
      </c>
      <c r="AI131" s="9" t="n">
        <v>65.2857142857143</v>
      </c>
      <c r="AK131" s="9" t="n">
        <v>14</v>
      </c>
      <c r="AL131" s="9" t="n">
        <v>968</v>
      </c>
      <c r="AM131" s="9" t="n">
        <v>0</v>
      </c>
      <c r="AN131" s="9" t="n">
        <v>29</v>
      </c>
      <c r="AO131" s="9" t="n">
        <v>997</v>
      </c>
      <c r="AP131" s="9" t="n">
        <v>71.2142857142857</v>
      </c>
      <c r="AR131" s="9" t="n">
        <v>11</v>
      </c>
      <c r="AS131" s="9" t="n">
        <v>687</v>
      </c>
      <c r="AT131" s="9" t="n">
        <v>0</v>
      </c>
      <c r="AU131" s="9" t="n">
        <v>39</v>
      </c>
      <c r="AV131" s="9" t="n">
        <v>726</v>
      </c>
      <c r="AW131" s="9" t="n">
        <v>66</v>
      </c>
      <c r="AY131" s="9" t="n">
        <v>8</v>
      </c>
      <c r="AZ131" s="9" t="n">
        <v>436</v>
      </c>
      <c r="BA131" s="9" t="n">
        <v>0</v>
      </c>
      <c r="BB131" s="9" t="n">
        <v>22</v>
      </c>
      <c r="BC131" s="9" t="n">
        <v>458</v>
      </c>
      <c r="BD131" s="9" t="n">
        <v>57.25</v>
      </c>
    </row>
    <row r="132" customFormat="false" ht="15" hidden="false" customHeight="false" outlineLevel="0" collapsed="false">
      <c r="A132" s="9" t="s">
        <v>276</v>
      </c>
      <c r="B132" s="9" t="s">
        <v>40</v>
      </c>
      <c r="C132" s="9" t="n">
        <v>74</v>
      </c>
      <c r="D132" s="9" t="n">
        <v>317</v>
      </c>
      <c r="E132" s="9" t="n">
        <v>5.48</v>
      </c>
      <c r="F132" s="9" t="n">
        <v>-2.3004687372868</v>
      </c>
      <c r="G132" s="9" t="n">
        <v>35</v>
      </c>
      <c r="H132" s="9" t="n">
        <v>2.06370149999874</v>
      </c>
      <c r="I132" s="9" t="n">
        <v>23</v>
      </c>
      <c r="J132" s="9" t="n">
        <v>-2.15879196140113</v>
      </c>
      <c r="K132" s="9" t="n">
        <v>95</v>
      </c>
      <c r="L132" s="9" t="n">
        <v>-2.15188892686869</v>
      </c>
      <c r="M132" s="9" t="n">
        <v>4.82</v>
      </c>
      <c r="N132" s="9" t="n">
        <v>-1.39526628384093</v>
      </c>
      <c r="O132" s="9" t="n">
        <v>8.07</v>
      </c>
      <c r="P132" s="9" t="n">
        <v>-2.089354509934</v>
      </c>
      <c r="Q132" s="9" t="n">
        <v>-8.03206891933282</v>
      </c>
      <c r="R132" s="9" t="n">
        <v>-1.33867815322214</v>
      </c>
      <c r="W132" s="9" t="n">
        <v>7</v>
      </c>
      <c r="X132" s="9" t="n">
        <v>95</v>
      </c>
      <c r="Y132" s="9" t="n">
        <v>0</v>
      </c>
      <c r="Z132" s="9" t="n">
        <v>19</v>
      </c>
      <c r="AA132" s="9" t="n">
        <v>114</v>
      </c>
      <c r="AB132" s="9" t="n">
        <v>16.2857142857143</v>
      </c>
      <c r="AH132" s="9" t="n">
        <v>0</v>
      </c>
      <c r="AO132" s="9" t="n">
        <v>0</v>
      </c>
      <c r="AV132" s="9" t="n">
        <v>0</v>
      </c>
      <c r="BC132" s="9" t="n">
        <v>0</v>
      </c>
    </row>
    <row r="133" customFormat="false" ht="15" hidden="false" customHeight="false" outlineLevel="0" collapsed="false">
      <c r="A133" s="9" t="s">
        <v>282</v>
      </c>
      <c r="B133" s="9" t="s">
        <v>40</v>
      </c>
      <c r="C133" s="9" t="n">
        <v>75</v>
      </c>
      <c r="D133" s="9" t="n">
        <v>332</v>
      </c>
      <c r="E133" s="9" t="n">
        <v>5.58</v>
      </c>
      <c r="F133" s="9" t="n">
        <v>-2.63203317234265</v>
      </c>
      <c r="G133" s="9" t="n">
        <v>28</v>
      </c>
      <c r="H133" s="9" t="n">
        <v>1.06831190724316</v>
      </c>
      <c r="I133" s="9" t="n">
        <v>22.5</v>
      </c>
      <c r="J133" s="9" t="n">
        <v>-2.27453117386967</v>
      </c>
      <c r="K133" s="9" t="n">
        <v>96</v>
      </c>
      <c r="L133" s="9" t="n">
        <v>-2.04630751140377</v>
      </c>
      <c r="M133" s="9" t="n">
        <v>5.1</v>
      </c>
      <c r="N133" s="9" t="n">
        <v>-2.39783680461978</v>
      </c>
      <c r="O133" s="9" t="n">
        <v>7.78</v>
      </c>
      <c r="P133" s="9" t="n">
        <v>-1.37415332375064</v>
      </c>
      <c r="Q133" s="9" t="n">
        <v>-9.65655007874335</v>
      </c>
      <c r="R133" s="9" t="n">
        <v>-1.60942501312389</v>
      </c>
      <c r="S133" s="9" t="n">
        <v>3</v>
      </c>
      <c r="T133" s="9" t="n">
        <v>65</v>
      </c>
      <c r="U133" s="9" t="n">
        <v>59</v>
      </c>
      <c r="W133" s="9" t="n">
        <v>16</v>
      </c>
      <c r="X133" s="9" t="n">
        <v>1135</v>
      </c>
      <c r="Y133" s="9" t="n">
        <v>0</v>
      </c>
      <c r="Z133" s="9" t="n">
        <v>71</v>
      </c>
      <c r="AA133" s="9" t="n">
        <v>1206</v>
      </c>
      <c r="AB133" s="9" t="n">
        <v>75.375</v>
      </c>
      <c r="AD133" s="9" t="n">
        <v>13</v>
      </c>
      <c r="AE133" s="9" t="n">
        <v>784</v>
      </c>
      <c r="AF133" s="9" t="n">
        <v>0</v>
      </c>
      <c r="AG133" s="9" t="n">
        <v>52</v>
      </c>
      <c r="AH133" s="9" t="n">
        <v>836</v>
      </c>
      <c r="AI133" s="9" t="n">
        <v>64.3076923076923</v>
      </c>
      <c r="AK133" s="9" t="n">
        <v>13</v>
      </c>
      <c r="AL133" s="9" t="n">
        <v>814</v>
      </c>
      <c r="AM133" s="9" t="n">
        <v>0</v>
      </c>
      <c r="AN133" s="9" t="n">
        <v>11</v>
      </c>
      <c r="AO133" s="9" t="n">
        <v>825</v>
      </c>
      <c r="AP133" s="9" t="n">
        <v>63.4615384615385</v>
      </c>
      <c r="AR133" s="9" t="n">
        <v>15</v>
      </c>
      <c r="AS133" s="9" t="n">
        <v>970</v>
      </c>
      <c r="AT133" s="9" t="n">
        <v>0</v>
      </c>
      <c r="AU133" s="9" t="n">
        <v>64</v>
      </c>
      <c r="AV133" s="9" t="n">
        <v>1034</v>
      </c>
      <c r="AW133" s="9" t="n">
        <v>68.9333333333333</v>
      </c>
      <c r="AY133" s="9" t="n">
        <v>14</v>
      </c>
      <c r="AZ133" s="9" t="n">
        <v>824</v>
      </c>
      <c r="BA133" s="9" t="n">
        <v>0</v>
      </c>
      <c r="BB133" s="9" t="n">
        <v>75</v>
      </c>
      <c r="BC133" s="9" t="n">
        <v>899</v>
      </c>
      <c r="BD133" s="9" t="n">
        <v>64.2142857142857</v>
      </c>
    </row>
    <row r="134" customFormat="false" ht="15" hidden="false" customHeight="false" outlineLevel="0" collapsed="false">
      <c r="A134" s="9" t="s">
        <v>305</v>
      </c>
      <c r="B134" s="9" t="s">
        <v>40</v>
      </c>
      <c r="C134" s="9" t="n">
        <v>77.38</v>
      </c>
      <c r="D134" s="9" t="n">
        <v>328</v>
      </c>
      <c r="E134" s="9" t="n">
        <v>5.65</v>
      </c>
      <c r="F134" s="9" t="n">
        <v>-2.86412827688175</v>
      </c>
      <c r="G134" s="9" t="n">
        <v>20</v>
      </c>
      <c r="H134" s="9" t="n">
        <v>-0.0692761987632082</v>
      </c>
      <c r="I134" s="9" t="n">
        <v>20.5</v>
      </c>
      <c r="J134" s="9" t="n">
        <v>-2.73748802374383</v>
      </c>
      <c r="K134" s="9" t="n">
        <v>91</v>
      </c>
      <c r="L134" s="9" t="n">
        <v>-2.57421458872837</v>
      </c>
      <c r="M134" s="9" t="n">
        <v>5.03</v>
      </c>
      <c r="N134" s="9" t="n">
        <v>-2.14719417442507</v>
      </c>
      <c r="O134" s="9" t="n">
        <v>8.07</v>
      </c>
      <c r="P134" s="9" t="n">
        <v>-2.089354509934</v>
      </c>
      <c r="Q134" s="9" t="n">
        <v>-12.4816557724762</v>
      </c>
      <c r="R134" s="9" t="n">
        <v>-2.08027596207937</v>
      </c>
      <c r="AA134" s="9" t="n">
        <v>0</v>
      </c>
      <c r="AH134" s="9" t="n">
        <v>0</v>
      </c>
      <c r="AO134" s="9" t="n">
        <v>0</v>
      </c>
      <c r="AV134" s="9" t="n">
        <v>0</v>
      </c>
      <c r="BC134" s="9" t="n">
        <v>0</v>
      </c>
    </row>
    <row r="135" customFormat="false" ht="15" hidden="false" customHeight="false" outlineLevel="0" collapsed="false">
      <c r="A135" s="9" t="s">
        <v>414</v>
      </c>
      <c r="B135" s="9" t="s">
        <v>40</v>
      </c>
      <c r="C135" s="9" t="n">
        <v>77.88</v>
      </c>
      <c r="D135" s="9" t="n">
        <v>329</v>
      </c>
      <c r="E135" s="9" t="n">
        <v>5.27</v>
      </c>
      <c r="F135" s="9" t="n">
        <v>-1.60418342366952</v>
      </c>
      <c r="G135" s="9" t="n">
        <v>22</v>
      </c>
      <c r="H135" s="9" t="n">
        <v>0.215120827738384</v>
      </c>
      <c r="I135" s="9" t="n">
        <v>22.5</v>
      </c>
      <c r="J135" s="9" t="n">
        <v>-2.27453117386967</v>
      </c>
      <c r="K135" s="9" t="n">
        <v>98</v>
      </c>
      <c r="L135" s="9" t="n">
        <v>-1.83514468047393</v>
      </c>
      <c r="M135" s="9" t="n">
        <v>4.96</v>
      </c>
      <c r="N135" s="9" t="n">
        <v>-1.89655154423036</v>
      </c>
      <c r="O135" s="9" t="n">
        <v>7.85</v>
      </c>
      <c r="P135" s="9" t="n">
        <v>-1.54678809282938</v>
      </c>
      <c r="Q135" s="9" t="n">
        <v>-8.94207808733447</v>
      </c>
      <c r="R135" s="9" t="n">
        <v>-1.49034634788908</v>
      </c>
      <c r="S135" s="9" t="n">
        <v>7</v>
      </c>
      <c r="T135" s="9" t="n">
        <v>214</v>
      </c>
      <c r="U135" s="9" t="n">
        <v>169</v>
      </c>
      <c r="W135" s="9" t="n">
        <v>2</v>
      </c>
      <c r="X135" s="9" t="n">
        <v>4</v>
      </c>
      <c r="Y135" s="9" t="n">
        <v>0</v>
      </c>
      <c r="Z135" s="9" t="n">
        <v>2</v>
      </c>
      <c r="AA135" s="9" t="n">
        <v>6</v>
      </c>
      <c r="AB135" s="9" t="n">
        <v>3</v>
      </c>
      <c r="AH135" s="9" t="n">
        <v>0</v>
      </c>
      <c r="AO135" s="9" t="n">
        <v>0</v>
      </c>
      <c r="AV135" s="9" t="n">
        <v>0</v>
      </c>
      <c r="BC135" s="9" t="n">
        <v>0</v>
      </c>
    </row>
    <row r="136" customFormat="false" ht="15" hidden="false" customHeight="false" outlineLevel="0" collapsed="false">
      <c r="A136" s="9" t="s">
        <v>436</v>
      </c>
      <c r="B136" s="9" t="s">
        <v>40</v>
      </c>
      <c r="C136" s="9" t="n">
        <v>73.75</v>
      </c>
      <c r="D136" s="9" t="n">
        <v>332</v>
      </c>
      <c r="E136" s="9" t="n">
        <v>5.43</v>
      </c>
      <c r="F136" s="9" t="n">
        <v>-2.13468651975888</v>
      </c>
      <c r="G136" s="9" t="n">
        <v>32</v>
      </c>
      <c r="H136" s="9" t="n">
        <v>1.63710596024635</v>
      </c>
      <c r="Q136" s="9" t="n">
        <v>-0.497580559512529</v>
      </c>
      <c r="R136" s="9" t="n">
        <v>-0.248790279756264</v>
      </c>
      <c r="AA136" s="9" t="n">
        <v>0</v>
      </c>
      <c r="AH136" s="9" t="n">
        <v>0</v>
      </c>
      <c r="AO136" s="9" t="n">
        <v>0</v>
      </c>
      <c r="AV136" s="9" t="n">
        <v>0</v>
      </c>
      <c r="BC136" s="9" t="n">
        <v>0</v>
      </c>
    </row>
    <row r="137" customFormat="false" ht="15" hidden="false" customHeight="false" outlineLevel="0" collapsed="false">
      <c r="A137" s="9" t="s">
        <v>34</v>
      </c>
      <c r="B137" s="9" t="s">
        <v>35</v>
      </c>
      <c r="C137" s="9" t="n">
        <v>74.5</v>
      </c>
      <c r="D137" s="9" t="n">
        <v>242</v>
      </c>
      <c r="E137" s="9" t="n">
        <v>4.7</v>
      </c>
      <c r="F137" s="9" t="n">
        <v>0.285733856148822</v>
      </c>
      <c r="G137" s="9" t="n">
        <v>20</v>
      </c>
      <c r="H137" s="9" t="n">
        <v>-0.0692761987632082</v>
      </c>
      <c r="I137" s="9" t="n">
        <v>33.5</v>
      </c>
      <c r="J137" s="9" t="n">
        <v>0.271731500438184</v>
      </c>
      <c r="K137" s="9" t="n">
        <v>122</v>
      </c>
      <c r="L137" s="9" t="n">
        <v>0.69880929068416</v>
      </c>
      <c r="M137" s="9" t="n">
        <v>4.39</v>
      </c>
      <c r="N137" s="9" t="n">
        <v>0.144395587355162</v>
      </c>
      <c r="O137" s="9" t="n">
        <v>7.16</v>
      </c>
      <c r="P137" s="9" t="n">
        <v>0.154897488089661</v>
      </c>
      <c r="Q137" s="9" t="n">
        <v>1.48629152395278</v>
      </c>
      <c r="R137" s="9" t="n">
        <v>0.24771525399213</v>
      </c>
      <c r="S137" s="9" t="n">
        <v>1</v>
      </c>
      <c r="T137" s="9" t="n">
        <v>30</v>
      </c>
      <c r="U137" s="9" t="n">
        <v>29</v>
      </c>
      <c r="W137" s="9" t="n">
        <v>16</v>
      </c>
      <c r="X137" s="9" t="n">
        <v>0</v>
      </c>
      <c r="Y137" s="9" t="n">
        <v>1033</v>
      </c>
      <c r="Z137" s="9" t="n">
        <v>82</v>
      </c>
      <c r="AA137" s="9" t="n">
        <v>1115</v>
      </c>
      <c r="AB137" s="9" t="n">
        <v>69.6875</v>
      </c>
      <c r="AD137" s="9" t="n">
        <v>16</v>
      </c>
      <c r="AE137" s="9" t="n">
        <v>0</v>
      </c>
      <c r="AF137" s="9" t="n">
        <v>978</v>
      </c>
      <c r="AG137" s="9" t="n">
        <v>30</v>
      </c>
      <c r="AH137" s="9" t="n">
        <v>1008</v>
      </c>
      <c r="AI137" s="9" t="n">
        <v>63</v>
      </c>
      <c r="AO137" s="9" t="n">
        <v>0</v>
      </c>
      <c r="AR137" s="9" t="n">
        <v>16</v>
      </c>
      <c r="AS137" s="9" t="n">
        <v>0</v>
      </c>
      <c r="AT137" s="9" t="n">
        <v>1090</v>
      </c>
      <c r="AU137" s="9" t="n">
        <v>2</v>
      </c>
      <c r="AV137" s="9" t="n">
        <v>1092</v>
      </c>
      <c r="AW137" s="9" t="n">
        <v>68.25</v>
      </c>
      <c r="AY137" s="9" t="n">
        <v>15</v>
      </c>
      <c r="AZ137" s="9" t="n">
        <v>0</v>
      </c>
      <c r="BA137" s="9" t="n">
        <v>923</v>
      </c>
      <c r="BB137" s="9" t="n">
        <v>63</v>
      </c>
      <c r="BC137" s="9" t="n">
        <v>986</v>
      </c>
      <c r="BD137" s="9" t="n">
        <v>65.7333333333333</v>
      </c>
    </row>
    <row r="138" customFormat="false" ht="15" hidden="false" customHeight="false" outlineLevel="0" collapsed="false">
      <c r="A138" s="9" t="s">
        <v>47</v>
      </c>
      <c r="B138" s="9" t="s">
        <v>35</v>
      </c>
      <c r="C138" s="9" t="n">
        <v>72.38</v>
      </c>
      <c r="D138" s="9" t="n">
        <v>241</v>
      </c>
      <c r="E138" s="9" t="n">
        <v>4.62</v>
      </c>
      <c r="F138" s="9" t="n">
        <v>0.550985404193501</v>
      </c>
      <c r="K138" s="9" t="n">
        <v>116</v>
      </c>
      <c r="L138" s="9" t="n">
        <v>0.0653207978946388</v>
      </c>
      <c r="Q138" s="9" t="n">
        <v>0.61630620208814</v>
      </c>
      <c r="R138" s="9" t="n">
        <v>0.30815310104407</v>
      </c>
      <c r="S138" s="9" t="n">
        <v>2</v>
      </c>
      <c r="T138" s="9" t="n">
        <v>56</v>
      </c>
      <c r="U138" s="9" t="n">
        <v>51</v>
      </c>
      <c r="W138" s="9" t="n">
        <v>14</v>
      </c>
      <c r="X138" s="9" t="n">
        <v>0</v>
      </c>
      <c r="Y138" s="9" t="n">
        <v>205</v>
      </c>
      <c r="Z138" s="9" t="n">
        <v>229</v>
      </c>
      <c r="AA138" s="9" t="n">
        <v>434</v>
      </c>
      <c r="AB138" s="9" t="n">
        <v>31</v>
      </c>
      <c r="AD138" s="9" t="n">
        <v>4</v>
      </c>
      <c r="AE138" s="9" t="n">
        <v>0</v>
      </c>
      <c r="AF138" s="9" t="n">
        <v>0</v>
      </c>
      <c r="AG138" s="9" t="n">
        <v>51</v>
      </c>
      <c r="AH138" s="9" t="n">
        <v>51</v>
      </c>
      <c r="AI138" s="9" t="n">
        <v>12.75</v>
      </c>
      <c r="AK138" s="9" t="n">
        <v>16</v>
      </c>
      <c r="AL138" s="9" t="n">
        <v>0</v>
      </c>
      <c r="AM138" s="9" t="n">
        <v>10</v>
      </c>
      <c r="AN138" s="9" t="n">
        <v>258</v>
      </c>
      <c r="AO138" s="9" t="n">
        <v>268</v>
      </c>
      <c r="AP138" s="9" t="n">
        <v>16.75</v>
      </c>
      <c r="AR138" s="9" t="n">
        <v>14</v>
      </c>
      <c r="AS138" s="9" t="n">
        <v>0</v>
      </c>
      <c r="AT138" s="9" t="n">
        <v>6</v>
      </c>
      <c r="AU138" s="9" t="n">
        <v>335</v>
      </c>
      <c r="AV138" s="9" t="n">
        <v>341</v>
      </c>
      <c r="AW138" s="9" t="n">
        <v>24.3571428571429</v>
      </c>
      <c r="BC138" s="9" t="n">
        <v>0</v>
      </c>
    </row>
    <row r="139" customFormat="false" ht="15" hidden="false" customHeight="false" outlineLevel="0" collapsed="false">
      <c r="A139" s="9" t="s">
        <v>53</v>
      </c>
      <c r="B139" s="9" t="s">
        <v>35</v>
      </c>
      <c r="C139" s="9" t="n">
        <v>76.25</v>
      </c>
      <c r="D139" s="9" t="n">
        <v>241</v>
      </c>
      <c r="E139" s="9" t="n">
        <v>4.58</v>
      </c>
      <c r="F139" s="9" t="n">
        <v>0.683611178215841</v>
      </c>
      <c r="I139" s="9" t="n">
        <v>37</v>
      </c>
      <c r="J139" s="9" t="n">
        <v>1.08190598771796</v>
      </c>
      <c r="K139" s="9" t="n">
        <v>128</v>
      </c>
      <c r="L139" s="9" t="n">
        <v>1.33229778347368</v>
      </c>
      <c r="M139" s="9" t="n">
        <v>4.39</v>
      </c>
      <c r="N139" s="9" t="n">
        <v>0.144395587355162</v>
      </c>
      <c r="O139" s="9" t="n">
        <v>6.84</v>
      </c>
      <c r="P139" s="9" t="n">
        <v>0.944085003878202</v>
      </c>
      <c r="Q139" s="9" t="n">
        <v>4.18629554064084</v>
      </c>
      <c r="R139" s="9" t="n">
        <v>0.837259108128169</v>
      </c>
      <c r="S139" s="9" t="n">
        <v>1</v>
      </c>
      <c r="T139" s="9" t="n">
        <v>6</v>
      </c>
      <c r="U139" s="9" t="n">
        <v>6</v>
      </c>
      <c r="W139" s="9" t="n">
        <v>15</v>
      </c>
      <c r="X139" s="9" t="n">
        <v>0</v>
      </c>
      <c r="Y139" s="9" t="n">
        <v>666</v>
      </c>
      <c r="Z139" s="9" t="n">
        <v>134</v>
      </c>
      <c r="AA139" s="9" t="n">
        <v>800</v>
      </c>
      <c r="AB139" s="9" t="n">
        <v>53.3333333333333</v>
      </c>
      <c r="AD139" s="9" t="n">
        <v>15</v>
      </c>
      <c r="AE139" s="9" t="n">
        <v>0</v>
      </c>
      <c r="AF139" s="9" t="n">
        <v>667</v>
      </c>
      <c r="AG139" s="9" t="n">
        <v>213</v>
      </c>
      <c r="AH139" s="9" t="n">
        <v>880</v>
      </c>
      <c r="AI139" s="9" t="n">
        <v>58.6666666666667</v>
      </c>
      <c r="AK139" s="9" t="n">
        <v>16</v>
      </c>
      <c r="AL139" s="9" t="n">
        <v>0</v>
      </c>
      <c r="AM139" s="9" t="n">
        <v>256</v>
      </c>
      <c r="AN139" s="9" t="n">
        <v>368</v>
      </c>
      <c r="AO139" s="9" t="n">
        <v>624</v>
      </c>
      <c r="AP139" s="9" t="n">
        <v>39</v>
      </c>
      <c r="AR139" s="9" t="n">
        <v>16</v>
      </c>
      <c r="AS139" s="9" t="n">
        <v>0</v>
      </c>
      <c r="AT139" s="9" t="n">
        <v>47</v>
      </c>
      <c r="AU139" s="9" t="n">
        <v>323</v>
      </c>
      <c r="AV139" s="9" t="n">
        <v>370</v>
      </c>
      <c r="AW139" s="9" t="n">
        <v>23.125</v>
      </c>
      <c r="AY139" s="9" t="n">
        <v>16</v>
      </c>
      <c r="AZ139" s="9" t="n">
        <v>0</v>
      </c>
      <c r="BA139" s="9" t="n">
        <v>501</v>
      </c>
      <c r="BB139" s="9" t="n">
        <v>287</v>
      </c>
      <c r="BC139" s="9" t="n">
        <v>788</v>
      </c>
      <c r="BD139" s="9" t="n">
        <v>49.25</v>
      </c>
    </row>
    <row r="140" customFormat="false" ht="15" hidden="false" customHeight="false" outlineLevel="0" collapsed="false">
      <c r="A140" s="9" t="s">
        <v>72</v>
      </c>
      <c r="B140" s="9" t="s">
        <v>35</v>
      </c>
      <c r="C140" s="9" t="n">
        <v>74.5</v>
      </c>
      <c r="D140" s="9" t="n">
        <v>251</v>
      </c>
      <c r="E140" s="9" t="n">
        <v>4.69</v>
      </c>
      <c r="F140" s="9" t="n">
        <v>0.318890299654406</v>
      </c>
      <c r="G140" s="9" t="n">
        <v>18</v>
      </c>
      <c r="H140" s="9" t="n">
        <v>-0.353673225264801</v>
      </c>
      <c r="Q140" s="9" t="n">
        <v>-0.034782925610395</v>
      </c>
      <c r="R140" s="9" t="n">
        <v>-0.0173914628051975</v>
      </c>
      <c r="S140" s="9" t="n">
        <v>5</v>
      </c>
      <c r="T140" s="9" t="n">
        <v>162</v>
      </c>
      <c r="U140" s="9" t="n">
        <v>136</v>
      </c>
      <c r="W140" s="9" t="n">
        <v>5</v>
      </c>
      <c r="X140" s="9" t="n">
        <v>0</v>
      </c>
      <c r="Y140" s="9" t="n">
        <v>39</v>
      </c>
      <c r="Z140" s="9" t="n">
        <v>42</v>
      </c>
      <c r="AA140" s="9" t="n">
        <v>81</v>
      </c>
      <c r="AB140" s="9" t="n">
        <v>16.2</v>
      </c>
      <c r="AH140" s="9" t="n">
        <v>0</v>
      </c>
      <c r="AO140" s="9" t="n">
        <v>0</v>
      </c>
      <c r="AV140" s="9" t="n">
        <v>0</v>
      </c>
      <c r="BC140" s="9" t="n">
        <v>0</v>
      </c>
    </row>
    <row r="141" customFormat="false" ht="15" hidden="false" customHeight="false" outlineLevel="0" collapsed="false">
      <c r="A141" s="9" t="s">
        <v>75</v>
      </c>
      <c r="B141" s="9" t="s">
        <v>35</v>
      </c>
      <c r="C141" s="9" t="n">
        <v>71</v>
      </c>
      <c r="D141" s="9" t="n">
        <v>223</v>
      </c>
      <c r="E141" s="9" t="n">
        <v>4.74</v>
      </c>
      <c r="F141" s="9" t="n">
        <v>0.153108082126482</v>
      </c>
      <c r="K141" s="9" t="n">
        <v>114</v>
      </c>
      <c r="L141" s="9" t="n">
        <v>-0.145842033035202</v>
      </c>
      <c r="Q141" s="9" t="n">
        <v>0.00726604909128009</v>
      </c>
      <c r="R141" s="9" t="n">
        <v>0.00363302454564005</v>
      </c>
      <c r="W141" s="9" t="n">
        <v>8</v>
      </c>
      <c r="X141" s="9" t="n">
        <v>0</v>
      </c>
      <c r="Y141" s="9" t="n">
        <v>0</v>
      </c>
      <c r="Z141" s="9" t="n">
        <v>148</v>
      </c>
      <c r="AA141" s="9" t="n">
        <v>148</v>
      </c>
      <c r="AB141" s="9" t="n">
        <v>18.5</v>
      </c>
      <c r="AD141" s="9" t="n">
        <v>9</v>
      </c>
      <c r="AE141" s="9" t="n">
        <v>0</v>
      </c>
      <c r="AF141" s="9" t="n">
        <v>16</v>
      </c>
      <c r="AG141" s="9" t="n">
        <v>170</v>
      </c>
      <c r="AH141" s="9" t="n">
        <v>186</v>
      </c>
      <c r="AI141" s="9" t="n">
        <v>20.6666666666667</v>
      </c>
      <c r="AO141" s="9" t="n">
        <v>0</v>
      </c>
      <c r="AV141" s="9" t="n">
        <v>0</v>
      </c>
      <c r="BC141" s="9" t="n">
        <v>0</v>
      </c>
    </row>
    <row r="142" customFormat="false" ht="15" hidden="false" customHeight="false" outlineLevel="0" collapsed="false">
      <c r="A142" s="9" t="s">
        <v>91</v>
      </c>
      <c r="B142" s="9" t="s">
        <v>35</v>
      </c>
      <c r="C142" s="9" t="n">
        <v>75.25</v>
      </c>
      <c r="D142" s="9" t="n">
        <v>244</v>
      </c>
      <c r="E142" s="9" t="n">
        <v>4.91</v>
      </c>
      <c r="F142" s="9" t="n">
        <v>-0.410551457468462</v>
      </c>
      <c r="G142" s="9" t="n">
        <v>18</v>
      </c>
      <c r="H142" s="9" t="n">
        <v>-0.353673225264801</v>
      </c>
      <c r="I142" s="9" t="n">
        <v>32</v>
      </c>
      <c r="J142" s="9" t="n">
        <v>-0.0754861369674331</v>
      </c>
      <c r="K142" s="9" t="n">
        <v>113</v>
      </c>
      <c r="L142" s="9" t="n">
        <v>-0.251423448500122</v>
      </c>
      <c r="M142" s="9" t="n">
        <v>4.31</v>
      </c>
      <c r="N142" s="9" t="n">
        <v>0.430844307577692</v>
      </c>
      <c r="O142" s="9" t="n">
        <v>7.17</v>
      </c>
      <c r="P142" s="9" t="n">
        <v>0.13023537822127</v>
      </c>
      <c r="Q142" s="9" t="n">
        <v>-0.530054582401856</v>
      </c>
      <c r="R142" s="9" t="n">
        <v>-0.0883424304003094</v>
      </c>
      <c r="AA142" s="9" t="n">
        <v>0</v>
      </c>
      <c r="AD142" s="9" t="n">
        <v>5</v>
      </c>
      <c r="AE142" s="9" t="n">
        <v>0</v>
      </c>
      <c r="AF142" s="9" t="n">
        <v>0</v>
      </c>
      <c r="AG142" s="9" t="n">
        <v>53</v>
      </c>
      <c r="AH142" s="9" t="n">
        <v>53</v>
      </c>
      <c r="AI142" s="9" t="n">
        <v>10.6</v>
      </c>
      <c r="AO142" s="9" t="n">
        <v>0</v>
      </c>
      <c r="AV142" s="9" t="n">
        <v>0</v>
      </c>
      <c r="BC142" s="9" t="n">
        <v>0</v>
      </c>
    </row>
    <row r="143" customFormat="false" ht="15" hidden="false" customHeight="false" outlineLevel="0" collapsed="false">
      <c r="A143" s="9" t="s">
        <v>155</v>
      </c>
      <c r="B143" s="9" t="s">
        <v>35</v>
      </c>
      <c r="C143" s="9" t="n">
        <v>73.38</v>
      </c>
      <c r="D143" s="9" t="n">
        <v>243</v>
      </c>
      <c r="E143" s="9" t="n">
        <v>4.76</v>
      </c>
      <c r="F143" s="9" t="n">
        <v>0.0867951951153134</v>
      </c>
      <c r="G143" s="9" t="n">
        <v>15</v>
      </c>
      <c r="H143" s="9" t="n">
        <v>-0.78026876501719</v>
      </c>
      <c r="I143" s="9" t="n">
        <v>33</v>
      </c>
      <c r="J143" s="9" t="n">
        <v>0.155992287969645</v>
      </c>
      <c r="K143" s="9" t="n">
        <v>113</v>
      </c>
      <c r="L143" s="9" t="n">
        <v>-0.251423448500122</v>
      </c>
      <c r="M143" s="9" t="n">
        <v>4.26</v>
      </c>
      <c r="N143" s="9" t="n">
        <v>0.609874757716772</v>
      </c>
      <c r="O143" s="9" t="n">
        <v>7.3</v>
      </c>
      <c r="P143" s="9" t="n">
        <v>-0.190372050067824</v>
      </c>
      <c r="Q143" s="9" t="n">
        <v>-0.369402022783406</v>
      </c>
      <c r="R143" s="9" t="n">
        <v>-0.0615670037972344</v>
      </c>
      <c r="S143" s="9" t="n">
        <v>6</v>
      </c>
      <c r="T143" s="9" t="n">
        <v>185</v>
      </c>
      <c r="U143" s="9" t="n">
        <v>152</v>
      </c>
      <c r="W143" s="9" t="n">
        <v>9</v>
      </c>
      <c r="X143" s="9" t="n">
        <v>0</v>
      </c>
      <c r="Y143" s="9" t="n">
        <v>208</v>
      </c>
      <c r="Z143" s="9" t="n">
        <v>141</v>
      </c>
      <c r="AA143" s="9" t="n">
        <v>349</v>
      </c>
      <c r="AB143" s="9" t="n">
        <v>38.7777777777778</v>
      </c>
      <c r="AH143" s="9" t="n">
        <v>0</v>
      </c>
      <c r="AO143" s="9" t="n">
        <v>0</v>
      </c>
      <c r="AV143" s="9" t="n">
        <v>0</v>
      </c>
      <c r="BC143" s="9" t="n">
        <v>0</v>
      </c>
    </row>
    <row r="144" customFormat="false" ht="15" hidden="false" customHeight="false" outlineLevel="0" collapsed="false">
      <c r="A144" s="9" t="s">
        <v>179</v>
      </c>
      <c r="B144" s="9" t="s">
        <v>35</v>
      </c>
      <c r="C144" s="9" t="n">
        <v>74</v>
      </c>
      <c r="D144" s="9" t="n">
        <v>247</v>
      </c>
      <c r="E144" s="9" t="n">
        <v>4.75</v>
      </c>
      <c r="F144" s="9" t="n">
        <v>0.119951638620898</v>
      </c>
      <c r="G144" s="9" t="n">
        <v>24</v>
      </c>
      <c r="H144" s="9" t="n">
        <v>0.499517854239977</v>
      </c>
      <c r="K144" s="9" t="n">
        <v>114</v>
      </c>
      <c r="L144" s="9" t="n">
        <v>-0.145842033035202</v>
      </c>
      <c r="Q144" s="9" t="n">
        <v>0.473627459825673</v>
      </c>
      <c r="R144" s="9" t="n">
        <v>0.157875819941891</v>
      </c>
      <c r="AA144" s="9" t="n">
        <v>0</v>
      </c>
      <c r="AH144" s="9" t="n">
        <v>0</v>
      </c>
      <c r="AO144" s="9" t="n">
        <v>0</v>
      </c>
      <c r="AV144" s="9" t="n">
        <v>0</v>
      </c>
      <c r="BC144" s="9" t="n">
        <v>0</v>
      </c>
    </row>
    <row r="145" customFormat="false" ht="15" hidden="false" customHeight="false" outlineLevel="0" collapsed="false">
      <c r="A145" s="9" t="s">
        <v>191</v>
      </c>
      <c r="B145" s="9" t="s">
        <v>35</v>
      </c>
      <c r="C145" s="9" t="n">
        <v>73</v>
      </c>
      <c r="D145" s="9" t="n">
        <v>243</v>
      </c>
      <c r="E145" s="9" t="n">
        <v>4.78</v>
      </c>
      <c r="F145" s="9" t="n">
        <v>0.020482308104142</v>
      </c>
      <c r="G145" s="9" t="n">
        <v>22</v>
      </c>
      <c r="H145" s="9" t="n">
        <v>0.215120827738384</v>
      </c>
      <c r="K145" s="9" t="n">
        <v>119</v>
      </c>
      <c r="L145" s="9" t="n">
        <v>0.3820650442894</v>
      </c>
      <c r="Q145" s="9" t="n">
        <v>0.617668180131926</v>
      </c>
      <c r="R145" s="9" t="n">
        <v>0.205889393377309</v>
      </c>
      <c r="S145" s="9" t="n">
        <v>4</v>
      </c>
      <c r="T145" s="9" t="n">
        <v>120</v>
      </c>
      <c r="U145" s="9" t="n">
        <v>105</v>
      </c>
      <c r="W145" s="9" t="n">
        <v>11</v>
      </c>
      <c r="X145" s="9" t="n">
        <v>0</v>
      </c>
      <c r="Y145" s="9" t="n">
        <v>2</v>
      </c>
      <c r="Z145" s="9" t="n">
        <v>181</v>
      </c>
      <c r="AA145" s="9" t="n">
        <v>183</v>
      </c>
      <c r="AB145" s="9" t="n">
        <v>16.6363636363636</v>
      </c>
      <c r="AD145" s="9" t="n">
        <v>14</v>
      </c>
      <c r="AE145" s="9" t="n">
        <v>0</v>
      </c>
      <c r="AF145" s="9" t="n">
        <v>503</v>
      </c>
      <c r="AG145" s="9" t="n">
        <v>136</v>
      </c>
      <c r="AH145" s="9" t="n">
        <v>639</v>
      </c>
      <c r="AI145" s="9" t="n">
        <v>45.6428571428572</v>
      </c>
      <c r="AK145" s="9" t="n">
        <v>14</v>
      </c>
      <c r="AL145" s="9" t="n">
        <v>0</v>
      </c>
      <c r="AM145" s="9" t="n">
        <v>517</v>
      </c>
      <c r="AN145" s="9" t="n">
        <v>80</v>
      </c>
      <c r="AO145" s="9" t="n">
        <v>597</v>
      </c>
      <c r="AP145" s="9" t="n">
        <v>42.6428571428571</v>
      </c>
      <c r="AR145" s="9" t="n">
        <v>15</v>
      </c>
      <c r="AS145" s="9" t="n">
        <v>0</v>
      </c>
      <c r="AT145" s="9" t="n">
        <v>584</v>
      </c>
      <c r="AU145" s="9" t="n">
        <v>73</v>
      </c>
      <c r="AV145" s="9" t="n">
        <v>657</v>
      </c>
      <c r="AW145" s="9" t="n">
        <v>43.8</v>
      </c>
      <c r="AY145" s="9" t="n">
        <v>11</v>
      </c>
      <c r="AZ145" s="9" t="n">
        <v>0</v>
      </c>
      <c r="BA145" s="9" t="n">
        <v>12</v>
      </c>
      <c r="BB145" s="9" t="n">
        <v>178</v>
      </c>
      <c r="BC145" s="9" t="n">
        <v>190</v>
      </c>
      <c r="BD145" s="9" t="n">
        <v>17.2727272727273</v>
      </c>
    </row>
    <row r="146" customFormat="false" ht="15" hidden="false" customHeight="false" outlineLevel="0" collapsed="false">
      <c r="A146" s="9" t="s">
        <v>207</v>
      </c>
      <c r="B146" s="9" t="s">
        <v>35</v>
      </c>
      <c r="C146" s="9" t="n">
        <v>75.5</v>
      </c>
      <c r="D146" s="9" t="n">
        <v>250</v>
      </c>
      <c r="E146" s="9" t="n">
        <v>4.64</v>
      </c>
      <c r="F146" s="9" t="n">
        <v>0.484672517182333</v>
      </c>
      <c r="G146" s="9" t="n">
        <v>19</v>
      </c>
      <c r="H146" s="9" t="n">
        <v>-0.211474712014004</v>
      </c>
      <c r="I146" s="9" t="n">
        <v>41.5</v>
      </c>
      <c r="J146" s="9" t="n">
        <v>2.12355889993481</v>
      </c>
      <c r="K146" s="9" t="n">
        <v>139</v>
      </c>
      <c r="L146" s="9" t="n">
        <v>2.4936933535878</v>
      </c>
      <c r="M146" s="9" t="n">
        <v>4.32</v>
      </c>
      <c r="N146" s="9" t="n">
        <v>0.395038217549873</v>
      </c>
      <c r="O146" s="9" t="n">
        <v>7.1</v>
      </c>
      <c r="P146" s="9" t="n">
        <v>0.302870147300014</v>
      </c>
      <c r="Q146" s="9" t="n">
        <v>5.58835842354083</v>
      </c>
      <c r="R146" s="9" t="n">
        <v>0.931393070590138</v>
      </c>
      <c r="S146" s="9" t="n">
        <v>2</v>
      </c>
      <c r="T146" s="9" t="n">
        <v>52</v>
      </c>
      <c r="U146" s="9" t="n">
        <v>47</v>
      </c>
      <c r="W146" s="9" t="n">
        <v>16</v>
      </c>
      <c r="X146" s="9" t="n">
        <v>0</v>
      </c>
      <c r="Y146" s="9" t="n">
        <v>296</v>
      </c>
      <c r="Z146" s="9" t="n">
        <v>364</v>
      </c>
      <c r="AA146" s="9" t="n">
        <v>660</v>
      </c>
      <c r="AB146" s="9" t="n">
        <v>41.25</v>
      </c>
      <c r="AD146" s="9" t="n">
        <v>15</v>
      </c>
      <c r="AE146" s="9" t="n">
        <v>0</v>
      </c>
      <c r="AF146" s="9" t="n">
        <v>925</v>
      </c>
      <c r="AG146" s="9" t="n">
        <v>79</v>
      </c>
      <c r="AH146" s="9" t="n">
        <v>1004</v>
      </c>
      <c r="AI146" s="9" t="n">
        <v>66.9333333333333</v>
      </c>
      <c r="AK146" s="9" t="n">
        <v>12</v>
      </c>
      <c r="AL146" s="9" t="n">
        <v>0</v>
      </c>
      <c r="AM146" s="9" t="n">
        <v>775</v>
      </c>
      <c r="AN146" s="9" t="n">
        <v>57</v>
      </c>
      <c r="AO146" s="9" t="n">
        <v>832</v>
      </c>
      <c r="AP146" s="9" t="n">
        <v>69.3333333333333</v>
      </c>
      <c r="AR146" s="9" t="n">
        <v>15</v>
      </c>
      <c r="AS146" s="9" t="n">
        <v>0</v>
      </c>
      <c r="AT146" s="9" t="n">
        <v>980</v>
      </c>
      <c r="AU146" s="9" t="n">
        <v>30</v>
      </c>
      <c r="AV146" s="9" t="n">
        <v>1010</v>
      </c>
      <c r="AW146" s="9" t="n">
        <v>67.3333333333333</v>
      </c>
      <c r="AY146" s="9" t="n">
        <v>6</v>
      </c>
      <c r="AZ146" s="9" t="n">
        <v>0</v>
      </c>
      <c r="BA146" s="9" t="n">
        <v>330</v>
      </c>
      <c r="BB146" s="9" t="n">
        <v>26</v>
      </c>
      <c r="BC146" s="9" t="n">
        <v>356</v>
      </c>
      <c r="BD146" s="9" t="n">
        <v>59.3333333333333</v>
      </c>
    </row>
    <row r="147" customFormat="false" ht="15" hidden="false" customHeight="false" outlineLevel="0" collapsed="false">
      <c r="A147" s="9" t="s">
        <v>211</v>
      </c>
      <c r="B147" s="9" t="s">
        <v>35</v>
      </c>
      <c r="C147" s="9" t="n">
        <v>75</v>
      </c>
      <c r="D147" s="9" t="n">
        <v>241</v>
      </c>
      <c r="E147" s="9" t="n">
        <v>4.74</v>
      </c>
      <c r="F147" s="9" t="n">
        <v>0.153108082126482</v>
      </c>
      <c r="Q147" s="9" t="n">
        <v>0.153108082126482</v>
      </c>
      <c r="R147" s="9" t="n">
        <v>0.153108082126482</v>
      </c>
      <c r="S147" s="9" t="n">
        <v>1</v>
      </c>
      <c r="T147" s="9" t="n">
        <v>17</v>
      </c>
      <c r="U147" s="9" t="n">
        <v>16</v>
      </c>
      <c r="W147" s="9" t="n">
        <v>14</v>
      </c>
      <c r="X147" s="9" t="n">
        <v>0</v>
      </c>
      <c r="Y147" s="9" t="n">
        <v>630</v>
      </c>
      <c r="Z147" s="9" t="n">
        <v>121</v>
      </c>
      <c r="AA147" s="9" t="n">
        <v>751</v>
      </c>
      <c r="AB147" s="9" t="n">
        <v>53.6428571428572</v>
      </c>
      <c r="AD147" s="9" t="n">
        <v>7</v>
      </c>
      <c r="AE147" s="9" t="n">
        <v>0</v>
      </c>
      <c r="AF147" s="9" t="n">
        <v>231</v>
      </c>
      <c r="AG147" s="9" t="n">
        <v>35</v>
      </c>
      <c r="AH147" s="9" t="n">
        <v>266</v>
      </c>
      <c r="AI147" s="9" t="n">
        <v>38</v>
      </c>
      <c r="AK147" s="9" t="n">
        <v>15</v>
      </c>
      <c r="AL147" s="9" t="n">
        <v>0</v>
      </c>
      <c r="AM147" s="9" t="n">
        <v>455</v>
      </c>
      <c r="AN147" s="9" t="n">
        <v>113</v>
      </c>
      <c r="AO147" s="9" t="n">
        <v>568</v>
      </c>
      <c r="AP147" s="9" t="n">
        <v>37.8666666666667</v>
      </c>
      <c r="AR147" s="9" t="n">
        <v>14</v>
      </c>
      <c r="AS147" s="9" t="n">
        <v>0</v>
      </c>
      <c r="AT147" s="9" t="n">
        <v>474</v>
      </c>
      <c r="AU147" s="9" t="n">
        <v>32</v>
      </c>
      <c r="AV147" s="9" t="n">
        <v>506</v>
      </c>
      <c r="AW147" s="9" t="n">
        <v>36.1428571428571</v>
      </c>
      <c r="BC147" s="9" t="n">
        <v>0</v>
      </c>
    </row>
    <row r="148" customFormat="false" ht="15" hidden="false" customHeight="false" outlineLevel="0" collapsed="false">
      <c r="A148" s="9" t="s">
        <v>218</v>
      </c>
      <c r="B148" s="9" t="s">
        <v>35</v>
      </c>
      <c r="C148" s="9" t="n">
        <v>72.5</v>
      </c>
      <c r="D148" s="9" t="n">
        <v>243</v>
      </c>
      <c r="E148" s="9" t="n">
        <v>4.54</v>
      </c>
      <c r="F148" s="9" t="n">
        <v>0.816236952238181</v>
      </c>
      <c r="G148" s="9" t="n">
        <v>27</v>
      </c>
      <c r="H148" s="9" t="n">
        <v>0.926113393992366</v>
      </c>
      <c r="Q148" s="9" t="n">
        <v>1.74235034623055</v>
      </c>
      <c r="R148" s="9" t="n">
        <v>0.871175173115273</v>
      </c>
      <c r="S148" s="9" t="n">
        <v>4</v>
      </c>
      <c r="T148" s="9" t="n">
        <v>104</v>
      </c>
      <c r="U148" s="9" t="n">
        <v>92</v>
      </c>
      <c r="W148" s="9" t="n">
        <v>16</v>
      </c>
      <c r="X148" s="9" t="n">
        <v>0</v>
      </c>
      <c r="Y148" s="9" t="n">
        <v>125</v>
      </c>
      <c r="Z148" s="9" t="n">
        <v>209</v>
      </c>
      <c r="AA148" s="9" t="n">
        <v>334</v>
      </c>
      <c r="AB148" s="9" t="n">
        <v>20.875</v>
      </c>
      <c r="AD148" s="9" t="n">
        <v>15</v>
      </c>
      <c r="AE148" s="9" t="n">
        <v>0</v>
      </c>
      <c r="AF148" s="9" t="n">
        <v>900</v>
      </c>
      <c r="AG148" s="9" t="n">
        <v>77</v>
      </c>
      <c r="AH148" s="9" t="n">
        <v>977</v>
      </c>
      <c r="AI148" s="9" t="n">
        <v>65.1333333333333</v>
      </c>
      <c r="AK148" s="9" t="n">
        <v>13</v>
      </c>
      <c r="AL148" s="9" t="n">
        <v>0</v>
      </c>
      <c r="AM148" s="9" t="n">
        <v>697</v>
      </c>
      <c r="AN148" s="9" t="n">
        <v>13</v>
      </c>
      <c r="AO148" s="9" t="n">
        <v>710</v>
      </c>
      <c r="AP148" s="9" t="n">
        <v>54.6153846153846</v>
      </c>
      <c r="AR148" s="9" t="n">
        <v>9</v>
      </c>
      <c r="AS148" s="9" t="n">
        <v>0</v>
      </c>
      <c r="AT148" s="9" t="n">
        <v>371</v>
      </c>
      <c r="AU148" s="9" t="n">
        <v>7</v>
      </c>
      <c r="AV148" s="9" t="n">
        <v>378</v>
      </c>
      <c r="AW148" s="9" t="n">
        <v>42</v>
      </c>
      <c r="AY148" s="9" t="n">
        <v>7</v>
      </c>
      <c r="AZ148" s="9" t="n">
        <v>0</v>
      </c>
      <c r="BA148" s="9" t="n">
        <v>81</v>
      </c>
      <c r="BB148" s="9" t="n">
        <v>46</v>
      </c>
      <c r="BC148" s="9" t="n">
        <v>127</v>
      </c>
      <c r="BD148" s="9" t="n">
        <v>18.1428571428571</v>
      </c>
    </row>
    <row r="149" customFormat="false" ht="15" hidden="false" customHeight="false" outlineLevel="0" collapsed="false">
      <c r="A149" s="9" t="s">
        <v>226</v>
      </c>
      <c r="B149" s="9" t="s">
        <v>35</v>
      </c>
      <c r="C149" s="9" t="n">
        <v>71.38</v>
      </c>
      <c r="D149" s="9" t="n">
        <v>233</v>
      </c>
      <c r="E149" s="9" t="n">
        <v>4.84</v>
      </c>
      <c r="F149" s="9" t="n">
        <v>-0.178456352929366</v>
      </c>
      <c r="G149" s="9" t="n">
        <v>25</v>
      </c>
      <c r="H149" s="9" t="n">
        <v>0.641716367490773</v>
      </c>
      <c r="I149" s="9" t="n">
        <v>35.5</v>
      </c>
      <c r="J149" s="9" t="n">
        <v>0.73468835031234</v>
      </c>
      <c r="K149" s="9" t="n">
        <v>117</v>
      </c>
      <c r="L149" s="9" t="n">
        <v>0.170902213359559</v>
      </c>
      <c r="M149" s="9" t="n">
        <v>4.3</v>
      </c>
      <c r="N149" s="9" t="n">
        <v>0.466650397605507</v>
      </c>
      <c r="O149" s="9" t="n">
        <v>6.91</v>
      </c>
      <c r="P149" s="9" t="n">
        <v>0.771450234799458</v>
      </c>
      <c r="Q149" s="9" t="n">
        <v>2.60695121063827</v>
      </c>
      <c r="R149" s="9" t="n">
        <v>0.434491868439712</v>
      </c>
      <c r="W149" s="9" t="n">
        <v>14</v>
      </c>
      <c r="X149" s="9" t="n">
        <v>0</v>
      </c>
      <c r="Y149" s="9" t="n">
        <v>108</v>
      </c>
      <c r="Z149" s="9" t="n">
        <v>241</v>
      </c>
      <c r="AA149" s="9" t="n">
        <v>349</v>
      </c>
      <c r="AB149" s="9" t="n">
        <v>24.9285714285714</v>
      </c>
      <c r="AH149" s="9" t="n">
        <v>0</v>
      </c>
      <c r="AK149" s="9" t="n">
        <v>4</v>
      </c>
      <c r="AL149" s="9" t="n">
        <v>0</v>
      </c>
      <c r="AM149" s="9" t="n">
        <v>0</v>
      </c>
      <c r="AN149" s="9" t="n">
        <v>106</v>
      </c>
      <c r="AO149" s="9" t="n">
        <v>106</v>
      </c>
      <c r="AP149" s="9" t="n">
        <v>26.5</v>
      </c>
      <c r="AV149" s="9" t="n">
        <v>0</v>
      </c>
      <c r="BC149" s="9" t="n">
        <v>0</v>
      </c>
    </row>
    <row r="150" customFormat="false" ht="15" hidden="false" customHeight="false" outlineLevel="0" collapsed="false">
      <c r="A150" s="9" t="s">
        <v>260</v>
      </c>
      <c r="B150" s="9" t="s">
        <v>35</v>
      </c>
      <c r="C150" s="9" t="n">
        <v>73.75</v>
      </c>
      <c r="D150" s="9" t="n">
        <v>239</v>
      </c>
      <c r="E150" s="9" t="n">
        <v>4.9</v>
      </c>
      <c r="F150" s="9" t="n">
        <v>-0.377395013962877</v>
      </c>
      <c r="G150" s="9" t="n">
        <v>17</v>
      </c>
      <c r="H150" s="9" t="n">
        <v>-0.495871738515597</v>
      </c>
      <c r="I150" s="9" t="n">
        <v>33</v>
      </c>
      <c r="J150" s="9" t="n">
        <v>0.155992287969645</v>
      </c>
      <c r="K150" s="9" t="n">
        <v>118</v>
      </c>
      <c r="L150" s="9" t="n">
        <v>0.276483628824479</v>
      </c>
      <c r="M150" s="9" t="n">
        <v>4.47</v>
      </c>
      <c r="N150" s="9" t="n">
        <v>-0.142053132867367</v>
      </c>
      <c r="O150" s="9" t="n">
        <v>7.28</v>
      </c>
      <c r="P150" s="9" t="n">
        <v>-0.141047830331042</v>
      </c>
      <c r="Q150" s="9" t="n">
        <v>-0.723891798882759</v>
      </c>
      <c r="R150" s="9" t="n">
        <v>-0.120648633147127</v>
      </c>
      <c r="AA150" s="9" t="n">
        <v>0</v>
      </c>
      <c r="AH150" s="9" t="n">
        <v>0</v>
      </c>
      <c r="AO150" s="9" t="n">
        <v>0</v>
      </c>
      <c r="AV150" s="9" t="n">
        <v>0</v>
      </c>
      <c r="BC150" s="9" t="n">
        <v>0</v>
      </c>
    </row>
    <row r="151" customFormat="false" ht="15" hidden="false" customHeight="false" outlineLevel="0" collapsed="false">
      <c r="A151" s="9" t="s">
        <v>272</v>
      </c>
      <c r="B151" s="9" t="s">
        <v>35</v>
      </c>
      <c r="C151" s="9" t="n">
        <v>72.75</v>
      </c>
      <c r="D151" s="9" t="n">
        <v>241</v>
      </c>
      <c r="E151" s="9" t="n">
        <v>4.71</v>
      </c>
      <c r="F151" s="9" t="n">
        <v>0.252577412643237</v>
      </c>
      <c r="G151" s="9" t="n">
        <v>17</v>
      </c>
      <c r="H151" s="9" t="n">
        <v>-0.495871738515597</v>
      </c>
      <c r="I151" s="9" t="n">
        <v>30</v>
      </c>
      <c r="J151" s="9" t="n">
        <v>-0.538442986841589</v>
      </c>
      <c r="K151" s="9" t="n">
        <v>116</v>
      </c>
      <c r="L151" s="9" t="n">
        <v>0.0653207978946388</v>
      </c>
      <c r="M151" s="9" t="n">
        <v>4.2</v>
      </c>
      <c r="N151" s="9" t="n">
        <v>0.824711297883667</v>
      </c>
      <c r="O151" s="9" t="n">
        <v>7.58</v>
      </c>
      <c r="P151" s="9" t="n">
        <v>-0.880911126382798</v>
      </c>
      <c r="Q151" s="9" t="n">
        <v>-0.772616343318441</v>
      </c>
      <c r="R151" s="9" t="n">
        <v>-0.128769390553073</v>
      </c>
      <c r="S151" s="9" t="n">
        <v>4</v>
      </c>
      <c r="T151" s="9" t="n">
        <v>117</v>
      </c>
      <c r="U151" s="9" t="n">
        <v>103</v>
      </c>
      <c r="AA151" s="9" t="n">
        <v>0</v>
      </c>
      <c r="AD151" s="9" t="n">
        <v>10</v>
      </c>
      <c r="AE151" s="9" t="n">
        <v>0</v>
      </c>
      <c r="AF151" s="9" t="n">
        <v>117</v>
      </c>
      <c r="AG151" s="9" t="n">
        <v>108</v>
      </c>
      <c r="AH151" s="9" t="n">
        <v>225</v>
      </c>
      <c r="AI151" s="9" t="n">
        <v>22.5</v>
      </c>
      <c r="AO151" s="9" t="n">
        <v>0</v>
      </c>
      <c r="AV151" s="9" t="n">
        <v>0</v>
      </c>
      <c r="BC151" s="9" t="n">
        <v>0</v>
      </c>
    </row>
    <row r="152" customFormat="false" ht="15" hidden="false" customHeight="false" outlineLevel="0" collapsed="false">
      <c r="A152" s="9" t="s">
        <v>325</v>
      </c>
      <c r="B152" s="9" t="s">
        <v>35</v>
      </c>
      <c r="C152" s="9" t="n">
        <v>73.88</v>
      </c>
      <c r="D152" s="9" t="n">
        <v>243</v>
      </c>
      <c r="E152" s="9" t="n">
        <v>4.83</v>
      </c>
      <c r="F152" s="9" t="n">
        <v>-0.145299909423782</v>
      </c>
      <c r="G152" s="9" t="n">
        <v>28</v>
      </c>
      <c r="H152" s="9" t="n">
        <v>1.06831190724316</v>
      </c>
      <c r="Q152" s="9" t="n">
        <v>0.92301199781938</v>
      </c>
      <c r="R152" s="9" t="n">
        <v>0.46150599890969</v>
      </c>
      <c r="S152" s="9" t="n">
        <v>7</v>
      </c>
      <c r="T152" s="9" t="n">
        <v>213</v>
      </c>
      <c r="U152" s="9" t="n">
        <v>168</v>
      </c>
      <c r="W152" s="9" t="n">
        <v>14</v>
      </c>
      <c r="X152" s="9" t="n">
        <v>0</v>
      </c>
      <c r="Y152" s="9" t="n">
        <v>11</v>
      </c>
      <c r="Z152" s="9" t="n">
        <v>265</v>
      </c>
      <c r="AA152" s="9" t="n">
        <v>276</v>
      </c>
      <c r="AB152" s="9" t="n">
        <v>19.7142857142857</v>
      </c>
      <c r="AD152" s="9" t="n">
        <v>9</v>
      </c>
      <c r="AE152" s="9" t="n">
        <v>0</v>
      </c>
      <c r="AF152" s="9" t="n">
        <v>1</v>
      </c>
      <c r="AG152" s="9" t="n">
        <v>168</v>
      </c>
      <c r="AH152" s="9" t="n">
        <v>169</v>
      </c>
      <c r="AI152" s="9" t="n">
        <v>18.7777777777778</v>
      </c>
      <c r="AK152" s="9" t="n">
        <v>16</v>
      </c>
      <c r="AL152" s="9" t="n">
        <v>0</v>
      </c>
      <c r="AM152" s="9" t="n">
        <v>174</v>
      </c>
      <c r="AN152" s="9" t="n">
        <v>305</v>
      </c>
      <c r="AO152" s="9" t="n">
        <v>479</v>
      </c>
      <c r="AP152" s="9" t="n">
        <v>29.9375</v>
      </c>
      <c r="AR152" s="9" t="n">
        <v>8</v>
      </c>
      <c r="AS152" s="9" t="n">
        <v>0</v>
      </c>
      <c r="AT152" s="9" t="n">
        <v>58</v>
      </c>
      <c r="AU152" s="9" t="n">
        <v>168</v>
      </c>
      <c r="AV152" s="9" t="n">
        <v>226</v>
      </c>
      <c r="AW152" s="9" t="n">
        <v>28.25</v>
      </c>
      <c r="AY152" s="9" t="n">
        <v>11</v>
      </c>
      <c r="AZ152" s="9" t="n">
        <v>0</v>
      </c>
      <c r="BA152" s="9" t="n">
        <v>63</v>
      </c>
      <c r="BB152" s="9" t="n">
        <v>237</v>
      </c>
      <c r="BC152" s="9" t="n">
        <v>300</v>
      </c>
      <c r="BD152" s="9" t="n">
        <v>27.2727272727273</v>
      </c>
    </row>
    <row r="153" customFormat="false" ht="15" hidden="false" customHeight="false" outlineLevel="0" collapsed="false">
      <c r="A153" s="9" t="s">
        <v>339</v>
      </c>
      <c r="B153" s="9" t="s">
        <v>35</v>
      </c>
      <c r="C153" s="9" t="n">
        <v>75</v>
      </c>
      <c r="D153" s="9" t="n">
        <v>241</v>
      </c>
      <c r="E153" s="9" t="n">
        <v>4.88</v>
      </c>
      <c r="F153" s="9" t="n">
        <v>-0.311082126951706</v>
      </c>
      <c r="G153" s="9" t="n">
        <v>24</v>
      </c>
      <c r="H153" s="9" t="n">
        <v>0.499517854239977</v>
      </c>
      <c r="I153" s="9" t="n">
        <v>35</v>
      </c>
      <c r="J153" s="9" t="n">
        <v>0.618949137843801</v>
      </c>
      <c r="K153" s="9" t="n">
        <v>113</v>
      </c>
      <c r="L153" s="9" t="n">
        <v>-0.251423448500122</v>
      </c>
      <c r="M153" s="9" t="n">
        <v>4.44</v>
      </c>
      <c r="N153" s="9" t="n">
        <v>-0.034634862783921</v>
      </c>
      <c r="O153" s="9" t="n">
        <v>6.99</v>
      </c>
      <c r="P153" s="9" t="n">
        <v>0.574153355852323</v>
      </c>
      <c r="Q153" s="9" t="n">
        <v>1.09547990970035</v>
      </c>
      <c r="R153" s="9" t="n">
        <v>0.182579984950059</v>
      </c>
      <c r="AA153" s="9" t="n">
        <v>0</v>
      </c>
      <c r="AH153" s="9" t="n">
        <v>0</v>
      </c>
      <c r="AO153" s="9" t="n">
        <v>0</v>
      </c>
      <c r="AV153" s="9" t="n">
        <v>0</v>
      </c>
      <c r="BC153" s="9" t="n">
        <v>0</v>
      </c>
    </row>
    <row r="154" customFormat="false" ht="15" hidden="false" customHeight="false" outlineLevel="0" collapsed="false">
      <c r="A154" s="9" t="s">
        <v>344</v>
      </c>
      <c r="B154" s="9" t="s">
        <v>35</v>
      </c>
      <c r="C154" s="9" t="n">
        <v>73</v>
      </c>
      <c r="D154" s="9" t="n">
        <v>236</v>
      </c>
      <c r="E154" s="9" t="n">
        <v>4.71</v>
      </c>
      <c r="F154" s="9" t="n">
        <v>0.252577412643237</v>
      </c>
      <c r="G154" s="9" t="n">
        <v>17</v>
      </c>
      <c r="H154" s="9" t="n">
        <v>-0.495871738515597</v>
      </c>
      <c r="K154" s="9" t="n">
        <v>118</v>
      </c>
      <c r="L154" s="9" t="n">
        <v>0.276483628824479</v>
      </c>
      <c r="Q154" s="9" t="n">
        <v>0.0331893029521195</v>
      </c>
      <c r="R154" s="9" t="n">
        <v>0.0110631009840398</v>
      </c>
      <c r="S154" s="9" t="n">
        <v>6</v>
      </c>
      <c r="T154" s="9" t="n">
        <v>180</v>
      </c>
      <c r="U154" s="9" t="n">
        <v>149</v>
      </c>
      <c r="W154" s="9" t="n">
        <v>4</v>
      </c>
      <c r="X154" s="9" t="n">
        <v>0</v>
      </c>
      <c r="Y154" s="9" t="n">
        <v>10</v>
      </c>
      <c r="Z154" s="9" t="n">
        <v>55</v>
      </c>
      <c r="AA154" s="9" t="n">
        <v>65</v>
      </c>
      <c r="AB154" s="9" t="n">
        <v>16.25</v>
      </c>
      <c r="AD154" s="9" t="n">
        <v>16</v>
      </c>
      <c r="AE154" s="9" t="n">
        <v>0</v>
      </c>
      <c r="AF154" s="9" t="n">
        <v>164</v>
      </c>
      <c r="AG154" s="9" t="n">
        <v>211</v>
      </c>
      <c r="AH154" s="9" t="n">
        <v>375</v>
      </c>
      <c r="AI154" s="9" t="n">
        <v>23.4375</v>
      </c>
      <c r="AK154" s="9" t="n">
        <v>3</v>
      </c>
      <c r="AL154" s="9" t="n">
        <v>0</v>
      </c>
      <c r="AM154" s="9" t="n">
        <v>0</v>
      </c>
      <c r="AN154" s="9" t="n">
        <v>40</v>
      </c>
      <c r="AO154" s="9" t="n">
        <v>40</v>
      </c>
      <c r="AP154" s="9" t="n">
        <v>13.3333333333333</v>
      </c>
      <c r="AR154" s="9" t="n">
        <v>1</v>
      </c>
      <c r="AS154" s="9" t="n">
        <v>0</v>
      </c>
      <c r="AT154" s="9" t="n">
        <v>0</v>
      </c>
      <c r="AU154" s="9" t="n">
        <v>24</v>
      </c>
      <c r="AV154" s="9" t="n">
        <v>24</v>
      </c>
      <c r="AW154" s="9" t="n">
        <v>24</v>
      </c>
      <c r="BC154" s="9" t="n">
        <v>0</v>
      </c>
    </row>
    <row r="155" customFormat="false" ht="15" hidden="false" customHeight="false" outlineLevel="0" collapsed="false">
      <c r="A155" s="9" t="s">
        <v>379</v>
      </c>
      <c r="B155" s="9" t="s">
        <v>35</v>
      </c>
      <c r="C155" s="9" t="n">
        <v>73.25</v>
      </c>
      <c r="D155" s="9" t="n">
        <v>229</v>
      </c>
      <c r="E155" s="9" t="n">
        <v>4.75</v>
      </c>
      <c r="F155" s="9" t="n">
        <v>0.119951638620898</v>
      </c>
      <c r="G155" s="9" t="n">
        <v>22</v>
      </c>
      <c r="H155" s="9" t="n">
        <v>0.215120827738384</v>
      </c>
      <c r="I155" s="9" t="n">
        <v>35</v>
      </c>
      <c r="J155" s="9" t="n">
        <v>0.618949137843801</v>
      </c>
      <c r="K155" s="9" t="n">
        <v>119</v>
      </c>
      <c r="L155" s="9" t="n">
        <v>0.3820650442894</v>
      </c>
      <c r="Q155" s="9" t="n">
        <v>1.33608664849248</v>
      </c>
      <c r="R155" s="9" t="n">
        <v>0.334021662123121</v>
      </c>
      <c r="S155" s="9" t="n">
        <v>4</v>
      </c>
      <c r="T155" s="9" t="n">
        <v>118</v>
      </c>
      <c r="U155" s="9" t="n">
        <v>104</v>
      </c>
      <c r="AA155" s="9" t="n">
        <v>0</v>
      </c>
      <c r="AD155" s="9" t="n">
        <v>1</v>
      </c>
      <c r="AE155" s="9" t="n">
        <v>0</v>
      </c>
      <c r="AF155" s="9" t="n">
        <v>0</v>
      </c>
      <c r="AG155" s="9" t="n">
        <v>1</v>
      </c>
      <c r="AH155" s="9" t="n">
        <v>1</v>
      </c>
      <c r="AI155" s="9" t="n">
        <v>1</v>
      </c>
      <c r="AO155" s="9" t="n">
        <v>0</v>
      </c>
      <c r="AR155" s="9" t="n">
        <v>2</v>
      </c>
      <c r="AS155" s="9" t="n">
        <v>0</v>
      </c>
      <c r="AT155" s="9" t="n">
        <v>0</v>
      </c>
      <c r="AU155" s="9" t="n">
        <v>23</v>
      </c>
      <c r="AV155" s="9" t="n">
        <v>23</v>
      </c>
      <c r="AW155" s="9" t="n">
        <v>11.5</v>
      </c>
      <c r="BC155" s="9" t="n">
        <v>0</v>
      </c>
    </row>
    <row r="156" customFormat="false" ht="15" hidden="false" customHeight="false" outlineLevel="0" collapsed="false">
      <c r="A156" s="9" t="s">
        <v>385</v>
      </c>
      <c r="B156" s="9" t="s">
        <v>35</v>
      </c>
      <c r="C156" s="9" t="n">
        <v>72.75</v>
      </c>
      <c r="D156" s="9" t="n">
        <v>245</v>
      </c>
      <c r="E156" s="9" t="n">
        <v>4.65</v>
      </c>
      <c r="F156" s="9" t="n">
        <v>0.451516073676746</v>
      </c>
      <c r="G156" s="9" t="n">
        <v>29</v>
      </c>
      <c r="H156" s="9" t="n">
        <v>1.21051042049396</v>
      </c>
      <c r="I156" s="9" t="n">
        <v>38</v>
      </c>
      <c r="J156" s="9" t="n">
        <v>1.31338441265503</v>
      </c>
      <c r="K156" s="9" t="n">
        <v>127</v>
      </c>
      <c r="L156" s="9" t="n">
        <v>1.22671636800876</v>
      </c>
      <c r="M156" s="9" t="n">
        <v>4.31</v>
      </c>
      <c r="N156" s="9" t="n">
        <v>0.430844307577692</v>
      </c>
      <c r="O156" s="9" t="n">
        <v>7.49</v>
      </c>
      <c r="P156" s="9" t="n">
        <v>-0.658952137567271</v>
      </c>
      <c r="Q156" s="9" t="n">
        <v>3.97401944484492</v>
      </c>
      <c r="R156" s="9" t="n">
        <v>0.66233657414082</v>
      </c>
      <c r="S156" s="9" t="n">
        <v>3</v>
      </c>
      <c r="T156" s="9" t="n">
        <v>66</v>
      </c>
      <c r="U156" s="9" t="n">
        <v>60</v>
      </c>
      <c r="W156" s="9" t="n">
        <v>15</v>
      </c>
      <c r="X156" s="9" t="n">
        <v>0</v>
      </c>
      <c r="Y156" s="9" t="n">
        <v>577</v>
      </c>
      <c r="Z156" s="9" t="n">
        <v>113</v>
      </c>
      <c r="AA156" s="9" t="n">
        <v>690</v>
      </c>
      <c r="AB156" s="9" t="n">
        <v>46</v>
      </c>
      <c r="AD156" s="9" t="n">
        <v>11</v>
      </c>
      <c r="AE156" s="9" t="n">
        <v>0</v>
      </c>
      <c r="AF156" s="9" t="n">
        <v>697</v>
      </c>
      <c r="AG156" s="9" t="n">
        <v>63</v>
      </c>
      <c r="AH156" s="9" t="n">
        <v>760</v>
      </c>
      <c r="AI156" s="9" t="n">
        <v>69.0909090909091</v>
      </c>
      <c r="AK156" s="9" t="n">
        <v>12</v>
      </c>
      <c r="AL156" s="9" t="n">
        <v>0</v>
      </c>
      <c r="AM156" s="9" t="n">
        <v>69</v>
      </c>
      <c r="AN156" s="9" t="n">
        <v>211</v>
      </c>
      <c r="AO156" s="9" t="n">
        <v>280</v>
      </c>
      <c r="AP156" s="9" t="n">
        <v>23.3333333333333</v>
      </c>
      <c r="AR156" s="9" t="n">
        <v>9</v>
      </c>
      <c r="AS156" s="9" t="n">
        <v>0</v>
      </c>
      <c r="AT156" s="9" t="n">
        <v>412</v>
      </c>
      <c r="AU156" s="9" t="n">
        <v>33</v>
      </c>
      <c r="AV156" s="9" t="n">
        <v>445</v>
      </c>
      <c r="AW156" s="9" t="n">
        <v>49.4444444444444</v>
      </c>
      <c r="BC156" s="9" t="n">
        <v>0</v>
      </c>
    </row>
    <row r="157" customFormat="false" ht="15" hidden="false" customHeight="false" outlineLevel="0" collapsed="false">
      <c r="A157" s="9" t="s">
        <v>417</v>
      </c>
      <c r="B157" s="9" t="s">
        <v>35</v>
      </c>
      <c r="C157" s="9" t="n">
        <v>73.25</v>
      </c>
      <c r="D157" s="9" t="n">
        <v>241</v>
      </c>
      <c r="E157" s="9" t="n">
        <v>4.57</v>
      </c>
      <c r="F157" s="9" t="n">
        <v>0.716767621721425</v>
      </c>
      <c r="G157" s="9" t="n">
        <v>30</v>
      </c>
      <c r="H157" s="9" t="n">
        <v>1.35270893374475</v>
      </c>
      <c r="I157" s="9" t="n">
        <v>38</v>
      </c>
      <c r="J157" s="9" t="n">
        <v>1.31338441265503</v>
      </c>
      <c r="K157" s="9" t="n">
        <v>124</v>
      </c>
      <c r="L157" s="9" t="n">
        <v>0.909972121614001</v>
      </c>
      <c r="Q157" s="9" t="n">
        <v>4.29283308973522</v>
      </c>
      <c r="R157" s="9" t="n">
        <v>1.0732082724338</v>
      </c>
      <c r="S157" s="9" t="n">
        <v>4</v>
      </c>
      <c r="T157" s="9" t="n">
        <v>124</v>
      </c>
      <c r="U157" s="9" t="n">
        <v>107</v>
      </c>
      <c r="AA157" s="9" t="n">
        <v>0</v>
      </c>
      <c r="AD157" s="9" t="n">
        <v>3</v>
      </c>
      <c r="AE157" s="9" t="n">
        <v>0</v>
      </c>
      <c r="AF157" s="9" t="n">
        <v>15</v>
      </c>
      <c r="AG157" s="9" t="n">
        <v>50</v>
      </c>
      <c r="AH157" s="9" t="n">
        <v>65</v>
      </c>
      <c r="AI157" s="9" t="n">
        <v>21.6666666666667</v>
      </c>
      <c r="AO157" s="9" t="n">
        <v>0</v>
      </c>
      <c r="AV157" s="9" t="n">
        <v>0</v>
      </c>
      <c r="BC157" s="9" t="n">
        <v>0</v>
      </c>
    </row>
    <row r="158" customFormat="false" ht="15" hidden="false" customHeight="false" outlineLevel="0" collapsed="false">
      <c r="A158" s="9" t="s">
        <v>418</v>
      </c>
      <c r="B158" s="9" t="s">
        <v>35</v>
      </c>
      <c r="C158" s="9" t="n">
        <v>74.13</v>
      </c>
      <c r="D158" s="9" t="n">
        <v>249</v>
      </c>
      <c r="E158" s="9" t="n">
        <v>4.64</v>
      </c>
      <c r="F158" s="9" t="n">
        <v>0.484672517182333</v>
      </c>
      <c r="G158" s="9" t="n">
        <v>28</v>
      </c>
      <c r="H158" s="9" t="n">
        <v>1.06831190724316</v>
      </c>
      <c r="I158" s="9" t="n">
        <v>37</v>
      </c>
      <c r="J158" s="9" t="n">
        <v>1.08190598771796</v>
      </c>
      <c r="K158" s="9" t="n">
        <v>122</v>
      </c>
      <c r="L158" s="9" t="n">
        <v>0.69880929068416</v>
      </c>
      <c r="M158" s="9" t="n">
        <v>4.4</v>
      </c>
      <c r="N158" s="9" t="n">
        <v>0.108589497327344</v>
      </c>
      <c r="O158" s="9" t="n">
        <v>6.98</v>
      </c>
      <c r="P158" s="9" t="n">
        <v>0.598815465720714</v>
      </c>
      <c r="Q158" s="9" t="n">
        <v>4.04110466587567</v>
      </c>
      <c r="R158" s="9" t="n">
        <v>0.673517444312612</v>
      </c>
      <c r="S158" s="9" t="n">
        <v>7</v>
      </c>
      <c r="T158" s="9" t="n">
        <v>231</v>
      </c>
      <c r="U158" s="9" t="n">
        <v>182</v>
      </c>
      <c r="W158" s="9" t="n">
        <v>5</v>
      </c>
      <c r="X158" s="9" t="n">
        <v>0</v>
      </c>
      <c r="Y158" s="9" t="n">
        <v>15</v>
      </c>
      <c r="Z158" s="9" t="n">
        <v>102</v>
      </c>
      <c r="AA158" s="9" t="n">
        <v>117</v>
      </c>
      <c r="AB158" s="9" t="n">
        <v>23.4</v>
      </c>
      <c r="AD158" s="9" t="n">
        <v>14</v>
      </c>
      <c r="AE158" s="9" t="n">
        <v>0</v>
      </c>
      <c r="AF158" s="9" t="n">
        <v>45</v>
      </c>
      <c r="AG158" s="9" t="n">
        <v>278</v>
      </c>
      <c r="AH158" s="9" t="n">
        <v>323</v>
      </c>
      <c r="AI158" s="9" t="n">
        <v>23.0714285714286</v>
      </c>
      <c r="AO158" s="9" t="n">
        <v>0</v>
      </c>
      <c r="AV158" s="9" t="n">
        <v>0</v>
      </c>
      <c r="BC158" s="9" t="n">
        <v>0</v>
      </c>
    </row>
    <row r="159" customFormat="false" ht="15" hidden="false" customHeight="false" outlineLevel="0" collapsed="false">
      <c r="A159" s="9" t="s">
        <v>440</v>
      </c>
      <c r="B159" s="9" t="s">
        <v>35</v>
      </c>
      <c r="C159" s="9" t="n">
        <v>73.5</v>
      </c>
      <c r="D159" s="9" t="n">
        <v>234</v>
      </c>
      <c r="E159" s="9" t="n">
        <v>4.47</v>
      </c>
      <c r="F159" s="9" t="n">
        <v>1.04833205677728</v>
      </c>
      <c r="G159" s="9" t="n">
        <v>27</v>
      </c>
      <c r="H159" s="9" t="n">
        <v>0.926113393992366</v>
      </c>
      <c r="I159" s="9" t="n">
        <v>34</v>
      </c>
      <c r="J159" s="9" t="n">
        <v>0.387470712906723</v>
      </c>
      <c r="K159" s="9" t="n">
        <v>131</v>
      </c>
      <c r="L159" s="9" t="n">
        <v>1.64904202986844</v>
      </c>
      <c r="M159" s="9" t="n">
        <v>4.18</v>
      </c>
      <c r="N159" s="9" t="n">
        <v>0.896323477939301</v>
      </c>
      <c r="O159" s="9" t="n">
        <v>6.71</v>
      </c>
      <c r="P159" s="9" t="n">
        <v>1.2646924321673</v>
      </c>
      <c r="Q159" s="9" t="n">
        <v>6.17197410365141</v>
      </c>
      <c r="R159" s="9" t="n">
        <v>1.02866235060857</v>
      </c>
      <c r="S159" s="9" t="n">
        <v>3</v>
      </c>
      <c r="T159" s="9" t="n">
        <v>97</v>
      </c>
      <c r="U159" s="9" t="n">
        <v>86</v>
      </c>
      <c r="W159" s="9" t="n">
        <v>9</v>
      </c>
      <c r="X159" s="9" t="n">
        <v>0</v>
      </c>
      <c r="Y159" s="9" t="n">
        <v>74</v>
      </c>
      <c r="Z159" s="9" t="n">
        <v>175</v>
      </c>
      <c r="AA159" s="9" t="n">
        <v>249</v>
      </c>
      <c r="AB159" s="9" t="n">
        <v>27.6666666666667</v>
      </c>
      <c r="AD159" s="9" t="n">
        <v>15</v>
      </c>
      <c r="AE159" s="9" t="n">
        <v>0</v>
      </c>
      <c r="AF159" s="9" t="n">
        <v>157</v>
      </c>
      <c r="AG159" s="9" t="n">
        <v>280</v>
      </c>
      <c r="AH159" s="9" t="n">
        <v>437</v>
      </c>
      <c r="AI159" s="9" t="n">
        <v>29.1333333333333</v>
      </c>
      <c r="AO159" s="9" t="n">
        <v>0</v>
      </c>
      <c r="AR159" s="9" t="n">
        <v>8</v>
      </c>
      <c r="AS159" s="9" t="n">
        <v>0</v>
      </c>
      <c r="AT159" s="9" t="n">
        <v>39</v>
      </c>
      <c r="AU159" s="9" t="n">
        <v>151</v>
      </c>
      <c r="AV159" s="9" t="n">
        <v>190</v>
      </c>
      <c r="AW159" s="9" t="n">
        <v>23.75</v>
      </c>
      <c r="BC159" s="9" t="n">
        <v>0</v>
      </c>
    </row>
    <row r="160" customFormat="false" ht="15" hidden="false" customHeight="false" outlineLevel="0" collapsed="false">
      <c r="A160" s="9" t="s">
        <v>63</v>
      </c>
      <c r="B160" s="9" t="s">
        <v>64</v>
      </c>
      <c r="C160" s="9" t="n">
        <v>77.38</v>
      </c>
      <c r="D160" s="9" t="n">
        <v>310</v>
      </c>
      <c r="E160" s="9" t="n">
        <v>5.2</v>
      </c>
      <c r="F160" s="9" t="n">
        <v>-1.37208831913042</v>
      </c>
      <c r="G160" s="9" t="n">
        <v>26</v>
      </c>
      <c r="H160" s="9" t="n">
        <v>0.78391488074157</v>
      </c>
      <c r="I160" s="9" t="n">
        <v>28</v>
      </c>
      <c r="J160" s="9" t="n">
        <v>-1.00139983671574</v>
      </c>
      <c r="K160" s="9" t="n">
        <v>100</v>
      </c>
      <c r="L160" s="9" t="n">
        <v>-1.62398184954409</v>
      </c>
      <c r="M160" s="9" t="n">
        <v>4.7</v>
      </c>
      <c r="N160" s="9" t="n">
        <v>-0.96559320350714</v>
      </c>
      <c r="O160" s="9" t="n">
        <v>7.43</v>
      </c>
      <c r="P160" s="9" t="n">
        <v>-0.510979478356919</v>
      </c>
      <c r="Q160" s="9" t="n">
        <v>-4.69012780651274</v>
      </c>
      <c r="R160" s="9" t="n">
        <v>-0.781687967752124</v>
      </c>
      <c r="AA160" s="9" t="n">
        <v>0</v>
      </c>
      <c r="AH160" s="9" t="n">
        <v>0</v>
      </c>
      <c r="AO160" s="9" t="n">
        <v>0</v>
      </c>
      <c r="AV160" s="9" t="n">
        <v>0</v>
      </c>
      <c r="BC160" s="9" t="n">
        <v>0</v>
      </c>
    </row>
    <row r="161" customFormat="false" ht="15" hidden="false" customHeight="false" outlineLevel="0" collapsed="false">
      <c r="A161" s="9" t="s">
        <v>95</v>
      </c>
      <c r="B161" s="9" t="s">
        <v>64</v>
      </c>
      <c r="C161" s="9" t="n">
        <v>77.5</v>
      </c>
      <c r="D161" s="9" t="n">
        <v>331</v>
      </c>
      <c r="E161" s="9" t="n">
        <v>5.08</v>
      </c>
      <c r="F161" s="9" t="n">
        <v>-0.974210997063405</v>
      </c>
      <c r="G161" s="9" t="n">
        <v>25</v>
      </c>
      <c r="H161" s="9" t="n">
        <v>0.641716367490773</v>
      </c>
      <c r="Q161" s="9" t="n">
        <v>-0.332494629572632</v>
      </c>
      <c r="R161" s="9" t="n">
        <v>-0.166247314786316</v>
      </c>
      <c r="AA161" s="9" t="n">
        <v>0</v>
      </c>
      <c r="AH161" s="9" t="n">
        <v>0</v>
      </c>
      <c r="AO161" s="9" t="n">
        <v>0</v>
      </c>
      <c r="AV161" s="9" t="n">
        <v>0</v>
      </c>
      <c r="BC161" s="9" t="n">
        <v>0</v>
      </c>
    </row>
    <row r="162" customFormat="false" ht="15" hidden="false" customHeight="false" outlineLevel="0" collapsed="false">
      <c r="A162" s="9" t="s">
        <v>122</v>
      </c>
      <c r="B162" s="9" t="s">
        <v>64</v>
      </c>
      <c r="C162" s="9" t="n">
        <v>76.63</v>
      </c>
      <c r="D162" s="9" t="n">
        <v>339</v>
      </c>
      <c r="E162" s="9" t="n">
        <v>5.31</v>
      </c>
      <c r="F162" s="9" t="n">
        <v>-1.73680919769186</v>
      </c>
      <c r="G162" s="9" t="n">
        <v>21</v>
      </c>
      <c r="H162" s="9" t="n">
        <v>0.0729223144875881</v>
      </c>
      <c r="Q162" s="9" t="n">
        <v>-1.66388688320427</v>
      </c>
      <c r="R162" s="9" t="n">
        <v>-0.831943441602134</v>
      </c>
      <c r="S162" s="9" t="n">
        <v>1</v>
      </c>
      <c r="T162" s="9" t="n">
        <v>11</v>
      </c>
      <c r="U162" s="9" t="n">
        <v>11</v>
      </c>
      <c r="W162" s="9" t="n">
        <v>15</v>
      </c>
      <c r="X162" s="9" t="n">
        <v>1045</v>
      </c>
      <c r="Y162" s="9" t="n">
        <v>0</v>
      </c>
      <c r="Z162" s="9" t="n">
        <v>44</v>
      </c>
      <c r="AA162" s="9" t="n">
        <v>1089</v>
      </c>
      <c r="AB162" s="9" t="n">
        <v>72.6</v>
      </c>
      <c r="AD162" s="9" t="n">
        <v>16</v>
      </c>
      <c r="AE162" s="9" t="n">
        <v>1020</v>
      </c>
      <c r="AF162" s="9" t="n">
        <v>0</v>
      </c>
      <c r="AG162" s="9" t="n">
        <v>47</v>
      </c>
      <c r="AH162" s="9" t="n">
        <v>1067</v>
      </c>
      <c r="AI162" s="9" t="n">
        <v>66.6875</v>
      </c>
      <c r="AK162" s="9" t="n">
        <v>12</v>
      </c>
      <c r="AL162" s="9" t="n">
        <v>861</v>
      </c>
      <c r="AM162" s="9" t="n">
        <v>0</v>
      </c>
      <c r="AN162" s="9" t="n">
        <v>8</v>
      </c>
      <c r="AO162" s="9" t="n">
        <v>869</v>
      </c>
      <c r="AP162" s="9" t="n">
        <v>72.4166666666667</v>
      </c>
      <c r="AR162" s="9" t="n">
        <v>16</v>
      </c>
      <c r="AS162" s="9" t="n">
        <v>991</v>
      </c>
      <c r="AT162" s="9" t="n">
        <v>0</v>
      </c>
      <c r="AU162" s="9" t="n">
        <v>79</v>
      </c>
      <c r="AV162" s="9" t="n">
        <v>1070</v>
      </c>
      <c r="AW162" s="9" t="n">
        <v>66.875</v>
      </c>
      <c r="AY162" s="9" t="n">
        <v>9</v>
      </c>
      <c r="AZ162" s="9" t="n">
        <v>446</v>
      </c>
      <c r="BA162" s="9" t="n">
        <v>0</v>
      </c>
      <c r="BB162" s="9" t="n">
        <v>29</v>
      </c>
      <c r="BC162" s="9" t="n">
        <v>475</v>
      </c>
      <c r="BD162" s="9" t="n">
        <v>52.7777777777778</v>
      </c>
    </row>
    <row r="163" customFormat="false" ht="15" hidden="false" customHeight="false" outlineLevel="0" collapsed="false">
      <c r="A163" s="9" t="s">
        <v>138</v>
      </c>
      <c r="B163" s="9" t="s">
        <v>64</v>
      </c>
      <c r="C163" s="9" t="n">
        <v>76.25</v>
      </c>
      <c r="D163" s="9" t="n">
        <v>299</v>
      </c>
      <c r="E163" s="9" t="n">
        <v>5.18</v>
      </c>
      <c r="F163" s="9" t="n">
        <v>-1.30577543211925</v>
      </c>
      <c r="G163" s="9" t="n">
        <v>28</v>
      </c>
      <c r="H163" s="9" t="n">
        <v>1.06831190724316</v>
      </c>
      <c r="I163" s="9" t="n">
        <v>25.5</v>
      </c>
      <c r="J163" s="9" t="n">
        <v>-1.58009589905844</v>
      </c>
      <c r="K163" s="9" t="n">
        <v>101</v>
      </c>
      <c r="L163" s="9" t="n">
        <v>-1.51840043407917</v>
      </c>
      <c r="M163" s="9" t="n">
        <v>4.74</v>
      </c>
      <c r="N163" s="9" t="n">
        <v>-1.1088175636184</v>
      </c>
      <c r="O163" s="9" t="n">
        <v>7.7</v>
      </c>
      <c r="P163" s="9" t="n">
        <v>-1.1768564448035</v>
      </c>
      <c r="Q163" s="9" t="n">
        <v>-5.6216338664356</v>
      </c>
      <c r="R163" s="9" t="n">
        <v>-0.936938977739267</v>
      </c>
      <c r="S163" s="9" t="n">
        <v>4</v>
      </c>
      <c r="T163" s="9" t="n">
        <v>109</v>
      </c>
      <c r="U163" s="9" t="n">
        <v>96</v>
      </c>
      <c r="W163" s="9" t="n">
        <v>16</v>
      </c>
      <c r="X163" s="9" t="n">
        <v>1119</v>
      </c>
      <c r="Y163" s="9" t="n">
        <v>0</v>
      </c>
      <c r="Z163" s="9" t="n">
        <v>80</v>
      </c>
      <c r="AA163" s="9" t="n">
        <v>1199</v>
      </c>
      <c r="AB163" s="9" t="n">
        <v>74.9375</v>
      </c>
      <c r="AD163" s="9" t="n">
        <v>16</v>
      </c>
      <c r="AE163" s="9" t="n">
        <v>1006</v>
      </c>
      <c r="AF163" s="9" t="n">
        <v>0</v>
      </c>
      <c r="AG163" s="9" t="n">
        <v>91</v>
      </c>
      <c r="AH163" s="9" t="n">
        <v>1097</v>
      </c>
      <c r="AI163" s="9" t="n">
        <v>68.5625</v>
      </c>
      <c r="AK163" s="9" t="n">
        <v>14</v>
      </c>
      <c r="AL163" s="9" t="n">
        <v>956</v>
      </c>
      <c r="AM163" s="9" t="n">
        <v>0</v>
      </c>
      <c r="AN163" s="9" t="n">
        <v>32</v>
      </c>
      <c r="AO163" s="9" t="n">
        <v>988</v>
      </c>
      <c r="AP163" s="9" t="n">
        <v>70.5714285714286</v>
      </c>
      <c r="AR163" s="9" t="n">
        <v>16</v>
      </c>
      <c r="AS163" s="9" t="n">
        <v>1055</v>
      </c>
      <c r="AT163" s="9" t="n">
        <v>0</v>
      </c>
      <c r="AU163" s="9" t="n">
        <v>65</v>
      </c>
      <c r="AV163" s="9" t="n">
        <v>1120</v>
      </c>
      <c r="AW163" s="9" t="n">
        <v>70</v>
      </c>
      <c r="AY163" s="9" t="n">
        <v>12</v>
      </c>
      <c r="AZ163" s="9" t="n">
        <v>754</v>
      </c>
      <c r="BA163" s="9" t="n">
        <v>0</v>
      </c>
      <c r="BB163" s="9" t="n">
        <v>36</v>
      </c>
      <c r="BC163" s="9" t="n">
        <v>790</v>
      </c>
      <c r="BD163" s="9" t="n">
        <v>65.8333333333333</v>
      </c>
    </row>
    <row r="164" customFormat="false" ht="15" hidden="false" customHeight="false" outlineLevel="0" collapsed="false">
      <c r="A164" s="9" t="s">
        <v>142</v>
      </c>
      <c r="B164" s="9" t="s">
        <v>64</v>
      </c>
      <c r="C164" s="9" t="n">
        <v>76.88</v>
      </c>
      <c r="D164" s="9" t="n">
        <v>302</v>
      </c>
      <c r="E164" s="9" t="n">
        <v>5.08</v>
      </c>
      <c r="F164" s="9" t="n">
        <v>-0.974210997063405</v>
      </c>
      <c r="G164" s="9" t="n">
        <v>25</v>
      </c>
      <c r="H164" s="9" t="n">
        <v>0.641716367490773</v>
      </c>
      <c r="I164" s="9" t="n">
        <v>29.5</v>
      </c>
      <c r="J164" s="9" t="n">
        <v>-0.654182199310128</v>
      </c>
      <c r="K164" s="9" t="n">
        <v>112</v>
      </c>
      <c r="L164" s="9" t="n">
        <v>-0.357004863965042</v>
      </c>
      <c r="M164" s="9" t="n">
        <v>4.45</v>
      </c>
      <c r="N164" s="9" t="n">
        <v>-0.0704409528117364</v>
      </c>
      <c r="O164" s="9" t="n">
        <v>7.49</v>
      </c>
      <c r="P164" s="9" t="n">
        <v>-0.658952137567271</v>
      </c>
      <c r="Q164" s="9" t="n">
        <v>-2.07307478322681</v>
      </c>
      <c r="R164" s="9" t="n">
        <v>-0.345512463871135</v>
      </c>
      <c r="S164" s="9" t="n">
        <v>6</v>
      </c>
      <c r="T164" s="9" t="n">
        <v>176</v>
      </c>
      <c r="U164" s="9" t="n">
        <v>146</v>
      </c>
      <c r="AA164" s="9" t="n">
        <v>0</v>
      </c>
      <c r="AH164" s="9" t="n">
        <v>0</v>
      </c>
      <c r="AO164" s="9" t="n">
        <v>0</v>
      </c>
      <c r="AV164" s="9" t="n">
        <v>0</v>
      </c>
      <c r="AY164" s="9" t="n">
        <v>2</v>
      </c>
      <c r="AZ164" s="9" t="n">
        <v>28</v>
      </c>
      <c r="BA164" s="9" t="n">
        <v>0</v>
      </c>
      <c r="BB164" s="9" t="n">
        <v>4</v>
      </c>
      <c r="BC164" s="9" t="n">
        <v>32</v>
      </c>
      <c r="BD164" s="9" t="n">
        <v>16</v>
      </c>
    </row>
    <row r="165" customFormat="false" ht="15" hidden="false" customHeight="false" outlineLevel="0" collapsed="false">
      <c r="A165" s="9" t="s">
        <v>173</v>
      </c>
      <c r="B165" s="9" t="s">
        <v>64</v>
      </c>
      <c r="C165" s="9" t="n">
        <v>78.88</v>
      </c>
      <c r="D165" s="9" t="n">
        <v>316</v>
      </c>
      <c r="E165" s="9" t="n">
        <v>5.21</v>
      </c>
      <c r="F165" s="9" t="n">
        <v>-1.40524476263601</v>
      </c>
      <c r="G165" s="9" t="n">
        <v>24</v>
      </c>
      <c r="H165" s="9" t="n">
        <v>0.499517854239977</v>
      </c>
      <c r="I165" s="9" t="n">
        <v>28.5</v>
      </c>
      <c r="J165" s="9" t="n">
        <v>-0.885660624247206</v>
      </c>
      <c r="K165" s="9" t="n">
        <v>108</v>
      </c>
      <c r="L165" s="9" t="n">
        <v>-0.779330525824723</v>
      </c>
      <c r="M165" s="9" t="n">
        <v>4.7</v>
      </c>
      <c r="N165" s="9" t="n">
        <v>-0.96559320350714</v>
      </c>
      <c r="O165" s="9" t="n">
        <v>7.81</v>
      </c>
      <c r="P165" s="9" t="n">
        <v>-1.44813965335581</v>
      </c>
      <c r="Q165" s="9" t="n">
        <v>-4.98445091533091</v>
      </c>
      <c r="R165" s="9" t="n">
        <v>-0.830741819221819</v>
      </c>
      <c r="AA165" s="9" t="n">
        <v>0</v>
      </c>
      <c r="AH165" s="9" t="n">
        <v>0</v>
      </c>
      <c r="AO165" s="9" t="n">
        <v>0</v>
      </c>
      <c r="AR165" s="9" t="n">
        <v>13</v>
      </c>
      <c r="AS165" s="9" t="n">
        <v>76</v>
      </c>
      <c r="AT165" s="9" t="n">
        <v>0</v>
      </c>
      <c r="AU165" s="9" t="n">
        <v>61</v>
      </c>
      <c r="AV165" s="9" t="n">
        <v>137</v>
      </c>
      <c r="AW165" s="9" t="n">
        <v>10.5384615384615</v>
      </c>
      <c r="AY165" s="9" t="n">
        <v>7</v>
      </c>
      <c r="AZ165" s="9" t="n">
        <v>60</v>
      </c>
      <c r="BA165" s="9" t="n">
        <v>0</v>
      </c>
      <c r="BB165" s="9" t="n">
        <v>51</v>
      </c>
      <c r="BC165" s="9" t="n">
        <v>111</v>
      </c>
      <c r="BD165" s="9" t="n">
        <v>15.8571428571429</v>
      </c>
    </row>
    <row r="166" customFormat="false" ht="15" hidden="false" customHeight="false" outlineLevel="0" collapsed="false">
      <c r="A166" s="9" t="s">
        <v>174</v>
      </c>
      <c r="B166" s="9" t="s">
        <v>64</v>
      </c>
      <c r="C166" s="9" t="n">
        <v>79.25</v>
      </c>
      <c r="D166" s="9" t="n">
        <v>306</v>
      </c>
      <c r="E166" s="9" t="n">
        <v>5.05</v>
      </c>
      <c r="F166" s="9" t="n">
        <v>-0.874741666546649</v>
      </c>
      <c r="G166" s="9" t="n">
        <v>27</v>
      </c>
      <c r="H166" s="9" t="n">
        <v>0.926113393992366</v>
      </c>
      <c r="I166" s="9" t="n">
        <v>28.5</v>
      </c>
      <c r="J166" s="9" t="n">
        <v>-0.885660624247206</v>
      </c>
      <c r="K166" s="9" t="n">
        <v>116</v>
      </c>
      <c r="L166" s="9" t="n">
        <v>0.0653207978946388</v>
      </c>
      <c r="M166" s="9" t="n">
        <v>4.44</v>
      </c>
      <c r="N166" s="9" t="n">
        <v>-0.034634862783921</v>
      </c>
      <c r="O166" s="9" t="n">
        <v>7.59</v>
      </c>
      <c r="P166" s="9" t="n">
        <v>-0.905573236251189</v>
      </c>
      <c r="Q166" s="9" t="n">
        <v>-1.70917619794196</v>
      </c>
      <c r="R166" s="9" t="n">
        <v>-0.284862699656993</v>
      </c>
      <c r="S166" s="9" t="n">
        <v>1</v>
      </c>
      <c r="T166" s="9" t="n">
        <v>1</v>
      </c>
      <c r="U166" s="9" t="n">
        <v>1</v>
      </c>
      <c r="W166" s="9" t="n">
        <v>14</v>
      </c>
      <c r="X166" s="9" t="n">
        <v>789</v>
      </c>
      <c r="Y166" s="9" t="n">
        <v>0</v>
      </c>
      <c r="Z166" s="9" t="n">
        <v>61</v>
      </c>
      <c r="AA166" s="9" t="n">
        <v>850</v>
      </c>
      <c r="AB166" s="9" t="n">
        <v>60.7142857142857</v>
      </c>
      <c r="AD166" s="9" t="n">
        <v>16</v>
      </c>
      <c r="AE166" s="9" t="n">
        <v>1006</v>
      </c>
      <c r="AF166" s="9" t="n">
        <v>0</v>
      </c>
      <c r="AG166" s="9" t="n">
        <v>69</v>
      </c>
      <c r="AH166" s="9" t="n">
        <v>1075</v>
      </c>
      <c r="AI166" s="9" t="n">
        <v>67.1875</v>
      </c>
      <c r="AK166" s="9" t="n">
        <v>16</v>
      </c>
      <c r="AL166" s="9" t="n">
        <v>826</v>
      </c>
      <c r="AM166" s="9" t="n">
        <v>0</v>
      </c>
      <c r="AN166" s="9" t="n">
        <v>77</v>
      </c>
      <c r="AO166" s="9" t="n">
        <v>903</v>
      </c>
      <c r="AP166" s="9" t="n">
        <v>56.4375</v>
      </c>
      <c r="AR166" s="9" t="n">
        <v>16</v>
      </c>
      <c r="AS166" s="9" t="n">
        <v>1022</v>
      </c>
      <c r="AT166" s="9" t="n">
        <v>0</v>
      </c>
      <c r="AU166" s="9" t="n">
        <v>75</v>
      </c>
      <c r="AV166" s="9" t="n">
        <v>1097</v>
      </c>
      <c r="AW166" s="9" t="n">
        <v>68.5625</v>
      </c>
      <c r="AY166" s="9" t="n">
        <v>16</v>
      </c>
      <c r="AZ166" s="9" t="n">
        <v>961</v>
      </c>
      <c r="BA166" s="9" t="n">
        <v>0</v>
      </c>
      <c r="BB166" s="9" t="n">
        <v>86</v>
      </c>
      <c r="BC166" s="9" t="n">
        <v>1047</v>
      </c>
      <c r="BD166" s="9" t="n">
        <v>65.4375</v>
      </c>
    </row>
    <row r="167" customFormat="false" ht="15" hidden="false" customHeight="false" outlineLevel="0" collapsed="false">
      <c r="A167" s="9" t="s">
        <v>212</v>
      </c>
      <c r="B167" s="9" t="s">
        <v>64</v>
      </c>
      <c r="C167" s="9" t="n">
        <v>76.38</v>
      </c>
      <c r="D167" s="9" t="n">
        <v>313</v>
      </c>
      <c r="E167" s="9" t="n">
        <v>5.44</v>
      </c>
      <c r="F167" s="9" t="n">
        <v>-2.16784296326446</v>
      </c>
      <c r="G167" s="9" t="n">
        <v>23</v>
      </c>
      <c r="H167" s="9" t="n">
        <v>0.357319340989181</v>
      </c>
      <c r="I167" s="9" t="n">
        <v>21</v>
      </c>
      <c r="J167" s="9" t="n">
        <v>-2.62174881127529</v>
      </c>
      <c r="K167" s="9" t="n">
        <v>94</v>
      </c>
      <c r="L167" s="9" t="n">
        <v>-2.25747034233361</v>
      </c>
      <c r="M167" s="9" t="n">
        <v>5.07</v>
      </c>
      <c r="N167" s="9" t="n">
        <v>-2.29041853453634</v>
      </c>
      <c r="O167" s="9" t="n">
        <v>8.23</v>
      </c>
      <c r="P167" s="9" t="n">
        <v>-2.48394826782827</v>
      </c>
      <c r="Q167" s="9" t="n">
        <v>-11.4641095782488</v>
      </c>
      <c r="R167" s="9" t="n">
        <v>-1.91068492970813</v>
      </c>
      <c r="AA167" s="9" t="n">
        <v>0</v>
      </c>
      <c r="AH167" s="9" t="n">
        <v>0</v>
      </c>
      <c r="AO167" s="9" t="n">
        <v>0</v>
      </c>
      <c r="AV167" s="9" t="n">
        <v>0</v>
      </c>
      <c r="BC167" s="9" t="n">
        <v>0</v>
      </c>
    </row>
    <row r="168" customFormat="false" ht="15" hidden="false" customHeight="false" outlineLevel="0" collapsed="false">
      <c r="A168" s="9" t="s">
        <v>228</v>
      </c>
      <c r="B168" s="9" t="s">
        <v>64</v>
      </c>
      <c r="C168" s="9" t="n">
        <v>79</v>
      </c>
      <c r="D168" s="9" t="n">
        <v>315</v>
      </c>
      <c r="E168" s="9" t="n">
        <v>5.46</v>
      </c>
      <c r="F168" s="9" t="n">
        <v>-2.23415585027563</v>
      </c>
      <c r="G168" s="9" t="n">
        <v>22</v>
      </c>
      <c r="H168" s="9" t="n">
        <v>0.215120827738384</v>
      </c>
      <c r="I168" s="9" t="n">
        <v>25</v>
      </c>
      <c r="J168" s="9" t="n">
        <v>-1.69583511152698</v>
      </c>
      <c r="K168" s="9" t="n">
        <v>105</v>
      </c>
      <c r="L168" s="9" t="n">
        <v>-1.09607477221948</v>
      </c>
      <c r="M168" s="9" t="n">
        <v>4.81</v>
      </c>
      <c r="N168" s="9" t="n">
        <v>-1.35946019381312</v>
      </c>
      <c r="O168" s="9" t="n">
        <v>7.9</v>
      </c>
      <c r="P168" s="9" t="n">
        <v>-1.67009864217134</v>
      </c>
      <c r="Q168" s="9" t="n">
        <v>-7.84050374226816</v>
      </c>
      <c r="R168" s="9" t="n">
        <v>-1.30675062371136</v>
      </c>
      <c r="AA168" s="9" t="n">
        <v>0</v>
      </c>
      <c r="AH168" s="9" t="n">
        <v>0</v>
      </c>
      <c r="AO168" s="9" t="n">
        <v>0</v>
      </c>
      <c r="AR168" s="9" t="n">
        <v>16</v>
      </c>
      <c r="AS168" s="9" t="n">
        <v>646</v>
      </c>
      <c r="AT168" s="9" t="n">
        <v>0</v>
      </c>
      <c r="AU168" s="9" t="n">
        <v>78</v>
      </c>
      <c r="AV168" s="9" t="n">
        <v>724</v>
      </c>
      <c r="AW168" s="9" t="n">
        <v>45.25</v>
      </c>
      <c r="AY168" s="9" t="n">
        <v>16</v>
      </c>
      <c r="AZ168" s="9" t="n">
        <v>916</v>
      </c>
      <c r="BA168" s="9" t="n">
        <v>0</v>
      </c>
      <c r="BB168" s="9" t="n">
        <v>68</v>
      </c>
      <c r="BC168" s="9" t="n">
        <v>984</v>
      </c>
      <c r="BD168" s="9" t="n">
        <v>61.5</v>
      </c>
    </row>
    <row r="169" customFormat="false" ht="15" hidden="false" customHeight="false" outlineLevel="0" collapsed="false">
      <c r="A169" s="9" t="s">
        <v>238</v>
      </c>
      <c r="B169" s="9" t="s">
        <v>64</v>
      </c>
      <c r="C169" s="9" t="n">
        <v>78.63</v>
      </c>
      <c r="D169" s="9" t="n">
        <v>317</v>
      </c>
      <c r="E169" s="9" t="n">
        <v>5.25</v>
      </c>
      <c r="F169" s="9" t="n">
        <v>-1.53787053665835</v>
      </c>
      <c r="G169" s="9" t="n">
        <v>21</v>
      </c>
      <c r="H169" s="9" t="n">
        <v>0.0729223144875881</v>
      </c>
      <c r="I169" s="9" t="n">
        <v>24</v>
      </c>
      <c r="J169" s="9" t="n">
        <v>-1.92731353646406</v>
      </c>
      <c r="K169" s="9" t="n">
        <v>98</v>
      </c>
      <c r="L169" s="9" t="n">
        <v>-1.83514468047393</v>
      </c>
      <c r="M169" s="9" t="n">
        <v>4.77</v>
      </c>
      <c r="N169" s="9" t="n">
        <v>-1.21623583370185</v>
      </c>
      <c r="O169" s="9" t="n">
        <v>7.91</v>
      </c>
      <c r="P169" s="9" t="n">
        <v>-1.69476075203973</v>
      </c>
      <c r="Q169" s="9" t="n">
        <v>-8.13840302485033</v>
      </c>
      <c r="R169" s="9" t="n">
        <v>-1.35640050414172</v>
      </c>
      <c r="AA169" s="9" t="n">
        <v>0</v>
      </c>
      <c r="AD169" s="9" t="n">
        <v>7</v>
      </c>
      <c r="AE169" s="9" t="n">
        <v>296</v>
      </c>
      <c r="AF169" s="9" t="n">
        <v>0</v>
      </c>
      <c r="AG169" s="9" t="n">
        <v>39</v>
      </c>
      <c r="AH169" s="9" t="n">
        <v>335</v>
      </c>
      <c r="AI169" s="9" t="n">
        <v>47.8571428571429</v>
      </c>
      <c r="AK169" s="9" t="n">
        <v>15</v>
      </c>
      <c r="AL169" s="9" t="n">
        <v>388</v>
      </c>
      <c r="AM169" s="9" t="n">
        <v>0</v>
      </c>
      <c r="AN169" s="9" t="n">
        <v>45</v>
      </c>
      <c r="AO169" s="9" t="n">
        <v>433</v>
      </c>
      <c r="AP169" s="9" t="n">
        <v>28.8666666666667</v>
      </c>
      <c r="AR169" s="9" t="n">
        <v>1</v>
      </c>
      <c r="AS169" s="9" t="n">
        <v>63</v>
      </c>
      <c r="AT169" s="9" t="n">
        <v>0</v>
      </c>
      <c r="AU169" s="9" t="n">
        <v>4</v>
      </c>
      <c r="AV169" s="9" t="n">
        <v>67</v>
      </c>
      <c r="AW169" s="9" t="n">
        <v>67</v>
      </c>
      <c r="AY169" s="9" t="n">
        <v>9</v>
      </c>
      <c r="AZ169" s="9" t="n">
        <v>147</v>
      </c>
      <c r="BA169" s="9" t="n">
        <v>0</v>
      </c>
      <c r="BB169" s="9" t="n">
        <v>54</v>
      </c>
      <c r="BC169" s="9" t="n">
        <v>201</v>
      </c>
      <c r="BD169" s="9" t="n">
        <v>22.3333333333333</v>
      </c>
    </row>
    <row r="170" customFormat="false" ht="15" hidden="false" customHeight="false" outlineLevel="0" collapsed="false">
      <c r="A170" s="9" t="s">
        <v>241</v>
      </c>
      <c r="B170" s="9" t="s">
        <v>64</v>
      </c>
      <c r="C170" s="9" t="n">
        <v>77</v>
      </c>
      <c r="D170" s="9" t="n">
        <v>316</v>
      </c>
      <c r="E170" s="9" t="n">
        <v>5.37</v>
      </c>
      <c r="F170" s="9" t="n">
        <v>-1.93574785872537</v>
      </c>
      <c r="G170" s="9" t="n">
        <v>20</v>
      </c>
      <c r="H170" s="9" t="n">
        <v>-0.0692761987632082</v>
      </c>
      <c r="I170" s="9" t="n">
        <v>28.5</v>
      </c>
      <c r="J170" s="9" t="n">
        <v>-0.885660624247206</v>
      </c>
      <c r="K170" s="9" t="n">
        <v>101</v>
      </c>
      <c r="L170" s="9" t="n">
        <v>-1.51840043407917</v>
      </c>
      <c r="M170" s="9" t="n">
        <v>4.88</v>
      </c>
      <c r="N170" s="9" t="n">
        <v>-1.61010282400783</v>
      </c>
      <c r="O170" s="9" t="n">
        <v>8.1</v>
      </c>
      <c r="P170" s="9" t="n">
        <v>-2.16334083953917</v>
      </c>
      <c r="Q170" s="9" t="n">
        <v>-8.18252877936195</v>
      </c>
      <c r="R170" s="9" t="n">
        <v>-1.36375479656033</v>
      </c>
      <c r="S170" s="9" t="n">
        <v>5</v>
      </c>
      <c r="T170" s="9" t="n">
        <v>163</v>
      </c>
      <c r="U170" s="9" t="n">
        <v>137</v>
      </c>
      <c r="AA170" s="9" t="n">
        <v>0</v>
      </c>
      <c r="AD170" s="9" t="n">
        <v>13</v>
      </c>
      <c r="AE170" s="9" t="n">
        <v>813</v>
      </c>
      <c r="AF170" s="9" t="n">
        <v>0</v>
      </c>
      <c r="AG170" s="9" t="n">
        <v>40</v>
      </c>
      <c r="AH170" s="9" t="n">
        <v>853</v>
      </c>
      <c r="AI170" s="9" t="n">
        <v>65.6153846153846</v>
      </c>
      <c r="AK170" s="9" t="n">
        <v>10</v>
      </c>
      <c r="AL170" s="9" t="n">
        <v>355</v>
      </c>
      <c r="AM170" s="9" t="n">
        <v>0</v>
      </c>
      <c r="AN170" s="9" t="n">
        <v>43</v>
      </c>
      <c r="AO170" s="9" t="n">
        <v>398</v>
      </c>
      <c r="AP170" s="9" t="n">
        <v>39.8</v>
      </c>
      <c r="AR170" s="9" t="n">
        <v>16</v>
      </c>
      <c r="AS170" s="9" t="n">
        <v>1033</v>
      </c>
      <c r="AT170" s="9" t="n">
        <v>0</v>
      </c>
      <c r="AU170" s="9" t="n">
        <v>71</v>
      </c>
      <c r="AV170" s="9" t="n">
        <v>1104</v>
      </c>
      <c r="AW170" s="9" t="n">
        <v>69</v>
      </c>
      <c r="AY170" s="9" t="n">
        <v>16</v>
      </c>
      <c r="AZ170" s="9" t="n">
        <v>1023</v>
      </c>
      <c r="BA170" s="9" t="n">
        <v>0</v>
      </c>
      <c r="BB170" s="9" t="n">
        <v>62</v>
      </c>
      <c r="BC170" s="9" t="n">
        <v>1085</v>
      </c>
      <c r="BD170" s="9" t="n">
        <v>67.8125</v>
      </c>
    </row>
    <row r="171" customFormat="false" ht="15" hidden="false" customHeight="false" outlineLevel="0" collapsed="false">
      <c r="A171" s="9" t="s">
        <v>275</v>
      </c>
      <c r="B171" s="9" t="s">
        <v>64</v>
      </c>
      <c r="C171" s="9" t="n">
        <v>78.13</v>
      </c>
      <c r="D171" s="9" t="n">
        <v>313</v>
      </c>
      <c r="E171" s="9" t="n">
        <v>4.94</v>
      </c>
      <c r="F171" s="9" t="n">
        <v>-0.510020787985217</v>
      </c>
      <c r="I171" s="9" t="n">
        <v>28</v>
      </c>
      <c r="J171" s="9" t="n">
        <v>-1.00139983671574</v>
      </c>
      <c r="K171" s="9" t="n">
        <v>107</v>
      </c>
      <c r="L171" s="9" t="n">
        <v>-0.884911941289644</v>
      </c>
      <c r="M171" s="9" t="n">
        <v>4.63</v>
      </c>
      <c r="N171" s="9" t="n">
        <v>-0.714950573312426</v>
      </c>
      <c r="O171" s="9" t="n">
        <v>7.83</v>
      </c>
      <c r="P171" s="9" t="n">
        <v>-1.4974638730926</v>
      </c>
      <c r="Q171" s="9" t="n">
        <v>-4.60874701239563</v>
      </c>
      <c r="R171" s="9" t="n">
        <v>-0.921749402479125</v>
      </c>
      <c r="S171" s="9" t="n">
        <v>1</v>
      </c>
      <c r="T171" s="9" t="n">
        <v>20</v>
      </c>
      <c r="U171" s="9" t="n">
        <v>19</v>
      </c>
      <c r="W171" s="9" t="n">
        <v>16</v>
      </c>
      <c r="X171" s="9" t="n">
        <v>1058</v>
      </c>
      <c r="Y171" s="9" t="n">
        <v>0</v>
      </c>
      <c r="Z171" s="9" t="n">
        <v>76</v>
      </c>
      <c r="AA171" s="9" t="n">
        <v>1134</v>
      </c>
      <c r="AB171" s="9" t="n">
        <v>70.875</v>
      </c>
      <c r="AD171" s="9" t="n">
        <v>15</v>
      </c>
      <c r="AE171" s="9" t="n">
        <v>994</v>
      </c>
      <c r="AF171" s="9" t="n">
        <v>0</v>
      </c>
      <c r="AG171" s="9" t="n">
        <v>57</v>
      </c>
      <c r="AH171" s="9" t="n">
        <v>1051</v>
      </c>
      <c r="AI171" s="9" t="n">
        <v>70.0666666666667</v>
      </c>
      <c r="AK171" s="9" t="n">
        <v>16</v>
      </c>
      <c r="AL171" s="9" t="n">
        <v>1080</v>
      </c>
      <c r="AM171" s="9" t="n">
        <v>0</v>
      </c>
      <c r="AN171" s="9" t="n">
        <v>68</v>
      </c>
      <c r="AO171" s="9" t="n">
        <v>1148</v>
      </c>
      <c r="AP171" s="9" t="n">
        <v>71.75</v>
      </c>
      <c r="AR171" s="9" t="n">
        <v>8</v>
      </c>
      <c r="AS171" s="9" t="n">
        <v>430</v>
      </c>
      <c r="AT171" s="9" t="n">
        <v>0</v>
      </c>
      <c r="AU171" s="9" t="n">
        <v>24</v>
      </c>
      <c r="AV171" s="9" t="n">
        <v>454</v>
      </c>
      <c r="AW171" s="9" t="n">
        <v>56.75</v>
      </c>
      <c r="AY171" s="9" t="n">
        <v>10</v>
      </c>
      <c r="AZ171" s="9" t="n">
        <v>447</v>
      </c>
      <c r="BA171" s="9" t="n">
        <v>0</v>
      </c>
      <c r="BB171" s="9" t="n">
        <v>16</v>
      </c>
      <c r="BC171" s="9" t="n">
        <v>463</v>
      </c>
      <c r="BD171" s="9" t="n">
        <v>46.3</v>
      </c>
    </row>
    <row r="172" customFormat="false" ht="15" hidden="false" customHeight="false" outlineLevel="0" collapsed="false">
      <c r="A172" s="9" t="s">
        <v>279</v>
      </c>
      <c r="B172" s="9" t="s">
        <v>64</v>
      </c>
      <c r="C172" s="9" t="n">
        <v>78</v>
      </c>
      <c r="D172" s="9" t="n">
        <v>303</v>
      </c>
      <c r="E172" s="9" t="n">
        <v>4.72</v>
      </c>
      <c r="F172" s="9" t="n">
        <v>0.219420969137653</v>
      </c>
      <c r="G172" s="9" t="n">
        <v>28</v>
      </c>
      <c r="H172" s="9" t="n">
        <v>1.06831190724316</v>
      </c>
      <c r="I172" s="9" t="n">
        <v>34</v>
      </c>
      <c r="J172" s="9" t="n">
        <v>0.387470712906723</v>
      </c>
      <c r="K172" s="9" t="n">
        <v>118</v>
      </c>
      <c r="L172" s="9" t="n">
        <v>0.276483628824479</v>
      </c>
      <c r="M172" s="9" t="n">
        <v>4.52</v>
      </c>
      <c r="N172" s="9" t="n">
        <v>-0.321083583006447</v>
      </c>
      <c r="O172" s="9" t="n">
        <v>7.31</v>
      </c>
      <c r="P172" s="9" t="n">
        <v>-0.215034159936216</v>
      </c>
      <c r="Q172" s="9" t="n">
        <v>1.41556947516935</v>
      </c>
      <c r="R172" s="9" t="n">
        <v>0.235928245861559</v>
      </c>
      <c r="S172" s="9" t="n">
        <v>1</v>
      </c>
      <c r="T172" s="9" t="n">
        <v>4</v>
      </c>
      <c r="U172" s="9" t="n">
        <v>4</v>
      </c>
      <c r="W172" s="9" t="n">
        <v>16</v>
      </c>
      <c r="X172" s="9" t="n">
        <v>1102</v>
      </c>
      <c r="Y172" s="9" t="n">
        <v>0</v>
      </c>
      <c r="Z172" s="9" t="n">
        <v>76</v>
      </c>
      <c r="AA172" s="9" t="n">
        <v>1178</v>
      </c>
      <c r="AB172" s="9" t="n">
        <v>73.625</v>
      </c>
      <c r="AD172" s="9" t="n">
        <v>12</v>
      </c>
      <c r="AE172" s="9" t="n">
        <v>889</v>
      </c>
      <c r="AF172" s="9" t="n">
        <v>0</v>
      </c>
      <c r="AG172" s="9" t="n">
        <v>67</v>
      </c>
      <c r="AH172" s="9" t="n">
        <v>956</v>
      </c>
      <c r="AI172" s="9" t="n">
        <v>79.6666666666667</v>
      </c>
      <c r="AK172" s="9" t="n">
        <v>16</v>
      </c>
      <c r="AL172" s="9" t="n">
        <v>1156</v>
      </c>
      <c r="AM172" s="9" t="n">
        <v>0</v>
      </c>
      <c r="AN172" s="9" t="n">
        <v>15</v>
      </c>
      <c r="AO172" s="9" t="n">
        <v>1171</v>
      </c>
      <c r="AP172" s="9" t="n">
        <v>73.1875</v>
      </c>
      <c r="AR172" s="9" t="n">
        <v>6</v>
      </c>
      <c r="AS172" s="9" t="n">
        <v>407</v>
      </c>
      <c r="AT172" s="9" t="n">
        <v>0</v>
      </c>
      <c r="AU172" s="9" t="n">
        <v>33</v>
      </c>
      <c r="AV172" s="9" t="n">
        <v>440</v>
      </c>
      <c r="AW172" s="9" t="n">
        <v>73.3333333333333</v>
      </c>
      <c r="AY172" s="9" t="n">
        <v>15</v>
      </c>
      <c r="AZ172" s="9" t="n">
        <v>964</v>
      </c>
      <c r="BA172" s="9" t="n">
        <v>0</v>
      </c>
      <c r="BB172" s="9" t="n">
        <v>69</v>
      </c>
      <c r="BC172" s="9" t="n">
        <v>1033</v>
      </c>
      <c r="BD172" s="9" t="n">
        <v>68.8666666666667</v>
      </c>
    </row>
    <row r="173" customFormat="false" ht="15" hidden="false" customHeight="false" outlineLevel="0" collapsed="false">
      <c r="A173" s="9" t="s">
        <v>293</v>
      </c>
      <c r="B173" s="9" t="s">
        <v>64</v>
      </c>
      <c r="C173" s="9" t="n">
        <v>78</v>
      </c>
      <c r="D173" s="9" t="n">
        <v>306</v>
      </c>
      <c r="E173" s="9" t="n">
        <v>5.3</v>
      </c>
      <c r="F173" s="9" t="n">
        <v>-1.70365275418627</v>
      </c>
      <c r="G173" s="9" t="n">
        <v>27</v>
      </c>
      <c r="H173" s="9" t="n">
        <v>0.926113393992366</v>
      </c>
      <c r="I173" s="9" t="n">
        <v>28.5</v>
      </c>
      <c r="J173" s="9" t="n">
        <v>-0.885660624247206</v>
      </c>
      <c r="K173" s="9" t="n">
        <v>106</v>
      </c>
      <c r="L173" s="9" t="n">
        <v>-0.990493356754564</v>
      </c>
      <c r="M173" s="9" t="n">
        <v>4.68</v>
      </c>
      <c r="N173" s="9" t="n">
        <v>-0.893981023451506</v>
      </c>
      <c r="O173" s="9" t="n">
        <v>7.4</v>
      </c>
      <c r="P173" s="9" t="n">
        <v>-0.436993148751745</v>
      </c>
      <c r="Q173" s="9" t="n">
        <v>-3.98466751339893</v>
      </c>
      <c r="R173" s="9" t="n">
        <v>-0.664111252233154</v>
      </c>
      <c r="S173" s="9" t="n">
        <v>1</v>
      </c>
      <c r="T173" s="9" t="n">
        <v>2</v>
      </c>
      <c r="U173" s="9" t="n">
        <v>2</v>
      </c>
      <c r="W173" s="9" t="n">
        <v>5</v>
      </c>
      <c r="X173" s="9" t="n">
        <v>272</v>
      </c>
      <c r="Y173" s="9" t="n">
        <v>0</v>
      </c>
      <c r="Z173" s="9" t="n">
        <v>6</v>
      </c>
      <c r="AA173" s="9" t="n">
        <v>278</v>
      </c>
      <c r="AB173" s="9" t="n">
        <v>55.6</v>
      </c>
      <c r="AD173" s="9" t="n">
        <v>16</v>
      </c>
      <c r="AE173" s="9" t="n">
        <v>982</v>
      </c>
      <c r="AF173" s="9" t="n">
        <v>0</v>
      </c>
      <c r="AG173" s="9" t="n">
        <v>47</v>
      </c>
      <c r="AH173" s="9" t="n">
        <v>1029</v>
      </c>
      <c r="AI173" s="9" t="n">
        <v>64.3125</v>
      </c>
      <c r="AK173" s="9" t="n">
        <v>14</v>
      </c>
      <c r="AL173" s="9" t="n">
        <v>900</v>
      </c>
      <c r="AM173" s="9" t="n">
        <v>0</v>
      </c>
      <c r="AN173" s="9" t="n">
        <v>61</v>
      </c>
      <c r="AO173" s="9" t="n">
        <v>961</v>
      </c>
      <c r="AP173" s="9" t="n">
        <v>68.6428571428571</v>
      </c>
      <c r="AR173" s="9" t="n">
        <v>4</v>
      </c>
      <c r="AS173" s="9" t="n">
        <v>221</v>
      </c>
      <c r="AT173" s="9" t="n">
        <v>0</v>
      </c>
      <c r="AU173" s="9" t="n">
        <v>13</v>
      </c>
      <c r="AV173" s="9" t="n">
        <v>234</v>
      </c>
      <c r="AW173" s="9" t="n">
        <v>58.5</v>
      </c>
      <c r="AY173" s="9" t="n">
        <v>11</v>
      </c>
      <c r="AZ173" s="9" t="n">
        <v>702</v>
      </c>
      <c r="BA173" s="9" t="n">
        <v>0</v>
      </c>
      <c r="BB173" s="9" t="n">
        <v>44</v>
      </c>
      <c r="BC173" s="9" t="n">
        <v>746</v>
      </c>
      <c r="BD173" s="9" t="n">
        <v>67.8181818181818</v>
      </c>
    </row>
    <row r="174" customFormat="false" ht="15" hidden="false" customHeight="false" outlineLevel="0" collapsed="false">
      <c r="A174" s="9" t="s">
        <v>294</v>
      </c>
      <c r="B174" s="9" t="s">
        <v>64</v>
      </c>
      <c r="C174" s="9" t="n">
        <v>80.5</v>
      </c>
      <c r="D174" s="9" t="n">
        <v>315</v>
      </c>
      <c r="E174" s="9" t="n">
        <v>5.34</v>
      </c>
      <c r="F174" s="9" t="n">
        <v>-1.83627852820861</v>
      </c>
      <c r="G174" s="9" t="n">
        <v>31</v>
      </c>
      <c r="H174" s="9" t="n">
        <v>1.49490744699555</v>
      </c>
      <c r="Q174" s="9" t="n">
        <v>-0.341371081213061</v>
      </c>
      <c r="R174" s="9" t="n">
        <v>-0.170685540606531</v>
      </c>
      <c r="AA174" s="9" t="n">
        <v>0</v>
      </c>
      <c r="AH174" s="9" t="n">
        <v>0</v>
      </c>
      <c r="AO174" s="9" t="n">
        <v>0</v>
      </c>
      <c r="AV174" s="9" t="n">
        <v>0</v>
      </c>
      <c r="BC174" s="9" t="n">
        <v>0</v>
      </c>
    </row>
    <row r="175" customFormat="false" ht="15" hidden="false" customHeight="false" outlineLevel="0" collapsed="false">
      <c r="A175" s="9" t="s">
        <v>297</v>
      </c>
      <c r="B175" s="9" t="s">
        <v>64</v>
      </c>
      <c r="C175" s="9" t="n">
        <v>76.75</v>
      </c>
      <c r="D175" s="9" t="n">
        <v>318</v>
      </c>
      <c r="E175" s="9" t="n">
        <v>5.3</v>
      </c>
      <c r="F175" s="9" t="n">
        <v>-1.70365275418627</v>
      </c>
      <c r="G175" s="9" t="n">
        <v>25</v>
      </c>
      <c r="H175" s="9" t="n">
        <v>0.641716367490773</v>
      </c>
      <c r="I175" s="9" t="n">
        <v>23.5</v>
      </c>
      <c r="J175" s="9" t="n">
        <v>-2.0430527489326</v>
      </c>
      <c r="K175" s="9" t="n">
        <v>102</v>
      </c>
      <c r="L175" s="9" t="n">
        <v>-1.41281901861424</v>
      </c>
      <c r="M175" s="9" t="n">
        <v>5.06</v>
      </c>
      <c r="N175" s="9" t="n">
        <v>-2.25461244450852</v>
      </c>
      <c r="O175" s="9" t="n">
        <v>8.11</v>
      </c>
      <c r="P175" s="9" t="n">
        <v>-2.18800294940757</v>
      </c>
      <c r="Q175" s="9" t="n">
        <v>-8.96042354815843</v>
      </c>
      <c r="R175" s="9" t="n">
        <v>-1.49340392469307</v>
      </c>
      <c r="AA175" s="9" t="n">
        <v>0</v>
      </c>
      <c r="AH175" s="9" t="n">
        <v>0</v>
      </c>
      <c r="AO175" s="9" t="n">
        <v>0</v>
      </c>
      <c r="AV175" s="9" t="n">
        <v>0</v>
      </c>
      <c r="BC175" s="9" t="n">
        <v>0</v>
      </c>
    </row>
    <row r="176" customFormat="false" ht="15" hidden="false" customHeight="false" outlineLevel="0" collapsed="false">
      <c r="A176" s="9" t="s">
        <v>321</v>
      </c>
      <c r="B176" s="9" t="s">
        <v>64</v>
      </c>
      <c r="C176" s="9" t="n">
        <v>77.13</v>
      </c>
      <c r="D176" s="9" t="n">
        <v>310</v>
      </c>
      <c r="E176" s="9" t="n">
        <v>5.29</v>
      </c>
      <c r="F176" s="9" t="n">
        <v>-1.67049631068069</v>
      </c>
      <c r="I176" s="9" t="n">
        <v>24.5</v>
      </c>
      <c r="J176" s="9" t="n">
        <v>-1.81157432399552</v>
      </c>
      <c r="K176" s="9" t="n">
        <v>103</v>
      </c>
      <c r="L176" s="9" t="n">
        <v>-1.30723760314932</v>
      </c>
      <c r="M176" s="9" t="n">
        <v>5.01</v>
      </c>
      <c r="N176" s="9" t="n">
        <v>-2.07558199436944</v>
      </c>
      <c r="O176" s="9" t="n">
        <v>8.31</v>
      </c>
      <c r="P176" s="9" t="n">
        <v>-2.68124514677541</v>
      </c>
      <c r="Q176" s="9" t="n">
        <v>-9.54613537897038</v>
      </c>
      <c r="R176" s="9" t="n">
        <v>-1.90922707579408</v>
      </c>
      <c r="S176" s="9" t="n">
        <v>2</v>
      </c>
      <c r="T176" s="9" t="n">
        <v>42</v>
      </c>
      <c r="U176" s="9" t="n">
        <v>39</v>
      </c>
      <c r="W176" s="9" t="n">
        <v>5</v>
      </c>
      <c r="X176" s="9" t="n">
        <v>173</v>
      </c>
      <c r="Y176" s="9" t="n">
        <v>0</v>
      </c>
      <c r="Z176" s="9" t="n">
        <v>6</v>
      </c>
      <c r="AA176" s="9" t="n">
        <v>179</v>
      </c>
      <c r="AB176" s="9" t="n">
        <v>35.8</v>
      </c>
      <c r="AD176" s="9" t="n">
        <v>12</v>
      </c>
      <c r="AE176" s="9" t="n">
        <v>486</v>
      </c>
      <c r="AF176" s="9" t="n">
        <v>0</v>
      </c>
      <c r="AG176" s="9" t="n">
        <v>34</v>
      </c>
      <c r="AH176" s="9" t="n">
        <v>520</v>
      </c>
      <c r="AI176" s="9" t="n">
        <v>43.3333333333333</v>
      </c>
      <c r="AO176" s="9" t="n">
        <v>0</v>
      </c>
      <c r="AR176" s="9" t="n">
        <v>10</v>
      </c>
      <c r="AS176" s="9" t="n">
        <v>255</v>
      </c>
      <c r="AT176" s="9" t="n">
        <v>0</v>
      </c>
      <c r="AU176" s="9" t="n">
        <v>30</v>
      </c>
      <c r="AV176" s="9" t="n">
        <v>285</v>
      </c>
      <c r="AW176" s="9" t="n">
        <v>28.5</v>
      </c>
      <c r="AY176" s="9" t="n">
        <v>7</v>
      </c>
      <c r="AZ176" s="9" t="n">
        <v>447</v>
      </c>
      <c r="BA176" s="9" t="n">
        <v>0</v>
      </c>
      <c r="BB176" s="9" t="n">
        <v>33</v>
      </c>
      <c r="BC176" s="9" t="n">
        <v>480</v>
      </c>
      <c r="BD176" s="9" t="n">
        <v>68.5714285714286</v>
      </c>
    </row>
    <row r="177" customFormat="false" ht="15" hidden="false" customHeight="false" outlineLevel="0" collapsed="false">
      <c r="A177" s="9" t="s">
        <v>342</v>
      </c>
      <c r="B177" s="9" t="s">
        <v>64</v>
      </c>
      <c r="C177" s="9" t="n">
        <v>77.25</v>
      </c>
      <c r="D177" s="9" t="n">
        <v>323</v>
      </c>
      <c r="E177" s="9" t="n">
        <v>5.2</v>
      </c>
      <c r="F177" s="9" t="n">
        <v>-1.37208831913042</v>
      </c>
      <c r="G177" s="9" t="n">
        <v>19</v>
      </c>
      <c r="H177" s="9" t="n">
        <v>-0.211474712014004</v>
      </c>
      <c r="I177" s="9" t="n">
        <v>29.5</v>
      </c>
      <c r="J177" s="9" t="n">
        <v>-0.654182199310128</v>
      </c>
      <c r="K177" s="9" t="n">
        <v>109</v>
      </c>
      <c r="L177" s="9" t="n">
        <v>-0.673749110359803</v>
      </c>
      <c r="M177" s="9" t="n">
        <v>4.57</v>
      </c>
      <c r="N177" s="9" t="n">
        <v>-0.50011403314553</v>
      </c>
      <c r="O177" s="9" t="n">
        <v>7.77</v>
      </c>
      <c r="P177" s="9" t="n">
        <v>-1.34949121388224</v>
      </c>
      <c r="Q177" s="9" t="n">
        <v>-4.76109958784213</v>
      </c>
      <c r="R177" s="9" t="n">
        <v>-0.793516597973689</v>
      </c>
      <c r="W177" s="9" t="n">
        <v>1</v>
      </c>
      <c r="X177" s="9" t="n">
        <v>13</v>
      </c>
      <c r="Y177" s="9" t="n">
        <v>0</v>
      </c>
      <c r="Z177" s="9" t="n">
        <v>1</v>
      </c>
      <c r="AA177" s="9" t="n">
        <v>14</v>
      </c>
      <c r="AB177" s="9" t="n">
        <v>14</v>
      </c>
      <c r="AH177" s="9" t="n">
        <v>0</v>
      </c>
      <c r="AK177" s="9" t="n">
        <v>5</v>
      </c>
      <c r="AL177" s="9" t="n">
        <v>0</v>
      </c>
      <c r="AM177" s="9" t="n">
        <v>0</v>
      </c>
      <c r="AN177" s="9" t="n">
        <v>22</v>
      </c>
      <c r="AO177" s="9" t="n">
        <v>22</v>
      </c>
      <c r="AP177" s="9" t="n">
        <v>4.4</v>
      </c>
      <c r="AV177" s="9" t="n">
        <v>0</v>
      </c>
      <c r="BC177" s="9" t="n">
        <v>0</v>
      </c>
    </row>
    <row r="178" customFormat="false" ht="15" hidden="false" customHeight="false" outlineLevel="0" collapsed="false">
      <c r="A178" s="9" t="s">
        <v>346</v>
      </c>
      <c r="B178" s="9" t="s">
        <v>64</v>
      </c>
      <c r="C178" s="9" t="n">
        <v>77.38</v>
      </c>
      <c r="D178" s="9" t="n">
        <v>308</v>
      </c>
      <c r="E178" s="9" t="n">
        <v>5.45</v>
      </c>
      <c r="F178" s="9" t="n">
        <v>-2.20099940677005</v>
      </c>
      <c r="G178" s="9" t="n">
        <v>17</v>
      </c>
      <c r="H178" s="9" t="n">
        <v>-0.495871738515597</v>
      </c>
      <c r="I178" s="9" t="n">
        <v>23.5</v>
      </c>
      <c r="J178" s="9" t="n">
        <v>-2.0430527489326</v>
      </c>
      <c r="K178" s="9" t="n">
        <v>100</v>
      </c>
      <c r="L178" s="9" t="n">
        <v>-1.62398184954409</v>
      </c>
      <c r="M178" s="9" t="n">
        <v>4.84</v>
      </c>
      <c r="N178" s="9" t="n">
        <v>-1.46687846389656</v>
      </c>
      <c r="O178" s="9" t="n">
        <v>7.92</v>
      </c>
      <c r="P178" s="9" t="n">
        <v>-1.71942286190812</v>
      </c>
      <c r="Q178" s="9" t="n">
        <v>-9.55020706956701</v>
      </c>
      <c r="R178" s="9" t="n">
        <v>-1.59170117826117</v>
      </c>
      <c r="S178" s="9" t="n">
        <v>5</v>
      </c>
      <c r="T178" s="9" t="n">
        <v>141</v>
      </c>
      <c r="U178" s="9" t="n">
        <v>122</v>
      </c>
      <c r="AA178" s="9" t="n">
        <v>0</v>
      </c>
      <c r="AD178" s="9" t="n">
        <v>15</v>
      </c>
      <c r="AE178" s="9" t="n">
        <v>722</v>
      </c>
      <c r="AF178" s="9" t="n">
        <v>0</v>
      </c>
      <c r="AG178" s="9" t="n">
        <v>59</v>
      </c>
      <c r="AH178" s="9" t="n">
        <v>781</v>
      </c>
      <c r="AI178" s="9" t="n">
        <v>52.0666666666667</v>
      </c>
      <c r="AK178" s="9" t="n">
        <v>7</v>
      </c>
      <c r="AL178" s="9" t="n">
        <v>398</v>
      </c>
      <c r="AM178" s="9" t="n">
        <v>0</v>
      </c>
      <c r="AN178" s="9" t="n">
        <v>26</v>
      </c>
      <c r="AO178" s="9" t="n">
        <v>424</v>
      </c>
      <c r="AP178" s="9" t="n">
        <v>60.5714285714286</v>
      </c>
      <c r="AR178" s="9" t="n">
        <v>4</v>
      </c>
      <c r="AS178" s="9" t="n">
        <v>268</v>
      </c>
      <c r="AT178" s="9" t="n">
        <v>0</v>
      </c>
      <c r="AU178" s="9" t="n">
        <v>4</v>
      </c>
      <c r="AV178" s="9" t="n">
        <v>272</v>
      </c>
      <c r="AW178" s="9" t="n">
        <v>68</v>
      </c>
      <c r="AY178" s="9" t="n">
        <v>8</v>
      </c>
      <c r="AZ178" s="9" t="n">
        <v>557</v>
      </c>
      <c r="BA178" s="9" t="n">
        <v>0</v>
      </c>
      <c r="BB178" s="9" t="n">
        <v>39</v>
      </c>
      <c r="BC178" s="9" t="n">
        <v>596</v>
      </c>
      <c r="BD178" s="9" t="n">
        <v>74.5</v>
      </c>
    </row>
    <row r="179" customFormat="false" ht="15" hidden="false" customHeight="false" outlineLevel="0" collapsed="false">
      <c r="A179" s="9" t="s">
        <v>349</v>
      </c>
      <c r="B179" s="9" t="s">
        <v>64</v>
      </c>
      <c r="C179" s="9" t="n">
        <v>77.25</v>
      </c>
      <c r="D179" s="9" t="n">
        <v>331</v>
      </c>
      <c r="E179" s="9" t="n">
        <v>5.49</v>
      </c>
      <c r="F179" s="9" t="n">
        <v>-2.33362518079239</v>
      </c>
      <c r="I179" s="9" t="n">
        <v>22</v>
      </c>
      <c r="J179" s="9" t="n">
        <v>-2.39027038633821</v>
      </c>
      <c r="K179" s="9" t="n">
        <v>88</v>
      </c>
      <c r="L179" s="9" t="n">
        <v>-2.89095883512313</v>
      </c>
      <c r="M179" s="9" t="n">
        <v>5.06</v>
      </c>
      <c r="N179" s="9" t="n">
        <v>-2.25461244450852</v>
      </c>
      <c r="O179" s="9" t="n">
        <v>8.06</v>
      </c>
      <c r="P179" s="9" t="n">
        <v>-2.06469240006561</v>
      </c>
      <c r="Q179" s="9" t="n">
        <v>-11.9341592468279</v>
      </c>
      <c r="R179" s="9" t="n">
        <v>-2.38683184936557</v>
      </c>
      <c r="AA179" s="9" t="n">
        <v>0</v>
      </c>
      <c r="AH179" s="9" t="n">
        <v>0</v>
      </c>
      <c r="AO179" s="9" t="n">
        <v>0</v>
      </c>
      <c r="AV179" s="9" t="n">
        <v>0</v>
      </c>
      <c r="BC179" s="9" t="n">
        <v>0</v>
      </c>
    </row>
    <row r="180" customFormat="false" ht="15" hidden="false" customHeight="false" outlineLevel="0" collapsed="false">
      <c r="A180" s="9" t="s">
        <v>357</v>
      </c>
      <c r="B180" s="9" t="s">
        <v>64</v>
      </c>
      <c r="C180" s="9" t="n">
        <v>79.63</v>
      </c>
      <c r="D180" s="9" t="n">
        <v>308</v>
      </c>
      <c r="E180" s="9" t="n">
        <v>5.14</v>
      </c>
      <c r="F180" s="9" t="n">
        <v>-1.17314965809691</v>
      </c>
      <c r="G180" s="9" t="n">
        <v>33</v>
      </c>
      <c r="H180" s="9" t="n">
        <v>1.77930447349714</v>
      </c>
      <c r="I180" s="9" t="n">
        <v>30</v>
      </c>
      <c r="J180" s="9" t="n">
        <v>-0.538442986841589</v>
      </c>
      <c r="K180" s="9" t="n">
        <v>113</v>
      </c>
      <c r="L180" s="9" t="n">
        <v>-0.251423448500122</v>
      </c>
      <c r="M180" s="9" t="n">
        <v>4.68</v>
      </c>
      <c r="N180" s="9" t="n">
        <v>-0.893981023451506</v>
      </c>
      <c r="O180" s="9" t="n">
        <v>7.62</v>
      </c>
      <c r="P180" s="9" t="n">
        <v>-0.979559565856365</v>
      </c>
      <c r="Q180" s="9" t="n">
        <v>-2.05725220924935</v>
      </c>
      <c r="R180" s="9" t="n">
        <v>-0.342875368208225</v>
      </c>
      <c r="S180" s="9" t="n">
        <v>7</v>
      </c>
      <c r="T180" s="9" t="n">
        <v>240</v>
      </c>
      <c r="U180" s="9" t="n">
        <v>189</v>
      </c>
      <c r="AA180" s="9" t="n">
        <v>0</v>
      </c>
      <c r="AH180" s="9" t="n">
        <v>0</v>
      </c>
      <c r="AK180" s="9" t="n">
        <v>1</v>
      </c>
      <c r="AL180" s="9" t="n">
        <v>28</v>
      </c>
      <c r="AM180" s="9" t="n">
        <v>0</v>
      </c>
      <c r="AN180" s="9" t="n">
        <v>6</v>
      </c>
      <c r="AO180" s="9" t="n">
        <v>34</v>
      </c>
      <c r="AP180" s="9" t="n">
        <v>34</v>
      </c>
      <c r="AV180" s="9" t="n">
        <v>0</v>
      </c>
      <c r="BC180" s="9" t="n">
        <v>0</v>
      </c>
    </row>
    <row r="181" customFormat="false" ht="15" hidden="false" customHeight="false" outlineLevel="0" collapsed="false">
      <c r="A181" s="9" t="s">
        <v>359</v>
      </c>
      <c r="B181" s="9" t="s">
        <v>64</v>
      </c>
      <c r="C181" s="9" t="n">
        <v>77.88</v>
      </c>
      <c r="D181" s="9" t="n">
        <v>308</v>
      </c>
      <c r="E181" s="9" t="n">
        <v>5.17</v>
      </c>
      <c r="F181" s="9" t="n">
        <v>-1.27261898861367</v>
      </c>
      <c r="G181" s="9" t="n">
        <v>20</v>
      </c>
      <c r="H181" s="9" t="n">
        <v>-0.0692761987632082</v>
      </c>
      <c r="I181" s="9" t="n">
        <v>31.5</v>
      </c>
      <c r="J181" s="9" t="n">
        <v>-0.191225349435972</v>
      </c>
      <c r="K181" s="9" t="n">
        <v>101</v>
      </c>
      <c r="L181" s="9" t="n">
        <v>-1.51840043407917</v>
      </c>
      <c r="M181" s="9" t="n">
        <v>4.91</v>
      </c>
      <c r="N181" s="9" t="n">
        <v>-1.71752109409128</v>
      </c>
      <c r="O181" s="9" t="n">
        <v>7.94</v>
      </c>
      <c r="P181" s="9" t="n">
        <v>-1.76874708164491</v>
      </c>
      <c r="Q181" s="9" t="n">
        <v>-6.5377891466282</v>
      </c>
      <c r="R181" s="9" t="n">
        <v>-1.08963152443803</v>
      </c>
      <c r="S181" s="9" t="n">
        <v>5</v>
      </c>
      <c r="T181" s="9" t="n">
        <v>168</v>
      </c>
      <c r="U181" s="9" t="n">
        <v>140</v>
      </c>
      <c r="W181" s="9" t="n">
        <v>16</v>
      </c>
      <c r="X181" s="9" t="n">
        <v>131</v>
      </c>
      <c r="Y181" s="9" t="n">
        <v>0</v>
      </c>
      <c r="Z181" s="9" t="n">
        <v>67</v>
      </c>
      <c r="AA181" s="9" t="n">
        <v>198</v>
      </c>
      <c r="AB181" s="9" t="n">
        <v>12.375</v>
      </c>
      <c r="AD181" s="9" t="n">
        <v>15</v>
      </c>
      <c r="AE181" s="9" t="n">
        <v>969</v>
      </c>
      <c r="AF181" s="9" t="n">
        <v>0</v>
      </c>
      <c r="AG181" s="9" t="n">
        <v>73</v>
      </c>
      <c r="AH181" s="9" t="n">
        <v>1042</v>
      </c>
      <c r="AI181" s="9" t="n">
        <v>69.4666666666667</v>
      </c>
      <c r="AK181" s="9" t="n">
        <v>16</v>
      </c>
      <c r="AL181" s="9" t="n">
        <v>1128</v>
      </c>
      <c r="AM181" s="9" t="n">
        <v>0</v>
      </c>
      <c r="AN181" s="9" t="n">
        <v>69</v>
      </c>
      <c r="AO181" s="9" t="n">
        <v>1197</v>
      </c>
      <c r="AP181" s="9" t="n">
        <v>74.8125</v>
      </c>
      <c r="AR181" s="9" t="n">
        <v>15</v>
      </c>
      <c r="AS181" s="9" t="n">
        <v>924</v>
      </c>
      <c r="AT181" s="9" t="n">
        <v>0</v>
      </c>
      <c r="AU181" s="9" t="n">
        <v>68</v>
      </c>
      <c r="AV181" s="9" t="n">
        <v>992</v>
      </c>
      <c r="AW181" s="9" t="n">
        <v>66.1333333333333</v>
      </c>
      <c r="AY181" s="9" t="n">
        <v>13</v>
      </c>
      <c r="AZ181" s="9" t="n">
        <v>791</v>
      </c>
      <c r="BA181" s="9" t="n">
        <v>0</v>
      </c>
      <c r="BB181" s="9" t="n">
        <v>62</v>
      </c>
      <c r="BC181" s="9" t="n">
        <v>853</v>
      </c>
      <c r="BD181" s="9" t="n">
        <v>65.6153846153846</v>
      </c>
    </row>
    <row r="182" customFormat="false" ht="15" hidden="false" customHeight="false" outlineLevel="0" collapsed="false">
      <c r="A182" s="9" t="s">
        <v>368</v>
      </c>
      <c r="B182" s="9" t="s">
        <v>64</v>
      </c>
      <c r="C182" s="9" t="n">
        <v>78.25</v>
      </c>
      <c r="D182" s="9" t="n">
        <v>334</v>
      </c>
      <c r="E182" s="9" t="n">
        <v>5.24</v>
      </c>
      <c r="F182" s="9" t="n">
        <v>-1.50471409315276</v>
      </c>
      <c r="G182" s="9" t="n">
        <v>28</v>
      </c>
      <c r="H182" s="9" t="n">
        <v>1.06831190724316</v>
      </c>
      <c r="I182" s="9" t="n">
        <v>23</v>
      </c>
      <c r="J182" s="9" t="n">
        <v>-2.15879196140113</v>
      </c>
      <c r="M182" s="9" t="n">
        <v>5.24</v>
      </c>
      <c r="N182" s="9" t="n">
        <v>-2.89912206500921</v>
      </c>
      <c r="Q182" s="9" t="n">
        <v>-5.49431621231995</v>
      </c>
      <c r="R182" s="9" t="n">
        <v>-1.37357905307999</v>
      </c>
      <c r="AA182" s="9" t="n">
        <v>0</v>
      </c>
      <c r="AH182" s="9" t="n">
        <v>0</v>
      </c>
      <c r="AO182" s="9" t="n">
        <v>0</v>
      </c>
      <c r="AV182" s="9" t="n">
        <v>0</v>
      </c>
      <c r="BC182" s="9" t="n">
        <v>0</v>
      </c>
    </row>
    <row r="183" customFormat="false" ht="15" hidden="false" customHeight="false" outlineLevel="0" collapsed="false">
      <c r="A183" s="9" t="s">
        <v>391</v>
      </c>
      <c r="B183" s="9" t="s">
        <v>64</v>
      </c>
      <c r="C183" s="9" t="n">
        <v>75.75</v>
      </c>
      <c r="D183" s="9" t="n">
        <v>314</v>
      </c>
      <c r="E183" s="9" t="n">
        <v>5.23</v>
      </c>
      <c r="F183" s="9" t="n">
        <v>-1.47155764964718</v>
      </c>
      <c r="I183" s="9" t="n">
        <v>28.5</v>
      </c>
      <c r="J183" s="9" t="n">
        <v>-0.885660624247206</v>
      </c>
      <c r="K183" s="9" t="n">
        <v>104</v>
      </c>
      <c r="L183" s="9" t="n">
        <v>-1.2016561876844</v>
      </c>
      <c r="M183" s="9" t="n">
        <v>4.87</v>
      </c>
      <c r="N183" s="9" t="n">
        <v>-1.57429673398001</v>
      </c>
      <c r="Q183" s="9" t="n">
        <v>-5.1331711955588</v>
      </c>
      <c r="R183" s="9" t="n">
        <v>-1.2832927988897</v>
      </c>
      <c r="AA183" s="9" t="n">
        <v>0</v>
      </c>
      <c r="AH183" s="9" t="n">
        <v>0</v>
      </c>
      <c r="AO183" s="9" t="n">
        <v>0</v>
      </c>
      <c r="AV183" s="9" t="n">
        <v>0</v>
      </c>
      <c r="BC183" s="9" t="n">
        <v>0</v>
      </c>
    </row>
    <row r="184" customFormat="false" ht="15" hidden="false" customHeight="false" outlineLevel="0" collapsed="false">
      <c r="A184" s="9" t="s">
        <v>400</v>
      </c>
      <c r="B184" s="9" t="s">
        <v>64</v>
      </c>
      <c r="C184" s="9" t="n">
        <v>77.25</v>
      </c>
      <c r="D184" s="9" t="n">
        <v>298</v>
      </c>
      <c r="E184" s="9" t="n">
        <v>5.07</v>
      </c>
      <c r="F184" s="9" t="n">
        <v>-0.941054553557821</v>
      </c>
      <c r="I184" s="9" t="n">
        <v>28.5</v>
      </c>
      <c r="J184" s="9" t="n">
        <v>-0.885660624247206</v>
      </c>
      <c r="K184" s="9" t="n">
        <v>112</v>
      </c>
      <c r="L184" s="9" t="n">
        <v>-0.357004863965042</v>
      </c>
      <c r="M184" s="9" t="n">
        <v>4.51</v>
      </c>
      <c r="N184" s="9" t="n">
        <v>-0.285277492978632</v>
      </c>
      <c r="O184" s="9" t="n">
        <v>7.52</v>
      </c>
      <c r="P184" s="9" t="n">
        <v>-0.732938467172445</v>
      </c>
      <c r="Q184" s="9" t="n">
        <v>-3.20193600192115</v>
      </c>
      <c r="R184" s="9" t="n">
        <v>-0.640387200384229</v>
      </c>
      <c r="S184" s="9" t="n">
        <v>5</v>
      </c>
      <c r="T184" s="9" t="n">
        <v>156</v>
      </c>
      <c r="U184" s="9" t="n">
        <v>132</v>
      </c>
      <c r="W184" s="9" t="n">
        <v>1</v>
      </c>
      <c r="X184" s="9" t="n">
        <v>5</v>
      </c>
      <c r="Y184" s="9" t="n">
        <v>0</v>
      </c>
      <c r="Z184" s="9" t="n">
        <v>1</v>
      </c>
      <c r="AA184" s="9" t="n">
        <v>6</v>
      </c>
      <c r="AB184" s="9" t="n">
        <v>6</v>
      </c>
      <c r="AD184" s="9" t="n">
        <v>3</v>
      </c>
      <c r="AE184" s="9" t="n">
        <v>5</v>
      </c>
      <c r="AF184" s="9" t="n">
        <v>0</v>
      </c>
      <c r="AG184" s="9" t="n">
        <v>5</v>
      </c>
      <c r="AH184" s="9" t="n">
        <v>10</v>
      </c>
      <c r="AI184" s="9" t="n">
        <v>3.33333333333333</v>
      </c>
      <c r="AO184" s="9" t="n">
        <v>0</v>
      </c>
      <c r="AV184" s="9" t="n">
        <v>0</v>
      </c>
      <c r="BC184" s="9" t="n">
        <v>0</v>
      </c>
    </row>
    <row r="185" customFormat="false" ht="15" hidden="false" customHeight="false" outlineLevel="0" collapsed="false">
      <c r="A185" s="9" t="s">
        <v>404</v>
      </c>
      <c r="B185" s="9" t="s">
        <v>64</v>
      </c>
      <c r="C185" s="9" t="n">
        <v>76.75</v>
      </c>
      <c r="D185" s="9" t="n">
        <v>306</v>
      </c>
      <c r="E185" s="9" t="n">
        <v>4.71</v>
      </c>
      <c r="F185" s="9" t="n">
        <v>0.252577412643237</v>
      </c>
      <c r="G185" s="9" t="n">
        <v>31</v>
      </c>
      <c r="H185" s="9" t="n">
        <v>1.49490744699555</v>
      </c>
      <c r="I185" s="9" t="n">
        <v>34.5</v>
      </c>
      <c r="J185" s="9" t="n">
        <v>0.503209925375262</v>
      </c>
      <c r="K185" s="9" t="n">
        <v>112</v>
      </c>
      <c r="L185" s="9" t="n">
        <v>-0.357004863965042</v>
      </c>
      <c r="M185" s="9" t="n">
        <v>4.72</v>
      </c>
      <c r="N185" s="9" t="n">
        <v>-1.03720538356277</v>
      </c>
      <c r="O185" s="9" t="n">
        <v>7.62</v>
      </c>
      <c r="P185" s="9" t="n">
        <v>-0.979559565856365</v>
      </c>
      <c r="Q185" s="9" t="n">
        <v>-0.123075028370128</v>
      </c>
      <c r="R185" s="9" t="n">
        <v>-0.0205125047283547</v>
      </c>
      <c r="S185" s="9" t="n">
        <v>3</v>
      </c>
      <c r="T185" s="9" t="n">
        <v>75</v>
      </c>
      <c r="U185" s="9" t="n">
        <v>68</v>
      </c>
      <c r="W185" s="9" t="n">
        <v>6</v>
      </c>
      <c r="X185" s="9" t="n">
        <v>137</v>
      </c>
      <c r="Y185" s="9" t="n">
        <v>0</v>
      </c>
      <c r="Z185" s="9" t="n">
        <v>27</v>
      </c>
      <c r="AA185" s="9" t="n">
        <v>164</v>
      </c>
      <c r="AB185" s="9" t="n">
        <v>27.3333333333333</v>
      </c>
      <c r="AD185" s="9" t="n">
        <v>14</v>
      </c>
      <c r="AE185" s="9" t="n">
        <v>836</v>
      </c>
      <c r="AF185" s="9" t="n">
        <v>0</v>
      </c>
      <c r="AG185" s="9" t="n">
        <v>35</v>
      </c>
      <c r="AH185" s="9" t="n">
        <v>871</v>
      </c>
      <c r="AI185" s="9" t="n">
        <v>62.2142857142857</v>
      </c>
      <c r="AK185" s="9" t="n">
        <v>13</v>
      </c>
      <c r="AL185" s="9" t="n">
        <v>928</v>
      </c>
      <c r="AM185" s="9" t="n">
        <v>0</v>
      </c>
      <c r="AN185" s="9" t="n">
        <v>12</v>
      </c>
      <c r="AO185" s="9" t="n">
        <v>940</v>
      </c>
      <c r="AP185" s="9" t="n">
        <v>72.3076923076923</v>
      </c>
      <c r="AR185" s="9" t="n">
        <v>7</v>
      </c>
      <c r="AS185" s="9" t="n">
        <v>398</v>
      </c>
      <c r="AT185" s="9" t="n">
        <v>0</v>
      </c>
      <c r="AU185" s="9" t="n">
        <v>9</v>
      </c>
      <c r="AV185" s="9" t="n">
        <v>407</v>
      </c>
      <c r="AW185" s="9" t="n">
        <v>58.1428571428572</v>
      </c>
      <c r="AY185" s="9" t="n">
        <v>10</v>
      </c>
      <c r="AZ185" s="9" t="n">
        <v>541</v>
      </c>
      <c r="BA185" s="9" t="n">
        <v>0</v>
      </c>
      <c r="BB185" s="9" t="n">
        <v>0</v>
      </c>
      <c r="BC185" s="9" t="n">
        <v>541</v>
      </c>
      <c r="BD185" s="9" t="n">
        <v>54.1</v>
      </c>
    </row>
    <row r="186" customFormat="false" ht="15" hidden="false" customHeight="false" outlineLevel="0" collapsed="false">
      <c r="A186" s="9" t="s">
        <v>428</v>
      </c>
      <c r="B186" s="9" t="s">
        <v>64</v>
      </c>
      <c r="C186" s="9" t="n">
        <v>76.25</v>
      </c>
      <c r="D186" s="9" t="n">
        <v>306</v>
      </c>
      <c r="E186" s="9" t="n">
        <v>4.95</v>
      </c>
      <c r="F186" s="9" t="n">
        <v>-0.543177231490801</v>
      </c>
      <c r="G186" s="9" t="n">
        <v>32</v>
      </c>
      <c r="H186" s="9" t="n">
        <v>1.63710596024635</v>
      </c>
      <c r="I186" s="9" t="n">
        <v>30.5</v>
      </c>
      <c r="J186" s="9" t="n">
        <v>-0.42270377437305</v>
      </c>
      <c r="K186" s="9" t="n">
        <v>97</v>
      </c>
      <c r="L186" s="9" t="n">
        <v>-1.94072609593885</v>
      </c>
      <c r="M186" s="9" t="n">
        <v>4.56</v>
      </c>
      <c r="N186" s="9" t="n">
        <v>-0.464307943117712</v>
      </c>
      <c r="O186" s="9" t="n">
        <v>7.71</v>
      </c>
      <c r="P186" s="9" t="n">
        <v>-1.20151855467189</v>
      </c>
      <c r="Q186" s="9" t="n">
        <v>-2.93532763934595</v>
      </c>
      <c r="R186" s="9" t="n">
        <v>-0.489221273224326</v>
      </c>
      <c r="S186" s="9" t="n">
        <v>6</v>
      </c>
      <c r="T186" s="9" t="n">
        <v>173</v>
      </c>
      <c r="U186" s="9" t="n">
        <v>144</v>
      </c>
      <c r="AA186" s="9" t="n">
        <v>0</v>
      </c>
      <c r="AD186" s="9" t="n">
        <v>3</v>
      </c>
      <c r="AE186" s="9" t="n">
        <v>0</v>
      </c>
      <c r="AF186" s="9" t="n">
        <v>0</v>
      </c>
      <c r="AG186" s="9" t="n">
        <v>9</v>
      </c>
      <c r="AH186" s="9" t="n">
        <v>9</v>
      </c>
      <c r="AI186" s="9" t="n">
        <v>3</v>
      </c>
      <c r="AO186" s="9" t="n">
        <v>0</v>
      </c>
      <c r="AR186" s="9" t="n">
        <v>5</v>
      </c>
      <c r="AS186" s="9" t="n">
        <v>10</v>
      </c>
      <c r="AT186" s="9" t="n">
        <v>0</v>
      </c>
      <c r="AU186" s="9" t="n">
        <v>28</v>
      </c>
      <c r="AV186" s="9" t="n">
        <v>38</v>
      </c>
      <c r="AW186" s="9" t="n">
        <v>7.6</v>
      </c>
      <c r="AY186" s="9" t="n">
        <v>6</v>
      </c>
      <c r="AZ186" s="9" t="n">
        <v>2</v>
      </c>
      <c r="BA186" s="9" t="n">
        <v>0</v>
      </c>
      <c r="BB186" s="9" t="n">
        <v>28</v>
      </c>
      <c r="BC186" s="9" t="n">
        <v>30</v>
      </c>
      <c r="BD186" s="9" t="n">
        <v>5</v>
      </c>
    </row>
    <row r="187" customFormat="false" ht="15" hidden="false" customHeight="false" outlineLevel="0" collapsed="false">
      <c r="A187" s="9" t="s">
        <v>163</v>
      </c>
      <c r="B187" s="9" t="s">
        <v>164</v>
      </c>
      <c r="C187" s="9" t="n">
        <v>73.25</v>
      </c>
      <c r="D187" s="9" t="n">
        <v>213</v>
      </c>
      <c r="E187" s="9" t="n">
        <v>4.74</v>
      </c>
      <c r="F187" s="9" t="n">
        <v>0.153108082126482</v>
      </c>
      <c r="G187" s="9" t="n">
        <v>11</v>
      </c>
      <c r="H187" s="9" t="n">
        <v>-1.34906281802038</v>
      </c>
      <c r="I187" s="9" t="n">
        <v>29</v>
      </c>
      <c r="J187" s="9" t="n">
        <v>-0.769921411778667</v>
      </c>
      <c r="K187" s="9" t="n">
        <v>110</v>
      </c>
      <c r="L187" s="9" t="n">
        <v>-0.568167694894883</v>
      </c>
      <c r="Q187" s="9" t="n">
        <v>-2.53404384256744</v>
      </c>
      <c r="R187" s="9" t="n">
        <v>-0.633510960641861</v>
      </c>
      <c r="AA187" s="9" t="n">
        <v>0</v>
      </c>
      <c r="AH187" s="9" t="n">
        <v>0</v>
      </c>
      <c r="AO187" s="9" t="n">
        <v>0</v>
      </c>
      <c r="AV187" s="9" t="n">
        <v>0</v>
      </c>
      <c r="BC187" s="9" t="n">
        <v>0</v>
      </c>
    </row>
    <row r="188" customFormat="false" ht="15" hidden="false" customHeight="false" outlineLevel="0" collapsed="false">
      <c r="A188" s="9" t="s">
        <v>252</v>
      </c>
      <c r="B188" s="9" t="s">
        <v>164</v>
      </c>
      <c r="C188" s="9" t="n">
        <v>75.63</v>
      </c>
      <c r="D188" s="9" t="n">
        <v>232</v>
      </c>
      <c r="E188" s="9" t="n">
        <v>5.06</v>
      </c>
      <c r="F188" s="9" t="n">
        <v>-0.907898110052234</v>
      </c>
      <c r="G188" s="9" t="n">
        <v>13</v>
      </c>
      <c r="H188" s="9" t="n">
        <v>-1.06466579151878</v>
      </c>
      <c r="Q188" s="9" t="n">
        <v>-1.97256390157102</v>
      </c>
      <c r="R188" s="9" t="n">
        <v>-0.986281950785508</v>
      </c>
      <c r="AA188" s="9" t="n">
        <v>0</v>
      </c>
      <c r="AH188" s="9" t="n">
        <v>0</v>
      </c>
      <c r="AO188" s="9" t="n">
        <v>0</v>
      </c>
      <c r="AV188" s="9" t="n">
        <v>0</v>
      </c>
      <c r="BC188" s="9" t="n">
        <v>0</v>
      </c>
    </row>
    <row r="189" customFormat="false" ht="15" hidden="false" customHeight="false" outlineLevel="0" collapsed="false">
      <c r="A189" s="9" t="s">
        <v>60</v>
      </c>
      <c r="B189" s="9" t="s">
        <v>61</v>
      </c>
      <c r="C189" s="9" t="n">
        <v>76.5</v>
      </c>
      <c r="D189" s="9" t="n">
        <v>229</v>
      </c>
      <c r="E189" s="9" t="n">
        <v>4.97</v>
      </c>
      <c r="F189" s="9" t="n">
        <v>-0.60949011850197</v>
      </c>
      <c r="I189" s="9" t="n">
        <v>29</v>
      </c>
      <c r="J189" s="9" t="n">
        <v>-0.769921411778667</v>
      </c>
      <c r="K189" s="9" t="n">
        <v>112</v>
      </c>
      <c r="L189" s="9" t="n">
        <v>-0.357004863965042</v>
      </c>
      <c r="M189" s="9" t="n">
        <v>4.55</v>
      </c>
      <c r="N189" s="9" t="n">
        <v>-0.428501853089897</v>
      </c>
      <c r="O189" s="9" t="n">
        <v>7.17</v>
      </c>
      <c r="P189" s="9" t="n">
        <v>0.13023537822127</v>
      </c>
      <c r="Q189" s="9" t="n">
        <v>-2.03468286911431</v>
      </c>
      <c r="R189" s="9" t="n">
        <v>-0.406936573822861</v>
      </c>
      <c r="S189" s="9" t="n">
        <v>7</v>
      </c>
      <c r="T189" s="9" t="n">
        <v>221</v>
      </c>
      <c r="U189" s="9" t="n">
        <v>173</v>
      </c>
      <c r="AA189" s="9" t="n">
        <v>0</v>
      </c>
      <c r="AH189" s="9" t="n">
        <v>0</v>
      </c>
      <c r="AO189" s="9" t="n">
        <v>0</v>
      </c>
      <c r="AV189" s="9" t="n">
        <v>0</v>
      </c>
      <c r="BC189" s="9" t="n">
        <v>0</v>
      </c>
    </row>
    <row r="190" customFormat="false" ht="15" hidden="false" customHeight="false" outlineLevel="0" collapsed="false">
      <c r="A190" s="9" t="s">
        <v>108</v>
      </c>
      <c r="B190" s="9" t="s">
        <v>61</v>
      </c>
      <c r="C190" s="9" t="n">
        <v>74.13</v>
      </c>
      <c r="D190" s="9" t="n">
        <v>212</v>
      </c>
      <c r="E190" s="9" t="n">
        <v>4.78</v>
      </c>
      <c r="F190" s="9" t="n">
        <v>0.020482308104142</v>
      </c>
      <c r="I190" s="9" t="n">
        <v>30.5</v>
      </c>
      <c r="J190" s="9" t="n">
        <v>-0.42270377437305</v>
      </c>
      <c r="K190" s="9" t="n">
        <v>112</v>
      </c>
      <c r="L190" s="9" t="n">
        <v>-0.357004863965042</v>
      </c>
      <c r="M190" s="9" t="n">
        <v>4.28</v>
      </c>
      <c r="N190" s="9" t="n">
        <v>0.538262577661138</v>
      </c>
      <c r="O190" s="9" t="n">
        <v>6.98</v>
      </c>
      <c r="P190" s="9" t="n">
        <v>0.598815465720714</v>
      </c>
      <c r="Q190" s="9" t="n">
        <v>0.377851713147902</v>
      </c>
      <c r="R190" s="9" t="n">
        <v>0.0755703426295804</v>
      </c>
      <c r="AA190" s="9" t="n">
        <v>0</v>
      </c>
      <c r="AH190" s="9" t="n">
        <v>0</v>
      </c>
      <c r="AO190" s="9" t="n">
        <v>0</v>
      </c>
      <c r="AV190" s="9" t="n">
        <v>0</v>
      </c>
      <c r="BC190" s="9" t="n">
        <v>0</v>
      </c>
    </row>
    <row r="191" customFormat="false" ht="15" hidden="false" customHeight="false" outlineLevel="0" collapsed="false">
      <c r="A191" s="9" t="s">
        <v>110</v>
      </c>
      <c r="B191" s="9" t="s">
        <v>61</v>
      </c>
      <c r="C191" s="9" t="n">
        <v>76.88</v>
      </c>
      <c r="D191" s="9" t="n">
        <v>226</v>
      </c>
      <c r="E191" s="9" t="n">
        <v>4.78</v>
      </c>
      <c r="F191" s="9" t="n">
        <v>0.020482308104142</v>
      </c>
      <c r="I191" s="9" t="n">
        <v>29</v>
      </c>
      <c r="J191" s="9" t="n">
        <v>-0.769921411778667</v>
      </c>
      <c r="K191" s="9" t="n">
        <v>111</v>
      </c>
      <c r="L191" s="9" t="n">
        <v>-0.462586279429963</v>
      </c>
      <c r="M191" s="9" t="n">
        <v>4.4</v>
      </c>
      <c r="N191" s="9" t="n">
        <v>0.108589497327344</v>
      </c>
      <c r="O191" s="9" t="n">
        <v>7.17</v>
      </c>
      <c r="P191" s="9" t="n">
        <v>0.13023537822127</v>
      </c>
      <c r="Q191" s="9" t="n">
        <v>-0.973200507555874</v>
      </c>
      <c r="R191" s="9" t="n">
        <v>-0.194640101511175</v>
      </c>
      <c r="AA191" s="9" t="n">
        <v>0</v>
      </c>
      <c r="AH191" s="9" t="n">
        <v>0</v>
      </c>
      <c r="AO191" s="9" t="n">
        <v>0</v>
      </c>
      <c r="AV191" s="9" t="n">
        <v>0</v>
      </c>
      <c r="BC191" s="9" t="n">
        <v>0</v>
      </c>
    </row>
    <row r="192" customFormat="false" ht="15" hidden="false" customHeight="false" outlineLevel="0" collapsed="false">
      <c r="A192" s="9" t="s">
        <v>165</v>
      </c>
      <c r="B192" s="9" t="s">
        <v>61</v>
      </c>
      <c r="C192" s="9" t="n">
        <v>76.63</v>
      </c>
      <c r="D192" s="9" t="n">
        <v>237</v>
      </c>
      <c r="E192" s="9" t="n">
        <v>4.65</v>
      </c>
      <c r="F192" s="9" t="n">
        <v>0.451516073676746</v>
      </c>
      <c r="I192" s="9" t="n">
        <v>34</v>
      </c>
      <c r="J192" s="9" t="n">
        <v>0.387470712906723</v>
      </c>
      <c r="K192" s="9" t="n">
        <v>118</v>
      </c>
      <c r="L192" s="9" t="n">
        <v>0.276483628824479</v>
      </c>
      <c r="M192" s="9" t="n">
        <v>4.21</v>
      </c>
      <c r="N192" s="9" t="n">
        <v>0.788905207855852</v>
      </c>
      <c r="O192" s="9" t="n">
        <v>7.08</v>
      </c>
      <c r="P192" s="9" t="n">
        <v>0.352194367036796</v>
      </c>
      <c r="Q192" s="9" t="n">
        <v>2.2565699903006</v>
      </c>
      <c r="R192" s="9" t="n">
        <v>0.451313998060119</v>
      </c>
      <c r="S192" s="9" t="n">
        <v>1</v>
      </c>
      <c r="T192" s="9" t="n">
        <v>16</v>
      </c>
      <c r="U192" s="9" t="n">
        <v>15</v>
      </c>
      <c r="AA192" s="9" t="n">
        <v>0</v>
      </c>
      <c r="AH192" s="9" t="n">
        <v>0</v>
      </c>
      <c r="AO192" s="9" t="n">
        <v>0</v>
      </c>
      <c r="AV192" s="9" t="n">
        <v>0</v>
      </c>
      <c r="BC192" s="9" t="n">
        <v>0</v>
      </c>
    </row>
    <row r="193" customFormat="false" ht="15" hidden="false" customHeight="false" outlineLevel="0" collapsed="false">
      <c r="A193" s="9" t="s">
        <v>187</v>
      </c>
      <c r="B193" s="9" t="s">
        <v>61</v>
      </c>
      <c r="C193" s="9" t="n">
        <v>74.38</v>
      </c>
      <c r="D193" s="9" t="n">
        <v>218</v>
      </c>
      <c r="E193" s="9" t="n">
        <v>4.58</v>
      </c>
      <c r="F193" s="9" t="n">
        <v>0.683611178215841</v>
      </c>
      <c r="I193" s="9" t="n">
        <v>33.5</v>
      </c>
      <c r="J193" s="9" t="n">
        <v>0.271731500438184</v>
      </c>
      <c r="K193" s="9" t="n">
        <v>124</v>
      </c>
      <c r="L193" s="9" t="n">
        <v>0.909972121614001</v>
      </c>
      <c r="Q193" s="9" t="n">
        <v>1.86531480026803</v>
      </c>
      <c r="R193" s="9" t="n">
        <v>0.621771600089342</v>
      </c>
      <c r="S193" s="9" t="n">
        <v>2</v>
      </c>
      <c r="T193" s="9" t="n">
        <v>39</v>
      </c>
      <c r="U193" s="9" t="n">
        <v>37</v>
      </c>
      <c r="W193" s="9" t="n">
        <v>16</v>
      </c>
      <c r="X193" s="9" t="n">
        <v>985</v>
      </c>
      <c r="Y193" s="9" t="n">
        <v>0</v>
      </c>
      <c r="Z193" s="9" t="n">
        <v>0</v>
      </c>
      <c r="AA193" s="9" t="n">
        <v>985</v>
      </c>
      <c r="AB193" s="9" t="n">
        <v>61.5625</v>
      </c>
      <c r="AD193" s="9" t="n">
        <v>14</v>
      </c>
      <c r="AE193" s="9" t="n">
        <v>816</v>
      </c>
      <c r="AF193" s="9" t="n">
        <v>0</v>
      </c>
      <c r="AG193" s="9" t="n">
        <v>0</v>
      </c>
      <c r="AH193" s="9" t="n">
        <v>816</v>
      </c>
      <c r="AI193" s="9" t="n">
        <v>58.2857142857143</v>
      </c>
      <c r="AK193" s="9" t="n">
        <v>1</v>
      </c>
      <c r="AL193" s="9" t="n">
        <v>65</v>
      </c>
      <c r="AM193" s="9" t="n">
        <v>0</v>
      </c>
      <c r="AN193" s="9" t="n">
        <v>0</v>
      </c>
      <c r="AO193" s="9" t="n">
        <v>65</v>
      </c>
      <c r="AP193" s="9" t="n">
        <v>65</v>
      </c>
      <c r="AR193" s="9" t="n">
        <v>2</v>
      </c>
      <c r="AS193" s="9" t="n">
        <v>33</v>
      </c>
      <c r="AT193" s="9" t="n">
        <v>0</v>
      </c>
      <c r="AU193" s="9" t="n">
        <v>0</v>
      </c>
      <c r="AV193" s="9" t="n">
        <v>33</v>
      </c>
      <c r="AW193" s="9" t="n">
        <v>16.5</v>
      </c>
      <c r="AY193" s="9" t="n">
        <v>2</v>
      </c>
      <c r="AZ193" s="9" t="n">
        <v>66</v>
      </c>
      <c r="BA193" s="9" t="n">
        <v>0</v>
      </c>
      <c r="BB193" s="9" t="n">
        <v>0</v>
      </c>
      <c r="BC193" s="9" t="n">
        <v>66</v>
      </c>
      <c r="BD193" s="9" t="n">
        <v>33</v>
      </c>
    </row>
    <row r="194" customFormat="false" ht="15" hidden="false" customHeight="false" outlineLevel="0" collapsed="false">
      <c r="A194" s="9" t="s">
        <v>205</v>
      </c>
      <c r="B194" s="9" t="s">
        <v>61</v>
      </c>
      <c r="C194" s="9" t="n">
        <v>74.75</v>
      </c>
      <c r="D194" s="9" t="n">
        <v>226</v>
      </c>
      <c r="E194" s="9" t="n">
        <v>4.92</v>
      </c>
      <c r="F194" s="9" t="n">
        <v>-0.443707900974046</v>
      </c>
      <c r="I194" s="9" t="n">
        <v>32</v>
      </c>
      <c r="J194" s="9" t="n">
        <v>-0.0754861369674331</v>
      </c>
      <c r="K194" s="9" t="n">
        <v>116</v>
      </c>
      <c r="L194" s="9" t="n">
        <v>0.0653207978946388</v>
      </c>
      <c r="M194" s="9" t="n">
        <v>4.52</v>
      </c>
      <c r="N194" s="9" t="n">
        <v>-0.321083583006447</v>
      </c>
      <c r="O194" s="9" t="n">
        <v>6.95</v>
      </c>
      <c r="P194" s="9" t="n">
        <v>0.672801795325891</v>
      </c>
      <c r="Q194" s="9" t="n">
        <v>-0.102155027727397</v>
      </c>
      <c r="R194" s="9" t="n">
        <v>-0.0204310055454793</v>
      </c>
      <c r="AA194" s="9" t="n">
        <v>0</v>
      </c>
      <c r="AH194" s="9" t="n">
        <v>0</v>
      </c>
      <c r="AO194" s="9" t="n">
        <v>0</v>
      </c>
      <c r="AV194" s="9" t="n">
        <v>0</v>
      </c>
      <c r="BC194" s="9" t="n">
        <v>0</v>
      </c>
    </row>
    <row r="195" customFormat="false" ht="15" hidden="false" customHeight="false" outlineLevel="0" collapsed="false">
      <c r="A195" s="9" t="s">
        <v>278</v>
      </c>
      <c r="B195" s="9" t="s">
        <v>61</v>
      </c>
      <c r="C195" s="9" t="n">
        <v>76.13</v>
      </c>
      <c r="D195" s="9" t="n">
        <v>225</v>
      </c>
      <c r="E195" s="9" t="n">
        <v>5.11</v>
      </c>
      <c r="F195" s="9" t="n">
        <v>-1.07368032758016</v>
      </c>
      <c r="I195" s="9" t="n">
        <v>31</v>
      </c>
      <c r="J195" s="9" t="n">
        <v>-0.306964561904511</v>
      </c>
      <c r="K195" s="9" t="n">
        <v>115</v>
      </c>
      <c r="L195" s="9" t="n">
        <v>-0.0402606175702815</v>
      </c>
      <c r="M195" s="9" t="n">
        <v>4.3</v>
      </c>
      <c r="N195" s="9" t="n">
        <v>0.466650397605507</v>
      </c>
      <c r="O195" s="9" t="n">
        <v>7.12</v>
      </c>
      <c r="P195" s="9" t="n">
        <v>0.253545927563229</v>
      </c>
      <c r="Q195" s="9" t="n">
        <v>-0.700709181886217</v>
      </c>
      <c r="R195" s="9" t="n">
        <v>-0.140141836377243</v>
      </c>
      <c r="S195" s="9" t="n">
        <v>4</v>
      </c>
      <c r="T195" s="9" t="n">
        <v>115</v>
      </c>
      <c r="U195" s="9" t="n">
        <v>101</v>
      </c>
      <c r="AA195" s="9" t="n">
        <v>0</v>
      </c>
      <c r="AH195" s="9" t="n">
        <v>0</v>
      </c>
      <c r="AK195" s="9" t="n">
        <v>7</v>
      </c>
      <c r="AL195" s="9" t="n">
        <v>109</v>
      </c>
      <c r="AM195" s="9" t="n">
        <v>0</v>
      </c>
      <c r="AN195" s="9" t="n">
        <v>1</v>
      </c>
      <c r="AO195" s="9" t="n">
        <v>110</v>
      </c>
      <c r="AP195" s="9" t="n">
        <v>15.7142857142857</v>
      </c>
      <c r="AR195" s="9" t="n">
        <v>8</v>
      </c>
      <c r="AS195" s="9" t="n">
        <v>161</v>
      </c>
      <c r="AT195" s="9" t="n">
        <v>0</v>
      </c>
      <c r="AU195" s="9" t="n">
        <v>0</v>
      </c>
      <c r="AV195" s="9" t="n">
        <v>161</v>
      </c>
      <c r="AW195" s="9" t="n">
        <v>20.125</v>
      </c>
      <c r="AY195" s="9" t="n">
        <v>3</v>
      </c>
      <c r="AZ195" s="9" t="n">
        <v>70</v>
      </c>
      <c r="BA195" s="9" t="n">
        <v>0</v>
      </c>
      <c r="BB195" s="9" t="n">
        <v>0</v>
      </c>
      <c r="BC195" s="9" t="n">
        <v>70</v>
      </c>
      <c r="BD195" s="9" t="n">
        <v>23.3333333333333</v>
      </c>
    </row>
    <row r="196" customFormat="false" ht="15" hidden="false" customHeight="false" outlineLevel="0" collapsed="false">
      <c r="A196" s="9" t="s">
        <v>313</v>
      </c>
      <c r="B196" s="9" t="s">
        <v>61</v>
      </c>
      <c r="C196" s="9" t="n">
        <v>74</v>
      </c>
      <c r="D196" s="9" t="n">
        <v>230</v>
      </c>
      <c r="E196" s="9" t="n">
        <v>4.91</v>
      </c>
      <c r="F196" s="9" t="n">
        <v>-0.410551457468462</v>
      </c>
      <c r="Q196" s="9" t="n">
        <v>-0.410551457468462</v>
      </c>
      <c r="R196" s="9" t="n">
        <v>-0.410551457468462</v>
      </c>
      <c r="S196" s="9" t="n">
        <v>4</v>
      </c>
      <c r="T196" s="9" t="n">
        <v>98</v>
      </c>
      <c r="U196" s="9" t="n">
        <v>87</v>
      </c>
      <c r="W196" s="9" t="n">
        <v>3</v>
      </c>
      <c r="X196" s="9" t="n">
        <v>76</v>
      </c>
      <c r="Y196" s="9" t="n">
        <v>0</v>
      </c>
      <c r="Z196" s="9" t="n">
        <v>0</v>
      </c>
      <c r="AA196" s="9" t="n">
        <v>76</v>
      </c>
      <c r="AB196" s="9" t="n">
        <v>25.3333333333333</v>
      </c>
      <c r="AD196" s="9" t="n">
        <v>1</v>
      </c>
      <c r="AE196" s="9" t="n">
        <v>6</v>
      </c>
      <c r="AF196" s="9" t="n">
        <v>0</v>
      </c>
      <c r="AG196" s="9" t="n">
        <v>0</v>
      </c>
      <c r="AH196" s="9" t="n">
        <v>6</v>
      </c>
      <c r="AI196" s="9" t="n">
        <v>6</v>
      </c>
      <c r="AO196" s="9" t="n">
        <v>0</v>
      </c>
      <c r="AR196" s="9" t="n">
        <v>7</v>
      </c>
      <c r="AS196" s="9" t="n">
        <v>412</v>
      </c>
      <c r="AT196" s="9" t="n">
        <v>0</v>
      </c>
      <c r="AU196" s="9" t="n">
        <v>0</v>
      </c>
      <c r="AV196" s="9" t="n">
        <v>412</v>
      </c>
      <c r="AW196" s="9" t="n">
        <v>58.8571428571429</v>
      </c>
      <c r="BC196" s="9" t="n">
        <v>0</v>
      </c>
    </row>
    <row r="197" customFormat="false" ht="15" hidden="false" customHeight="false" outlineLevel="0" collapsed="false">
      <c r="A197" s="9" t="s">
        <v>317</v>
      </c>
      <c r="B197" s="9" t="s">
        <v>61</v>
      </c>
      <c r="C197" s="9" t="n">
        <v>74.13</v>
      </c>
      <c r="D197" s="9" t="n">
        <v>213</v>
      </c>
      <c r="E197" s="9" t="n">
        <v>4.69</v>
      </c>
      <c r="F197" s="9" t="n">
        <v>0.318890299654406</v>
      </c>
      <c r="I197" s="9" t="n">
        <v>31</v>
      </c>
      <c r="J197" s="9" t="n">
        <v>-0.306964561904511</v>
      </c>
      <c r="K197" s="9" t="n">
        <v>118</v>
      </c>
      <c r="L197" s="9" t="n">
        <v>0.276483628824479</v>
      </c>
      <c r="M197" s="9" t="n">
        <v>3.99</v>
      </c>
      <c r="N197" s="9" t="n">
        <v>1.57663918846781</v>
      </c>
      <c r="O197" s="9" t="n">
        <v>6.69</v>
      </c>
      <c r="P197" s="9" t="n">
        <v>1.31401665190408</v>
      </c>
      <c r="Q197" s="9" t="n">
        <v>3.17906520694626</v>
      </c>
      <c r="R197" s="9" t="n">
        <v>0.635813041389252</v>
      </c>
      <c r="AA197" s="9" t="n">
        <v>0</v>
      </c>
      <c r="AH197" s="9" t="n">
        <v>0</v>
      </c>
      <c r="AO197" s="9" t="n">
        <v>0</v>
      </c>
      <c r="AV197" s="9" t="n">
        <v>0</v>
      </c>
      <c r="BC197" s="9" t="n">
        <v>0</v>
      </c>
    </row>
    <row r="198" customFormat="false" ht="15" hidden="false" customHeight="false" outlineLevel="0" collapsed="false">
      <c r="A198" s="9" t="s">
        <v>330</v>
      </c>
      <c r="B198" s="9" t="s">
        <v>61</v>
      </c>
      <c r="C198" s="9" t="n">
        <v>79.13</v>
      </c>
      <c r="D198" s="9" t="n">
        <v>225</v>
      </c>
      <c r="E198" s="9" t="n">
        <v>4.94</v>
      </c>
      <c r="F198" s="9" t="n">
        <v>-0.510020787985217</v>
      </c>
      <c r="I198" s="9" t="n">
        <v>26.5</v>
      </c>
      <c r="J198" s="9" t="n">
        <v>-1.34861747412136</v>
      </c>
      <c r="K198" s="9" t="n">
        <v>102</v>
      </c>
      <c r="L198" s="9" t="n">
        <v>-1.41281901861424</v>
      </c>
      <c r="M198" s="9" t="n">
        <v>4.52</v>
      </c>
      <c r="N198" s="9" t="n">
        <v>-0.321083583006447</v>
      </c>
      <c r="O198" s="9" t="n">
        <v>7.49</v>
      </c>
      <c r="P198" s="9" t="n">
        <v>-0.658952137567271</v>
      </c>
      <c r="Q198" s="9" t="n">
        <v>-4.25149300129454</v>
      </c>
      <c r="R198" s="9" t="n">
        <v>-0.850298600258908</v>
      </c>
      <c r="S198" s="9" t="n">
        <v>3</v>
      </c>
      <c r="T198" s="9" t="n">
        <v>73</v>
      </c>
      <c r="U198" s="9" t="n">
        <v>66</v>
      </c>
      <c r="W198" s="9" t="n">
        <v>13</v>
      </c>
      <c r="X198" s="9" t="n">
        <v>842</v>
      </c>
      <c r="Y198" s="9" t="n">
        <v>0</v>
      </c>
      <c r="Z198" s="9" t="n">
        <v>0</v>
      </c>
      <c r="AA198" s="9" t="n">
        <v>842</v>
      </c>
      <c r="AB198" s="9" t="n">
        <v>64.7692307692308</v>
      </c>
      <c r="AD198" s="9" t="n">
        <v>6</v>
      </c>
      <c r="AE198" s="9" t="n">
        <v>364</v>
      </c>
      <c r="AF198" s="9" t="n">
        <v>0</v>
      </c>
      <c r="AG198" s="9" t="n">
        <v>0</v>
      </c>
      <c r="AH198" s="9" t="n">
        <v>364</v>
      </c>
      <c r="AI198" s="9" t="n">
        <v>60.6666666666667</v>
      </c>
      <c r="AO198" s="9" t="n">
        <v>0</v>
      </c>
      <c r="AR198" s="9" t="n">
        <v>2</v>
      </c>
      <c r="AS198" s="9" t="n">
        <v>15</v>
      </c>
      <c r="AT198" s="9" t="n">
        <v>0</v>
      </c>
      <c r="AU198" s="9" t="n">
        <v>0</v>
      </c>
      <c r="AV198" s="9" t="n">
        <v>15</v>
      </c>
      <c r="AW198" s="9" t="n">
        <v>7.5</v>
      </c>
      <c r="AY198" s="9" t="n">
        <v>4</v>
      </c>
      <c r="AZ198" s="9" t="n">
        <v>264</v>
      </c>
      <c r="BA198" s="9" t="n">
        <v>0</v>
      </c>
      <c r="BB198" s="9" t="n">
        <v>0</v>
      </c>
      <c r="BC198" s="9" t="n">
        <v>264</v>
      </c>
      <c r="BD198" s="9" t="n">
        <v>66</v>
      </c>
    </row>
    <row r="199" customFormat="false" ht="15" hidden="false" customHeight="false" outlineLevel="0" collapsed="false">
      <c r="A199" s="9" t="s">
        <v>372</v>
      </c>
      <c r="B199" s="9" t="s">
        <v>61</v>
      </c>
      <c r="C199" s="9" t="n">
        <v>74.13</v>
      </c>
      <c r="D199" s="9" t="n">
        <v>227</v>
      </c>
      <c r="E199" s="9" t="n">
        <v>5.06</v>
      </c>
      <c r="F199" s="9" t="n">
        <v>-0.907898110052234</v>
      </c>
      <c r="I199" s="9" t="n">
        <v>28.5</v>
      </c>
      <c r="J199" s="9" t="n">
        <v>-0.885660624247206</v>
      </c>
      <c r="K199" s="9" t="n">
        <v>105</v>
      </c>
      <c r="L199" s="9" t="n">
        <v>-1.09607477221948</v>
      </c>
      <c r="M199" s="9" t="n">
        <v>4.53</v>
      </c>
      <c r="N199" s="9" t="n">
        <v>-0.356889673034266</v>
      </c>
      <c r="O199" s="9" t="n">
        <v>7.34</v>
      </c>
      <c r="P199" s="9" t="n">
        <v>-0.289020489541392</v>
      </c>
      <c r="Q199" s="9" t="n">
        <v>-3.53554366909458</v>
      </c>
      <c r="R199" s="9" t="n">
        <v>-0.707108733818916</v>
      </c>
      <c r="S199" s="9" t="n">
        <v>4</v>
      </c>
      <c r="T199" s="9" t="n">
        <v>110</v>
      </c>
      <c r="U199" s="9" t="n">
        <v>97</v>
      </c>
      <c r="AA199" s="9" t="n">
        <v>0</v>
      </c>
      <c r="AD199" s="9" t="n">
        <v>4</v>
      </c>
      <c r="AE199" s="9" t="n">
        <v>19</v>
      </c>
      <c r="AF199" s="9" t="n">
        <v>0</v>
      </c>
      <c r="AG199" s="9" t="n">
        <v>0</v>
      </c>
      <c r="AH199" s="9" t="n">
        <v>19</v>
      </c>
      <c r="AI199" s="9" t="n">
        <v>4.75</v>
      </c>
      <c r="AK199" s="9" t="n">
        <v>1</v>
      </c>
      <c r="AL199" s="9" t="n">
        <v>6</v>
      </c>
      <c r="AM199" s="9" t="n">
        <v>0</v>
      </c>
      <c r="AN199" s="9" t="n">
        <v>0</v>
      </c>
      <c r="AO199" s="9" t="n">
        <v>6</v>
      </c>
      <c r="AP199" s="9" t="n">
        <v>6</v>
      </c>
      <c r="AV199" s="9" t="n">
        <v>0</v>
      </c>
      <c r="BC199" s="9" t="n">
        <v>0</v>
      </c>
    </row>
    <row r="200" customFormat="false" ht="15" hidden="false" customHeight="false" outlineLevel="0" collapsed="false">
      <c r="A200" s="9" t="s">
        <v>420</v>
      </c>
      <c r="B200" s="9" t="s">
        <v>61</v>
      </c>
      <c r="C200" s="9" t="n">
        <v>78.13</v>
      </c>
      <c r="D200" s="9" t="n">
        <v>232</v>
      </c>
      <c r="E200" s="9" t="n">
        <v>5.05</v>
      </c>
      <c r="F200" s="9" t="n">
        <v>-0.874741666546649</v>
      </c>
      <c r="K200" s="9" t="n">
        <v>100</v>
      </c>
      <c r="L200" s="9" t="n">
        <v>-1.62398184954409</v>
      </c>
      <c r="M200" s="9" t="n">
        <v>4.51</v>
      </c>
      <c r="N200" s="9" t="n">
        <v>-0.285277492978632</v>
      </c>
      <c r="O200" s="9" t="n">
        <v>7.2</v>
      </c>
      <c r="P200" s="9" t="n">
        <v>0.0562490486160935</v>
      </c>
      <c r="Q200" s="9" t="n">
        <v>-2.72775196045327</v>
      </c>
      <c r="R200" s="9" t="n">
        <v>-0.681937990113318</v>
      </c>
      <c r="AA200" s="9" t="n">
        <v>0</v>
      </c>
      <c r="AH200" s="9" t="n">
        <v>0</v>
      </c>
      <c r="AO200" s="9" t="n">
        <v>0</v>
      </c>
      <c r="AV200" s="9" t="n">
        <v>0</v>
      </c>
      <c r="AY200" s="9" t="n">
        <v>1</v>
      </c>
      <c r="AZ200" s="9" t="n">
        <v>4</v>
      </c>
      <c r="BA200" s="9" t="n">
        <v>0</v>
      </c>
      <c r="BB200" s="9" t="n">
        <v>0</v>
      </c>
      <c r="BC200" s="9" t="n">
        <v>4</v>
      </c>
      <c r="BD200" s="9" t="n">
        <v>4</v>
      </c>
    </row>
    <row r="201" customFormat="false" ht="15" hidden="false" customHeight="false" outlineLevel="0" collapsed="false">
      <c r="A201" s="9" t="s">
        <v>422</v>
      </c>
      <c r="B201" s="9" t="s">
        <v>61</v>
      </c>
      <c r="C201" s="9" t="n">
        <v>74</v>
      </c>
      <c r="D201" s="9" t="n">
        <v>215</v>
      </c>
      <c r="E201" s="9" t="n">
        <v>4.95</v>
      </c>
      <c r="F201" s="9" t="n">
        <v>-0.543177231490801</v>
      </c>
      <c r="I201" s="9" t="n">
        <v>28.5</v>
      </c>
      <c r="J201" s="9" t="n">
        <v>-0.885660624247206</v>
      </c>
      <c r="K201" s="9" t="n">
        <v>112</v>
      </c>
      <c r="L201" s="9" t="n">
        <v>-0.357004863965042</v>
      </c>
      <c r="M201" s="9" t="n">
        <v>4.39</v>
      </c>
      <c r="N201" s="9" t="n">
        <v>0.144395587355162</v>
      </c>
      <c r="O201" s="9" t="n">
        <v>7.22</v>
      </c>
      <c r="P201" s="9" t="n">
        <v>0.0069248288793108</v>
      </c>
      <c r="Q201" s="9" t="n">
        <v>-1.63452230346858</v>
      </c>
      <c r="R201" s="9" t="n">
        <v>-0.326904460693715</v>
      </c>
      <c r="S201" s="9" t="n">
        <v>4</v>
      </c>
      <c r="T201" s="9" t="n">
        <v>112</v>
      </c>
      <c r="U201" s="9" t="n">
        <v>99</v>
      </c>
      <c r="AA201" s="9" t="n">
        <v>0</v>
      </c>
      <c r="AH201" s="9" t="n">
        <v>0</v>
      </c>
      <c r="AO201" s="9" t="n">
        <v>0</v>
      </c>
      <c r="AV201" s="9" t="n">
        <v>0</v>
      </c>
      <c r="BC201" s="9" t="n">
        <v>0</v>
      </c>
    </row>
    <row r="202" customFormat="false" ht="15" hidden="false" customHeight="false" outlineLevel="0" collapsed="false">
      <c r="A202" s="9" t="s">
        <v>432</v>
      </c>
      <c r="B202" s="9" t="s">
        <v>61</v>
      </c>
      <c r="C202" s="9" t="n">
        <v>75</v>
      </c>
      <c r="D202" s="9" t="n">
        <v>227</v>
      </c>
      <c r="E202" s="9" t="n">
        <v>4.81</v>
      </c>
      <c r="F202" s="9" t="n">
        <v>-0.0789870224126106</v>
      </c>
      <c r="Q202" s="9" t="n">
        <v>-0.0789870224126106</v>
      </c>
      <c r="R202" s="9" t="n">
        <v>-0.0789870224126106</v>
      </c>
      <c r="S202" s="9" t="n">
        <v>7</v>
      </c>
      <c r="T202" s="9" t="n">
        <v>234</v>
      </c>
      <c r="U202" s="9" t="n">
        <v>185</v>
      </c>
      <c r="AA202" s="9" t="n">
        <v>0</v>
      </c>
      <c r="AH202" s="9" t="n">
        <v>0</v>
      </c>
      <c r="AO202" s="9" t="n">
        <v>0</v>
      </c>
      <c r="AV202" s="9" t="n">
        <v>0</v>
      </c>
      <c r="BC202" s="9" t="n">
        <v>0</v>
      </c>
    </row>
    <row r="203" customFormat="false" ht="15" hidden="false" customHeight="false" outlineLevel="0" collapsed="false">
      <c r="A203" s="9" t="s">
        <v>42</v>
      </c>
      <c r="B203" s="9" t="s">
        <v>43</v>
      </c>
      <c r="C203" s="9" t="n">
        <v>69.25</v>
      </c>
      <c r="D203" s="9" t="n">
        <v>199</v>
      </c>
      <c r="E203" s="9" t="n">
        <v>4.61</v>
      </c>
      <c r="F203" s="9" t="n">
        <v>0.584141847699085</v>
      </c>
      <c r="I203" s="9" t="n">
        <v>34</v>
      </c>
      <c r="J203" s="9" t="n">
        <v>0.387470712906723</v>
      </c>
      <c r="K203" s="9" t="n">
        <v>122</v>
      </c>
      <c r="L203" s="9" t="n">
        <v>0.69880929068416</v>
      </c>
      <c r="Q203" s="9" t="n">
        <v>1.67042185128997</v>
      </c>
      <c r="R203" s="9" t="n">
        <v>0.556807283763323</v>
      </c>
      <c r="S203" s="9" t="n">
        <v>6</v>
      </c>
      <c r="T203" s="9" t="n">
        <v>187</v>
      </c>
      <c r="U203" s="9" t="n">
        <v>153</v>
      </c>
      <c r="W203" s="9" t="n">
        <v>15</v>
      </c>
      <c r="X203" s="9" t="n">
        <v>405</v>
      </c>
      <c r="Y203" s="9" t="n">
        <v>0</v>
      </c>
      <c r="Z203" s="9" t="n">
        <v>5</v>
      </c>
      <c r="AA203" s="9" t="n">
        <v>410</v>
      </c>
      <c r="AB203" s="9" t="n">
        <v>27.3333333333333</v>
      </c>
      <c r="AD203" s="9" t="n">
        <v>12</v>
      </c>
      <c r="AE203" s="9" t="n">
        <v>528</v>
      </c>
      <c r="AF203" s="9" t="n">
        <v>0</v>
      </c>
      <c r="AG203" s="9" t="n">
        <v>0</v>
      </c>
      <c r="AH203" s="9" t="n">
        <v>528</v>
      </c>
      <c r="AI203" s="9" t="n">
        <v>44</v>
      </c>
      <c r="AK203" s="9" t="n">
        <v>10</v>
      </c>
      <c r="AL203" s="9" t="n">
        <v>213</v>
      </c>
      <c r="AM203" s="9" t="n">
        <v>0</v>
      </c>
      <c r="AN203" s="9" t="n">
        <v>0</v>
      </c>
      <c r="AO203" s="9" t="n">
        <v>213</v>
      </c>
      <c r="AP203" s="9" t="n">
        <v>21.3</v>
      </c>
      <c r="AR203" s="9" t="n">
        <v>16</v>
      </c>
      <c r="AS203" s="9" t="n">
        <v>150</v>
      </c>
      <c r="AT203" s="9" t="n">
        <v>0</v>
      </c>
      <c r="AU203" s="9" t="n">
        <v>74</v>
      </c>
      <c r="AV203" s="9" t="n">
        <v>224</v>
      </c>
      <c r="AW203" s="9" t="n">
        <v>14</v>
      </c>
      <c r="AY203" s="9" t="n">
        <v>12</v>
      </c>
      <c r="AZ203" s="9" t="n">
        <v>315</v>
      </c>
      <c r="BA203" s="9" t="n">
        <v>0</v>
      </c>
      <c r="BB203" s="9" t="n">
        <v>0</v>
      </c>
      <c r="BC203" s="9" t="n">
        <v>315</v>
      </c>
      <c r="BD203" s="9" t="n">
        <v>26.25</v>
      </c>
    </row>
    <row r="204" customFormat="false" ht="15" hidden="false" customHeight="false" outlineLevel="0" collapsed="false">
      <c r="A204" s="9" t="s">
        <v>88</v>
      </c>
      <c r="B204" s="9" t="s">
        <v>43</v>
      </c>
      <c r="C204" s="9" t="n">
        <v>68.13</v>
      </c>
      <c r="D204" s="9" t="n">
        <v>224</v>
      </c>
      <c r="E204" s="9" t="n">
        <v>4.6</v>
      </c>
      <c r="F204" s="9" t="n">
        <v>0.617298291204673</v>
      </c>
      <c r="G204" s="9" t="n">
        <v>17</v>
      </c>
      <c r="H204" s="9" t="n">
        <v>-0.495871738515597</v>
      </c>
      <c r="I204" s="9" t="n">
        <v>32</v>
      </c>
      <c r="J204" s="9" t="n">
        <v>-0.0754861369674331</v>
      </c>
      <c r="K204" s="9" t="n">
        <v>119</v>
      </c>
      <c r="L204" s="9" t="n">
        <v>0.3820650442894</v>
      </c>
      <c r="M204" s="9" t="n">
        <v>4.12</v>
      </c>
      <c r="N204" s="9" t="n">
        <v>1.1111600181062</v>
      </c>
      <c r="O204" s="9" t="n">
        <v>7.15</v>
      </c>
      <c r="P204" s="9" t="n">
        <v>0.179559597958053</v>
      </c>
      <c r="Q204" s="9" t="n">
        <v>1.71872507607529</v>
      </c>
      <c r="R204" s="9" t="n">
        <v>0.286454179345882</v>
      </c>
      <c r="W204" s="9" t="n">
        <v>5</v>
      </c>
      <c r="X204" s="9" t="n">
        <v>21</v>
      </c>
      <c r="Y204" s="9" t="n">
        <v>0</v>
      </c>
      <c r="Z204" s="9" t="n">
        <v>37</v>
      </c>
      <c r="AA204" s="9" t="n">
        <v>58</v>
      </c>
      <c r="AB204" s="9" t="n">
        <v>11.6</v>
      </c>
      <c r="AD204" s="9" t="n">
        <v>15</v>
      </c>
      <c r="AE204" s="9" t="n">
        <v>496</v>
      </c>
      <c r="AF204" s="9" t="n">
        <v>0</v>
      </c>
      <c r="AG204" s="9" t="n">
        <v>31</v>
      </c>
      <c r="AH204" s="9" t="n">
        <v>527</v>
      </c>
      <c r="AI204" s="9" t="n">
        <v>35.1333333333333</v>
      </c>
      <c r="AK204" s="9" t="n">
        <v>15</v>
      </c>
      <c r="AL204" s="9" t="n">
        <v>495</v>
      </c>
      <c r="AM204" s="9" t="n">
        <v>0</v>
      </c>
      <c r="AN204" s="9" t="n">
        <v>2</v>
      </c>
      <c r="AO204" s="9" t="n">
        <v>497</v>
      </c>
      <c r="AP204" s="9" t="n">
        <v>33.1333333333333</v>
      </c>
      <c r="AR204" s="9" t="n">
        <v>7</v>
      </c>
      <c r="AS204" s="9" t="n">
        <v>314</v>
      </c>
      <c r="AT204" s="9" t="n">
        <v>0</v>
      </c>
      <c r="AU204" s="9" t="n">
        <v>0</v>
      </c>
      <c r="AV204" s="9" t="n">
        <v>314</v>
      </c>
      <c r="AW204" s="9" t="n">
        <v>44.8571428571429</v>
      </c>
      <c r="AY204" s="9" t="n">
        <v>16</v>
      </c>
      <c r="AZ204" s="9" t="n">
        <v>618</v>
      </c>
      <c r="BA204" s="9" t="n">
        <v>0</v>
      </c>
      <c r="BB204" s="9" t="n">
        <v>0</v>
      </c>
      <c r="BC204" s="9" t="n">
        <v>618</v>
      </c>
      <c r="BD204" s="9" t="n">
        <v>38.625</v>
      </c>
    </row>
    <row r="205" customFormat="false" ht="15" hidden="false" customHeight="false" outlineLevel="0" collapsed="false">
      <c r="A205" s="9" t="s">
        <v>103</v>
      </c>
      <c r="B205" s="9" t="s">
        <v>43</v>
      </c>
      <c r="C205" s="9" t="n">
        <v>67.13</v>
      </c>
      <c r="D205" s="9" t="n">
        <v>192</v>
      </c>
      <c r="E205" s="9" t="n">
        <v>4.42</v>
      </c>
      <c r="F205" s="9" t="n">
        <v>1.2141142743052</v>
      </c>
      <c r="G205" s="9" t="n">
        <v>21</v>
      </c>
      <c r="H205" s="9" t="n">
        <v>0.0729223144875881</v>
      </c>
      <c r="Q205" s="9" t="n">
        <v>1.28703658879279</v>
      </c>
      <c r="R205" s="9" t="n">
        <v>0.643518294396394</v>
      </c>
      <c r="S205" s="9" t="n">
        <v>5</v>
      </c>
      <c r="T205" s="9" t="n">
        <v>154</v>
      </c>
      <c r="U205" s="9" t="n">
        <v>131</v>
      </c>
      <c r="W205" s="9" t="n">
        <v>4</v>
      </c>
      <c r="X205" s="9" t="n">
        <v>0</v>
      </c>
      <c r="Y205" s="9" t="n">
        <v>0</v>
      </c>
      <c r="Z205" s="9" t="n">
        <v>37</v>
      </c>
      <c r="AA205" s="9" t="n">
        <v>37</v>
      </c>
      <c r="AB205" s="9" t="n">
        <v>9.25</v>
      </c>
      <c r="AD205" s="9" t="n">
        <v>2</v>
      </c>
      <c r="AE205" s="9" t="n">
        <v>30</v>
      </c>
      <c r="AF205" s="9" t="n">
        <v>0</v>
      </c>
      <c r="AG205" s="9" t="n">
        <v>1</v>
      </c>
      <c r="AH205" s="9" t="n">
        <v>31</v>
      </c>
      <c r="AI205" s="9" t="n">
        <v>15.5</v>
      </c>
      <c r="AK205" s="9" t="n">
        <v>13</v>
      </c>
      <c r="AL205" s="9" t="n">
        <v>273</v>
      </c>
      <c r="AM205" s="9" t="n">
        <v>0</v>
      </c>
      <c r="AN205" s="9" t="n">
        <v>100</v>
      </c>
      <c r="AO205" s="9" t="n">
        <v>373</v>
      </c>
      <c r="AP205" s="9" t="n">
        <v>28.6923076923077</v>
      </c>
      <c r="AR205" s="9" t="n">
        <v>16</v>
      </c>
      <c r="AS205" s="9" t="n">
        <v>487</v>
      </c>
      <c r="AT205" s="9" t="n">
        <v>0</v>
      </c>
      <c r="AU205" s="9" t="n">
        <v>83</v>
      </c>
      <c r="AV205" s="9" t="n">
        <v>570</v>
      </c>
      <c r="AW205" s="9" t="n">
        <v>35.625</v>
      </c>
      <c r="AY205" s="9" t="n">
        <v>10</v>
      </c>
      <c r="AZ205" s="9" t="n">
        <v>338</v>
      </c>
      <c r="BA205" s="9" t="n">
        <v>0</v>
      </c>
      <c r="BB205" s="9" t="n">
        <v>41</v>
      </c>
      <c r="BC205" s="9" t="n">
        <v>379</v>
      </c>
      <c r="BD205" s="9" t="n">
        <v>37.9</v>
      </c>
    </row>
    <row r="206" customFormat="false" ht="15" hidden="false" customHeight="false" outlineLevel="0" collapsed="false">
      <c r="A206" s="9" t="s">
        <v>104</v>
      </c>
      <c r="B206" s="9" t="s">
        <v>43</v>
      </c>
      <c r="C206" s="9" t="n">
        <v>70</v>
      </c>
      <c r="D206" s="9" t="n">
        <v>220</v>
      </c>
      <c r="E206" s="9" t="n">
        <v>4.54</v>
      </c>
      <c r="F206" s="9" t="n">
        <v>0.816236952238181</v>
      </c>
      <c r="G206" s="9" t="n">
        <v>27</v>
      </c>
      <c r="H206" s="9" t="n">
        <v>0.926113393992366</v>
      </c>
      <c r="I206" s="9" t="n">
        <v>43</v>
      </c>
      <c r="J206" s="9" t="n">
        <v>2.47077653734042</v>
      </c>
      <c r="K206" s="9" t="n">
        <v>125</v>
      </c>
      <c r="L206" s="9" t="n">
        <v>1.01555353707892</v>
      </c>
      <c r="M206" s="9" t="n">
        <v>4.02</v>
      </c>
      <c r="N206" s="9" t="n">
        <v>1.46922091838436</v>
      </c>
      <c r="O206" s="9" t="n">
        <v>6.69</v>
      </c>
      <c r="P206" s="9" t="n">
        <v>1.31401665190408</v>
      </c>
      <c r="Q206" s="9" t="n">
        <v>8.01191799093833</v>
      </c>
      <c r="R206" s="9" t="n">
        <v>1.33531966515639</v>
      </c>
      <c r="S206" s="9" t="n">
        <v>2</v>
      </c>
      <c r="T206" s="9" t="n">
        <v>62</v>
      </c>
      <c r="U206" s="9" t="n">
        <v>56</v>
      </c>
      <c r="W206" s="9" t="n">
        <v>4</v>
      </c>
      <c r="X206" s="9" t="n">
        <v>26</v>
      </c>
      <c r="Y206" s="9" t="n">
        <v>0</v>
      </c>
      <c r="Z206" s="9" t="n">
        <v>8</v>
      </c>
      <c r="AA206" s="9" t="n">
        <v>34</v>
      </c>
      <c r="AB206" s="9" t="n">
        <v>8.5</v>
      </c>
      <c r="AD206" s="9" t="n">
        <v>10</v>
      </c>
      <c r="AE206" s="9" t="n">
        <v>73</v>
      </c>
      <c r="AF206" s="9" t="n">
        <v>0</v>
      </c>
      <c r="AG206" s="9" t="n">
        <v>0</v>
      </c>
      <c r="AH206" s="9" t="n">
        <v>73</v>
      </c>
      <c r="AI206" s="9" t="n">
        <v>7.3</v>
      </c>
      <c r="AK206" s="9" t="n">
        <v>8</v>
      </c>
      <c r="AL206" s="9" t="n">
        <v>101</v>
      </c>
      <c r="AM206" s="9" t="n">
        <v>0</v>
      </c>
      <c r="AN206" s="9" t="n">
        <v>0</v>
      </c>
      <c r="AO206" s="9" t="n">
        <v>101</v>
      </c>
      <c r="AP206" s="9" t="n">
        <v>12.625</v>
      </c>
      <c r="AR206" s="9" t="n">
        <v>15</v>
      </c>
      <c r="AS206" s="9" t="n">
        <v>398</v>
      </c>
      <c r="AT206" s="9" t="n">
        <v>0</v>
      </c>
      <c r="AU206" s="9" t="n">
        <v>10</v>
      </c>
      <c r="AV206" s="9" t="n">
        <v>408</v>
      </c>
      <c r="AW206" s="9" t="n">
        <v>27.2</v>
      </c>
      <c r="BC206" s="9" t="n">
        <v>0</v>
      </c>
    </row>
    <row r="207" customFormat="false" ht="15" hidden="false" customHeight="false" outlineLevel="0" collapsed="false">
      <c r="A207" s="9" t="s">
        <v>106</v>
      </c>
      <c r="B207" s="9" t="s">
        <v>43</v>
      </c>
      <c r="C207" s="9" t="n">
        <v>71</v>
      </c>
      <c r="D207" s="9" t="n">
        <v>213</v>
      </c>
      <c r="E207" s="9" t="n">
        <v>4.56</v>
      </c>
      <c r="F207" s="9" t="n">
        <v>0.749924065227012</v>
      </c>
      <c r="G207" s="9" t="n">
        <v>16</v>
      </c>
      <c r="H207" s="9" t="n">
        <v>-0.638070251766394</v>
      </c>
      <c r="I207" s="9" t="n">
        <v>37.5</v>
      </c>
      <c r="J207" s="9" t="n">
        <v>1.1976452001865</v>
      </c>
      <c r="K207" s="9" t="n">
        <v>124</v>
      </c>
      <c r="L207" s="9" t="n">
        <v>0.909972121614001</v>
      </c>
      <c r="Q207" s="9" t="n">
        <v>2.21947113526112</v>
      </c>
      <c r="R207" s="9" t="n">
        <v>0.554867783815279</v>
      </c>
      <c r="W207" s="9" t="n">
        <v>3</v>
      </c>
      <c r="X207" s="9" t="n">
        <v>3</v>
      </c>
      <c r="Y207" s="9" t="n">
        <v>0</v>
      </c>
      <c r="Z207" s="9" t="n">
        <v>8</v>
      </c>
      <c r="AA207" s="9" t="n">
        <v>11</v>
      </c>
      <c r="AB207" s="9" t="n">
        <v>3.66666666666667</v>
      </c>
      <c r="AH207" s="9" t="n">
        <v>0</v>
      </c>
      <c r="AK207" s="9" t="n">
        <v>2</v>
      </c>
      <c r="AL207" s="9" t="n">
        <v>10</v>
      </c>
      <c r="AM207" s="9" t="n">
        <v>0</v>
      </c>
      <c r="AN207" s="9" t="n">
        <v>0</v>
      </c>
      <c r="AO207" s="9" t="n">
        <v>10</v>
      </c>
      <c r="AP207" s="9" t="n">
        <v>5</v>
      </c>
      <c r="AV207" s="9" t="n">
        <v>0</v>
      </c>
      <c r="BC207" s="9" t="n">
        <v>0</v>
      </c>
    </row>
    <row r="208" customFormat="false" ht="15" hidden="false" customHeight="false" outlineLevel="0" collapsed="false">
      <c r="A208" s="9" t="s">
        <v>123</v>
      </c>
      <c r="B208" s="9" t="s">
        <v>43</v>
      </c>
      <c r="C208" s="9" t="n">
        <v>69.13</v>
      </c>
      <c r="D208" s="9" t="n">
        <v>211</v>
      </c>
      <c r="E208" s="9" t="n">
        <v>4.52</v>
      </c>
      <c r="F208" s="9" t="n">
        <v>0.882549839249352</v>
      </c>
      <c r="G208" s="9" t="n">
        <v>23</v>
      </c>
      <c r="H208" s="9" t="n">
        <v>0.357319340989181</v>
      </c>
      <c r="I208" s="9" t="n">
        <v>33.5</v>
      </c>
      <c r="J208" s="9" t="n">
        <v>0.271731500438184</v>
      </c>
      <c r="K208" s="9" t="n">
        <v>120</v>
      </c>
      <c r="L208" s="9" t="n">
        <v>0.48764645975432</v>
      </c>
      <c r="M208" s="9" t="n">
        <v>4.35</v>
      </c>
      <c r="N208" s="9" t="n">
        <v>0.287619947466427</v>
      </c>
      <c r="O208" s="9" t="n">
        <v>7.07</v>
      </c>
      <c r="P208" s="9" t="n">
        <v>0.376856476905188</v>
      </c>
      <c r="Q208" s="9" t="n">
        <v>2.66372356480265</v>
      </c>
      <c r="R208" s="9" t="n">
        <v>0.443953927467109</v>
      </c>
      <c r="AA208" s="9" t="n">
        <v>0</v>
      </c>
      <c r="AH208" s="9" t="n">
        <v>0</v>
      </c>
      <c r="AO208" s="9" t="n">
        <v>0</v>
      </c>
      <c r="AV208" s="9" t="n">
        <v>0</v>
      </c>
      <c r="BC208" s="9" t="n">
        <v>0</v>
      </c>
    </row>
    <row r="209" customFormat="false" ht="15" hidden="false" customHeight="false" outlineLevel="0" collapsed="false">
      <c r="A209" s="9" t="s">
        <v>170</v>
      </c>
      <c r="B209" s="9" t="s">
        <v>43</v>
      </c>
      <c r="C209" s="9" t="n">
        <v>73</v>
      </c>
      <c r="D209" s="9" t="n">
        <v>220</v>
      </c>
      <c r="E209" s="9" t="n">
        <v>4.55</v>
      </c>
      <c r="F209" s="9" t="n">
        <v>0.783080508732597</v>
      </c>
      <c r="Q209" s="9" t="n">
        <v>0.783080508732597</v>
      </c>
      <c r="R209" s="9" t="n">
        <v>0.783080508732597</v>
      </c>
      <c r="S209" s="9" t="n">
        <v>2</v>
      </c>
      <c r="T209" s="9" t="n">
        <v>61</v>
      </c>
      <c r="U209" s="9" t="n">
        <v>55</v>
      </c>
      <c r="W209" s="9" t="n">
        <v>15</v>
      </c>
      <c r="X209" s="9" t="n">
        <v>679</v>
      </c>
      <c r="Y209" s="9" t="n">
        <v>0</v>
      </c>
      <c r="Z209" s="9" t="n">
        <v>0</v>
      </c>
      <c r="AA209" s="9" t="n">
        <v>679</v>
      </c>
      <c r="AB209" s="9" t="n">
        <v>45.2666666666667</v>
      </c>
      <c r="AD209" s="9" t="n">
        <v>16</v>
      </c>
      <c r="AE209" s="9" t="n">
        <v>687</v>
      </c>
      <c r="AF209" s="9" t="n">
        <v>0</v>
      </c>
      <c r="AG209" s="9" t="n">
        <v>0</v>
      </c>
      <c r="AH209" s="9" t="n">
        <v>687</v>
      </c>
      <c r="AI209" s="9" t="n">
        <v>42.9375</v>
      </c>
      <c r="AK209" s="9" t="n">
        <v>15</v>
      </c>
      <c r="AL209" s="9" t="n">
        <v>470</v>
      </c>
      <c r="AM209" s="9" t="n">
        <v>0</v>
      </c>
      <c r="AN209" s="9" t="n">
        <v>0</v>
      </c>
      <c r="AO209" s="9" t="n">
        <v>470</v>
      </c>
      <c r="AP209" s="9" t="n">
        <v>31.3333333333333</v>
      </c>
      <c r="AR209" s="9" t="n">
        <v>5</v>
      </c>
      <c r="AS209" s="9" t="n">
        <v>166</v>
      </c>
      <c r="AT209" s="9" t="n">
        <v>0</v>
      </c>
      <c r="AU209" s="9" t="n">
        <v>0</v>
      </c>
      <c r="AV209" s="9" t="n">
        <v>166</v>
      </c>
      <c r="AW209" s="9" t="n">
        <v>33.2</v>
      </c>
      <c r="AY209" s="9" t="n">
        <v>9</v>
      </c>
      <c r="AZ209" s="9" t="n">
        <v>137</v>
      </c>
      <c r="BA209" s="9" t="n">
        <v>0</v>
      </c>
      <c r="BB209" s="9" t="n">
        <v>0</v>
      </c>
      <c r="BC209" s="9" t="n">
        <v>137</v>
      </c>
      <c r="BD209" s="9" t="n">
        <v>15.2222222222222</v>
      </c>
    </row>
    <row r="210" customFormat="false" ht="15" hidden="false" customHeight="false" outlineLevel="0" collapsed="false">
      <c r="A210" s="9" t="s">
        <v>189</v>
      </c>
      <c r="B210" s="9" t="s">
        <v>43</v>
      </c>
      <c r="C210" s="9" t="n">
        <v>70.5</v>
      </c>
      <c r="D210" s="9" t="n">
        <v>218</v>
      </c>
      <c r="E210" s="9" t="n">
        <v>4.75</v>
      </c>
      <c r="F210" s="9" t="n">
        <v>0.119951638620898</v>
      </c>
      <c r="G210" s="9" t="n">
        <v>22</v>
      </c>
      <c r="H210" s="9" t="n">
        <v>0.215120827738384</v>
      </c>
      <c r="I210" s="9" t="n">
        <v>34.5</v>
      </c>
      <c r="J210" s="9" t="n">
        <v>0.503209925375262</v>
      </c>
      <c r="K210" s="9" t="n">
        <v>119</v>
      </c>
      <c r="L210" s="9" t="n">
        <v>0.3820650442894</v>
      </c>
      <c r="Q210" s="9" t="n">
        <v>1.22034743602394</v>
      </c>
      <c r="R210" s="9" t="n">
        <v>0.305086859005986</v>
      </c>
      <c r="AA210" s="9" t="n">
        <v>0</v>
      </c>
      <c r="AD210" s="9" t="n">
        <v>12</v>
      </c>
      <c r="AE210" s="9" t="n">
        <v>55</v>
      </c>
      <c r="AF210" s="9" t="n">
        <v>0</v>
      </c>
      <c r="AG210" s="9" t="n">
        <v>154</v>
      </c>
      <c r="AH210" s="9" t="n">
        <v>209</v>
      </c>
      <c r="AI210" s="9" t="n">
        <v>17.4166666666667</v>
      </c>
      <c r="AK210" s="9" t="n">
        <v>7</v>
      </c>
      <c r="AL210" s="9" t="n">
        <v>7</v>
      </c>
      <c r="AM210" s="9" t="n">
        <v>0</v>
      </c>
      <c r="AN210" s="9" t="n">
        <v>143</v>
      </c>
      <c r="AO210" s="9" t="n">
        <v>150</v>
      </c>
      <c r="AP210" s="9" t="n">
        <v>21.4285714285714</v>
      </c>
      <c r="AV210" s="9" t="n">
        <v>0</v>
      </c>
      <c r="BC210" s="9" t="n">
        <v>0</v>
      </c>
    </row>
    <row r="211" customFormat="false" ht="15" hidden="false" customHeight="false" outlineLevel="0" collapsed="false">
      <c r="A211" s="9" t="s">
        <v>193</v>
      </c>
      <c r="B211" s="9" t="s">
        <v>43</v>
      </c>
      <c r="C211" s="9" t="n">
        <v>68.38</v>
      </c>
      <c r="D211" s="9" t="n">
        <v>202</v>
      </c>
      <c r="E211" s="9" t="n">
        <v>4.53</v>
      </c>
      <c r="F211" s="9" t="n">
        <v>0.849393395743765</v>
      </c>
      <c r="G211" s="9" t="n">
        <v>19</v>
      </c>
      <c r="H211" s="9" t="n">
        <v>-0.211474712014004</v>
      </c>
      <c r="I211" s="9" t="n">
        <v>33.5</v>
      </c>
      <c r="J211" s="9" t="n">
        <v>0.271731500438184</v>
      </c>
      <c r="K211" s="9" t="n">
        <v>122</v>
      </c>
      <c r="L211" s="9" t="n">
        <v>0.69880929068416</v>
      </c>
      <c r="M211" s="9" t="n">
        <v>4.12</v>
      </c>
      <c r="N211" s="9" t="n">
        <v>1.1111600181062</v>
      </c>
      <c r="O211" s="9" t="n">
        <v>6.91</v>
      </c>
      <c r="P211" s="9" t="n">
        <v>0.771450234799458</v>
      </c>
      <c r="Q211" s="9" t="n">
        <v>3.49106972775776</v>
      </c>
      <c r="R211" s="9" t="n">
        <v>0.581844954626293</v>
      </c>
      <c r="S211" s="9" t="n">
        <v>2</v>
      </c>
      <c r="T211" s="9" t="n">
        <v>37</v>
      </c>
      <c r="U211" s="9" t="n">
        <v>35</v>
      </c>
      <c r="W211" s="9" t="n">
        <v>16</v>
      </c>
      <c r="X211" s="9" t="n">
        <v>613</v>
      </c>
      <c r="Y211" s="9" t="n">
        <v>0</v>
      </c>
      <c r="Z211" s="9" t="n">
        <v>3</v>
      </c>
      <c r="AA211" s="9" t="n">
        <v>616</v>
      </c>
      <c r="AB211" s="9" t="n">
        <v>38.5</v>
      </c>
      <c r="AD211" s="9" t="n">
        <v>13</v>
      </c>
      <c r="AE211" s="9" t="n">
        <v>510</v>
      </c>
      <c r="AF211" s="9" t="n">
        <v>0</v>
      </c>
      <c r="AG211" s="9" t="n">
        <v>1</v>
      </c>
      <c r="AH211" s="9" t="n">
        <v>511</v>
      </c>
      <c r="AI211" s="9" t="n">
        <v>39.3076923076923</v>
      </c>
      <c r="AK211" s="9" t="n">
        <v>16</v>
      </c>
      <c r="AL211" s="9" t="n">
        <v>580</v>
      </c>
      <c r="AM211" s="9" t="n">
        <v>0</v>
      </c>
      <c r="AN211" s="9" t="n">
        <v>2</v>
      </c>
      <c r="AO211" s="9" t="n">
        <v>582</v>
      </c>
      <c r="AP211" s="9" t="n">
        <v>36.375</v>
      </c>
      <c r="AR211" s="9" t="n">
        <v>10</v>
      </c>
      <c r="AS211" s="9" t="n">
        <v>394</v>
      </c>
      <c r="AT211" s="9" t="n">
        <v>0</v>
      </c>
      <c r="AU211" s="9" t="n">
        <v>0</v>
      </c>
      <c r="AV211" s="9" t="n">
        <v>394</v>
      </c>
      <c r="AW211" s="9" t="n">
        <v>39.4</v>
      </c>
      <c r="AY211" s="9" t="n">
        <v>16</v>
      </c>
      <c r="AZ211" s="9" t="n">
        <v>482</v>
      </c>
      <c r="BA211" s="9" t="n">
        <v>0</v>
      </c>
      <c r="BB211" s="9" t="n">
        <v>25</v>
      </c>
      <c r="BC211" s="9" t="n">
        <v>507</v>
      </c>
      <c r="BD211" s="9" t="n">
        <v>31.6875</v>
      </c>
    </row>
    <row r="212" customFormat="false" ht="15" hidden="false" customHeight="false" outlineLevel="0" collapsed="false">
      <c r="A212" s="9" t="s">
        <v>213</v>
      </c>
      <c r="B212" s="9" t="s">
        <v>43</v>
      </c>
      <c r="C212" s="9" t="n">
        <v>67.38</v>
      </c>
      <c r="D212" s="9" t="n">
        <v>203</v>
      </c>
      <c r="E212" s="9" t="n">
        <v>4.68</v>
      </c>
      <c r="F212" s="9" t="n">
        <v>0.352046743159993</v>
      </c>
      <c r="G212" s="9" t="n">
        <v>20</v>
      </c>
      <c r="H212" s="9" t="n">
        <v>-0.0692761987632082</v>
      </c>
      <c r="I212" s="9" t="n">
        <v>29</v>
      </c>
      <c r="J212" s="9" t="n">
        <v>-0.769921411778667</v>
      </c>
      <c r="K212" s="9" t="n">
        <v>110</v>
      </c>
      <c r="L212" s="9" t="n">
        <v>-0.568167694894883</v>
      </c>
      <c r="Q212" s="9" t="n">
        <v>-1.05531856227677</v>
      </c>
      <c r="R212" s="9" t="n">
        <v>-0.263829640569191</v>
      </c>
      <c r="S212" s="9" t="n">
        <v>7</v>
      </c>
      <c r="T212" s="9" t="n">
        <v>228</v>
      </c>
      <c r="U212" s="9" t="n">
        <v>179</v>
      </c>
      <c r="AA212" s="9" t="n">
        <v>0</v>
      </c>
      <c r="AH212" s="9" t="n">
        <v>0</v>
      </c>
      <c r="AO212" s="9" t="n">
        <v>0</v>
      </c>
      <c r="AV212" s="9" t="n">
        <v>0</v>
      </c>
      <c r="BC212" s="9" t="n">
        <v>0</v>
      </c>
    </row>
    <row r="213" customFormat="false" ht="15" hidden="false" customHeight="false" outlineLevel="0" collapsed="false">
      <c r="A213" s="9" t="s">
        <v>231</v>
      </c>
      <c r="B213" s="9" t="s">
        <v>43</v>
      </c>
      <c r="C213" s="9" t="n">
        <v>70</v>
      </c>
      <c r="D213" s="9" t="n">
        <v>205</v>
      </c>
      <c r="E213" s="9" t="n">
        <v>4.49</v>
      </c>
      <c r="F213" s="9" t="n">
        <v>0.982019169766105</v>
      </c>
      <c r="G213" s="9" t="n">
        <v>18</v>
      </c>
      <c r="H213" s="9" t="n">
        <v>-0.353673225264801</v>
      </c>
      <c r="I213" s="9" t="n">
        <v>31.5</v>
      </c>
      <c r="J213" s="9" t="n">
        <v>-0.191225349435972</v>
      </c>
      <c r="K213" s="9" t="n">
        <v>115</v>
      </c>
      <c r="L213" s="9" t="n">
        <v>-0.0402606175702815</v>
      </c>
      <c r="M213" s="9" t="n">
        <v>4.31</v>
      </c>
      <c r="N213" s="9" t="n">
        <v>0.430844307577692</v>
      </c>
      <c r="O213" s="9" t="n">
        <v>6.89</v>
      </c>
      <c r="P213" s="9" t="n">
        <v>0.820774454536243</v>
      </c>
      <c r="Q213" s="9" t="n">
        <v>1.64847873960899</v>
      </c>
      <c r="R213" s="9" t="n">
        <v>0.274746456601498</v>
      </c>
      <c r="S213" s="9" t="n">
        <v>4</v>
      </c>
      <c r="T213" s="9" t="n">
        <v>125</v>
      </c>
      <c r="U213" s="9" t="n">
        <v>108</v>
      </c>
      <c r="W213" s="9" t="n">
        <v>11</v>
      </c>
      <c r="X213" s="9" t="n">
        <v>62</v>
      </c>
      <c r="Y213" s="9" t="n">
        <v>0</v>
      </c>
      <c r="Z213" s="9" t="n">
        <v>71</v>
      </c>
      <c r="AA213" s="9" t="n">
        <v>133</v>
      </c>
      <c r="AB213" s="9" t="n">
        <v>12.0909090909091</v>
      </c>
      <c r="AH213" s="9" t="n">
        <v>0</v>
      </c>
      <c r="AO213" s="9" t="n">
        <v>0</v>
      </c>
      <c r="AV213" s="9" t="n">
        <v>0</v>
      </c>
      <c r="BC213" s="9" t="n">
        <v>0</v>
      </c>
    </row>
    <row r="214" customFormat="false" ht="15" hidden="false" customHeight="false" outlineLevel="0" collapsed="false">
      <c r="A214" s="9" t="s">
        <v>246</v>
      </c>
      <c r="B214" s="9" t="s">
        <v>43</v>
      </c>
      <c r="C214" s="9" t="n">
        <v>72</v>
      </c>
      <c r="D214" s="9" t="n">
        <v>204</v>
      </c>
      <c r="E214" s="9" t="n">
        <v>4.63</v>
      </c>
      <c r="F214" s="9" t="n">
        <v>0.517828960687917</v>
      </c>
      <c r="I214" s="9" t="n">
        <v>35</v>
      </c>
      <c r="J214" s="9" t="n">
        <v>0.618949137843801</v>
      </c>
      <c r="K214" s="9" t="n">
        <v>123</v>
      </c>
      <c r="L214" s="9" t="n">
        <v>0.804390706149081</v>
      </c>
      <c r="Q214" s="9" t="n">
        <v>1.9411688046808</v>
      </c>
      <c r="R214" s="9" t="n">
        <v>0.647056268226933</v>
      </c>
      <c r="S214" s="9" t="n">
        <v>5</v>
      </c>
      <c r="T214" s="9" t="n">
        <v>151</v>
      </c>
      <c r="U214" s="9" t="n">
        <v>129</v>
      </c>
      <c r="W214" s="9" t="n">
        <v>13</v>
      </c>
      <c r="X214" s="9" t="n">
        <v>119</v>
      </c>
      <c r="Y214" s="9" t="n">
        <v>0</v>
      </c>
      <c r="Z214" s="9" t="n">
        <v>51</v>
      </c>
      <c r="AA214" s="9" t="n">
        <v>170</v>
      </c>
      <c r="AB214" s="9" t="n">
        <v>13.0769230769231</v>
      </c>
      <c r="AD214" s="9" t="n">
        <v>16</v>
      </c>
      <c r="AE214" s="9" t="n">
        <v>94</v>
      </c>
      <c r="AF214" s="9" t="n">
        <v>0</v>
      </c>
      <c r="AG214" s="9" t="n">
        <v>111</v>
      </c>
      <c r="AH214" s="9" t="n">
        <v>205</v>
      </c>
      <c r="AI214" s="9" t="n">
        <v>12.8125</v>
      </c>
      <c r="AK214" s="9" t="n">
        <v>6</v>
      </c>
      <c r="AL214" s="9" t="n">
        <v>143</v>
      </c>
      <c r="AM214" s="9" t="n">
        <v>0</v>
      </c>
      <c r="AN214" s="9" t="n">
        <v>0</v>
      </c>
      <c r="AO214" s="9" t="n">
        <v>143</v>
      </c>
      <c r="AP214" s="9" t="n">
        <v>23.8333333333333</v>
      </c>
      <c r="AV214" s="9" t="n">
        <v>0</v>
      </c>
      <c r="BC214" s="9" t="n">
        <v>0</v>
      </c>
    </row>
    <row r="215" customFormat="false" ht="15" hidden="false" customHeight="false" outlineLevel="0" collapsed="false">
      <c r="A215" s="9" t="s">
        <v>263</v>
      </c>
      <c r="B215" s="9" t="s">
        <v>43</v>
      </c>
      <c r="C215" s="9" t="n">
        <v>69.25</v>
      </c>
      <c r="D215" s="9" t="n">
        <v>196</v>
      </c>
      <c r="E215" s="9" t="n">
        <v>4.52</v>
      </c>
      <c r="F215" s="9" t="n">
        <v>0.882549839249352</v>
      </c>
      <c r="G215" s="9" t="n">
        <v>20</v>
      </c>
      <c r="H215" s="9" t="n">
        <v>-0.0692761987632082</v>
      </c>
      <c r="I215" s="9" t="n">
        <v>35.5</v>
      </c>
      <c r="J215" s="9" t="n">
        <v>0.73468835031234</v>
      </c>
      <c r="K215" s="9" t="n">
        <v>122</v>
      </c>
      <c r="L215" s="9" t="n">
        <v>0.69880929068416</v>
      </c>
      <c r="M215" s="9" t="n">
        <v>4.2</v>
      </c>
      <c r="N215" s="9" t="n">
        <v>0.824711297883667</v>
      </c>
      <c r="O215" s="9" t="n">
        <v>6.87</v>
      </c>
      <c r="P215" s="9" t="n">
        <v>0.870098674273026</v>
      </c>
      <c r="Q215" s="9" t="n">
        <v>3.94158125363934</v>
      </c>
      <c r="R215" s="9" t="n">
        <v>0.65693020893989</v>
      </c>
      <c r="S215" s="9" t="n">
        <v>6</v>
      </c>
      <c r="T215" s="9" t="n">
        <v>182</v>
      </c>
      <c r="U215" s="9" t="n">
        <v>150</v>
      </c>
      <c r="W215" s="9" t="n">
        <v>8</v>
      </c>
      <c r="X215" s="9" t="n">
        <v>24</v>
      </c>
      <c r="Y215" s="9" t="n">
        <v>0</v>
      </c>
      <c r="Z215" s="9" t="n">
        <v>28</v>
      </c>
      <c r="AA215" s="9" t="n">
        <v>52</v>
      </c>
      <c r="AB215" s="9" t="n">
        <v>6.5</v>
      </c>
      <c r="AH215" s="9" t="n">
        <v>0</v>
      </c>
      <c r="AK215" s="9" t="n">
        <v>11</v>
      </c>
      <c r="AL215" s="9" t="n">
        <v>79</v>
      </c>
      <c r="AM215" s="9" t="n">
        <v>0</v>
      </c>
      <c r="AN215" s="9" t="n">
        <v>77</v>
      </c>
      <c r="AO215" s="9" t="n">
        <v>156</v>
      </c>
      <c r="AP215" s="9" t="n">
        <v>14.1818181818182</v>
      </c>
      <c r="AR215" s="9" t="n">
        <v>13</v>
      </c>
      <c r="AS215" s="9" t="n">
        <v>99</v>
      </c>
      <c r="AT215" s="9" t="n">
        <v>1</v>
      </c>
      <c r="AU215" s="9" t="n">
        <v>100</v>
      </c>
      <c r="AV215" s="9" t="n">
        <v>200</v>
      </c>
      <c r="AW215" s="9" t="n">
        <v>15.3846153846154</v>
      </c>
      <c r="AY215" s="9" t="n">
        <v>13</v>
      </c>
      <c r="AZ215" s="9" t="n">
        <v>77</v>
      </c>
      <c r="BA215" s="9" t="n">
        <v>0</v>
      </c>
      <c r="BB215" s="9" t="n">
        <v>125</v>
      </c>
      <c r="BC215" s="9" t="n">
        <v>202</v>
      </c>
      <c r="BD215" s="9" t="n">
        <v>15.5384615384615</v>
      </c>
    </row>
    <row r="216" customFormat="false" ht="15" hidden="false" customHeight="false" outlineLevel="0" collapsed="false">
      <c r="A216" s="9" t="s">
        <v>267</v>
      </c>
      <c r="B216" s="9" t="s">
        <v>43</v>
      </c>
      <c r="C216" s="9" t="n">
        <v>68.13</v>
      </c>
      <c r="D216" s="9" t="n">
        <v>196</v>
      </c>
      <c r="E216" s="9" t="n">
        <v>4.48</v>
      </c>
      <c r="F216" s="9" t="n">
        <v>1.01517561327169</v>
      </c>
      <c r="G216" s="9" t="n">
        <v>17</v>
      </c>
      <c r="H216" s="9" t="n">
        <v>-0.495871738515597</v>
      </c>
      <c r="I216" s="9" t="n">
        <v>35</v>
      </c>
      <c r="J216" s="9" t="n">
        <v>0.618949137843801</v>
      </c>
      <c r="K216" s="9" t="n">
        <v>118</v>
      </c>
      <c r="L216" s="9" t="n">
        <v>0.276483628824479</v>
      </c>
      <c r="M216" s="9" t="n">
        <v>4.15</v>
      </c>
      <c r="N216" s="9" t="n">
        <v>1.00374174802275</v>
      </c>
      <c r="O216" s="9" t="n">
        <v>7.15</v>
      </c>
      <c r="P216" s="9" t="n">
        <v>0.179559597958053</v>
      </c>
      <c r="Q216" s="9" t="n">
        <v>2.59803798740517</v>
      </c>
      <c r="R216" s="9" t="n">
        <v>0.433006331234195</v>
      </c>
      <c r="S216" s="9" t="n">
        <v>7</v>
      </c>
      <c r="T216" s="9" t="n">
        <v>230</v>
      </c>
      <c r="U216" s="9" t="n">
        <v>181</v>
      </c>
      <c r="W216" s="9" t="n">
        <v>2</v>
      </c>
      <c r="X216" s="9" t="n">
        <v>0</v>
      </c>
      <c r="Y216" s="9" t="n">
        <v>0</v>
      </c>
      <c r="Z216" s="9" t="n">
        <v>9</v>
      </c>
      <c r="AA216" s="9" t="n">
        <v>9</v>
      </c>
      <c r="AB216" s="9" t="n">
        <v>4.5</v>
      </c>
      <c r="AD216" s="9" t="n">
        <v>5</v>
      </c>
      <c r="AE216" s="9" t="n">
        <v>89</v>
      </c>
      <c r="AF216" s="9" t="n">
        <v>0</v>
      </c>
      <c r="AG216" s="9" t="n">
        <v>3</v>
      </c>
      <c r="AH216" s="9" t="n">
        <v>92</v>
      </c>
      <c r="AI216" s="9" t="n">
        <v>18.4</v>
      </c>
      <c r="AK216" s="9" t="n">
        <v>6</v>
      </c>
      <c r="AL216" s="9" t="n">
        <v>51</v>
      </c>
      <c r="AM216" s="9" t="n">
        <v>0</v>
      </c>
      <c r="AN216" s="9" t="n">
        <v>51</v>
      </c>
      <c r="AO216" s="9" t="n">
        <v>102</v>
      </c>
      <c r="AP216" s="9" t="n">
        <v>17</v>
      </c>
      <c r="AR216" s="9" t="n">
        <v>10</v>
      </c>
      <c r="AS216" s="9" t="n">
        <v>51</v>
      </c>
      <c r="AT216" s="9" t="n">
        <v>0</v>
      </c>
      <c r="AU216" s="9" t="n">
        <v>150</v>
      </c>
      <c r="AV216" s="9" t="n">
        <v>201</v>
      </c>
      <c r="AW216" s="9" t="n">
        <v>20.1</v>
      </c>
      <c r="AY216" s="9" t="n">
        <v>16</v>
      </c>
      <c r="AZ216" s="9" t="n">
        <v>240</v>
      </c>
      <c r="BA216" s="9" t="n">
        <v>0</v>
      </c>
      <c r="BB216" s="9" t="n">
        <v>123</v>
      </c>
      <c r="BC216" s="9" t="n">
        <v>363</v>
      </c>
      <c r="BD216" s="9" t="n">
        <v>22.6875</v>
      </c>
    </row>
    <row r="217" customFormat="false" ht="15" hidden="false" customHeight="false" outlineLevel="0" collapsed="false">
      <c r="A217" s="9" t="s">
        <v>273</v>
      </c>
      <c r="B217" s="9" t="s">
        <v>43</v>
      </c>
      <c r="C217" s="9" t="n">
        <v>71.38</v>
      </c>
      <c r="D217" s="9" t="n">
        <v>227</v>
      </c>
      <c r="E217" s="9" t="n">
        <v>4.37</v>
      </c>
      <c r="F217" s="9" t="n">
        <v>1.37989649183312</v>
      </c>
      <c r="G217" s="9" t="n">
        <v>31</v>
      </c>
      <c r="H217" s="9" t="n">
        <v>1.49490744699555</v>
      </c>
      <c r="I217" s="9" t="n">
        <v>33.5</v>
      </c>
      <c r="J217" s="9" t="n">
        <v>0.271731500438184</v>
      </c>
      <c r="K217" s="9" t="n">
        <v>121</v>
      </c>
      <c r="L217" s="9" t="n">
        <v>0.59322787521924</v>
      </c>
      <c r="M217" s="9" t="n">
        <v>4.38</v>
      </c>
      <c r="N217" s="9" t="n">
        <v>0.180201677382978</v>
      </c>
      <c r="O217" s="9" t="n">
        <v>6.96</v>
      </c>
      <c r="P217" s="9" t="n">
        <v>0.648139685457499</v>
      </c>
      <c r="Q217" s="9" t="n">
        <v>4.56810467732658</v>
      </c>
      <c r="R217" s="9" t="n">
        <v>0.761350779554429</v>
      </c>
      <c r="S217" s="9" t="n">
        <v>3</v>
      </c>
      <c r="T217" s="9" t="n">
        <v>96</v>
      </c>
      <c r="U217" s="9" t="n">
        <v>85</v>
      </c>
      <c r="W217" s="9" t="n">
        <v>16</v>
      </c>
      <c r="X217" s="9" t="n">
        <v>170</v>
      </c>
      <c r="Y217" s="9" t="n">
        <v>0</v>
      </c>
      <c r="Z217" s="9" t="n">
        <v>30</v>
      </c>
      <c r="AA217" s="9" t="n">
        <v>200</v>
      </c>
      <c r="AB217" s="9" t="n">
        <v>12.5</v>
      </c>
      <c r="AD217" s="9" t="n">
        <v>16</v>
      </c>
      <c r="AE217" s="9" t="n">
        <v>306</v>
      </c>
      <c r="AF217" s="9" t="n">
        <v>0</v>
      </c>
      <c r="AG217" s="9" t="n">
        <v>49</v>
      </c>
      <c r="AH217" s="9" t="n">
        <v>355</v>
      </c>
      <c r="AI217" s="9" t="n">
        <v>22.1875</v>
      </c>
      <c r="AK217" s="9" t="n">
        <v>14</v>
      </c>
      <c r="AL217" s="9" t="n">
        <v>79</v>
      </c>
      <c r="AM217" s="9" t="n">
        <v>0</v>
      </c>
      <c r="AN217" s="9" t="n">
        <v>82</v>
      </c>
      <c r="AO217" s="9" t="n">
        <v>161</v>
      </c>
      <c r="AP217" s="9" t="n">
        <v>11.5</v>
      </c>
      <c r="AR217" s="9" t="n">
        <v>11</v>
      </c>
      <c r="AS217" s="9" t="n">
        <v>59</v>
      </c>
      <c r="AT217" s="9" t="n">
        <v>0</v>
      </c>
      <c r="AU217" s="9" t="n">
        <v>36</v>
      </c>
      <c r="AV217" s="9" t="n">
        <v>95</v>
      </c>
      <c r="AW217" s="9" t="n">
        <v>8.63636363636364</v>
      </c>
      <c r="BC217" s="9" t="n">
        <v>0</v>
      </c>
    </row>
    <row r="218" customFormat="false" ht="15" hidden="false" customHeight="false" outlineLevel="0" collapsed="false">
      <c r="A218" s="9" t="s">
        <v>286</v>
      </c>
      <c r="B218" s="9" t="s">
        <v>43</v>
      </c>
      <c r="C218" s="9" t="n">
        <v>73.38</v>
      </c>
      <c r="D218" s="9" t="n">
        <v>230</v>
      </c>
      <c r="E218" s="9" t="n">
        <v>4.6</v>
      </c>
      <c r="F218" s="9" t="n">
        <v>0.617298291204673</v>
      </c>
      <c r="G218" s="9" t="n">
        <v>24</v>
      </c>
      <c r="H218" s="9" t="n">
        <v>0.499517854239977</v>
      </c>
      <c r="I218" s="9" t="n">
        <v>31.5</v>
      </c>
      <c r="J218" s="9" t="n">
        <v>-0.191225349435972</v>
      </c>
      <c r="K218" s="9" t="n">
        <v>118</v>
      </c>
      <c r="L218" s="9" t="n">
        <v>0.276483628824479</v>
      </c>
      <c r="M218" s="9" t="n">
        <v>4.24</v>
      </c>
      <c r="N218" s="9" t="n">
        <v>0.681486937772402</v>
      </c>
      <c r="O218" s="9" t="n">
        <v>6.75</v>
      </c>
      <c r="P218" s="9" t="n">
        <v>1.16604399269373</v>
      </c>
      <c r="Q218" s="9" t="n">
        <v>3.04960535529929</v>
      </c>
      <c r="R218" s="9" t="n">
        <v>0.508267559216548</v>
      </c>
      <c r="S218" s="9" t="n">
        <v>2</v>
      </c>
      <c r="T218" s="9" t="n">
        <v>48</v>
      </c>
      <c r="U218" s="9" t="n">
        <v>43</v>
      </c>
      <c r="W218" s="9" t="n">
        <v>13</v>
      </c>
      <c r="X218" s="9" t="n">
        <v>677</v>
      </c>
      <c r="Y218" s="9" t="n">
        <v>0</v>
      </c>
      <c r="Z218" s="9" t="n">
        <v>0</v>
      </c>
      <c r="AA218" s="9" t="n">
        <v>677</v>
      </c>
      <c r="AB218" s="9" t="n">
        <v>52.0769230769231</v>
      </c>
      <c r="AD218" s="9" t="n">
        <v>16</v>
      </c>
      <c r="AE218" s="9" t="n">
        <v>927</v>
      </c>
      <c r="AF218" s="9" t="n">
        <v>0</v>
      </c>
      <c r="AG218" s="9" t="n">
        <v>4</v>
      </c>
      <c r="AH218" s="9" t="n">
        <v>931</v>
      </c>
      <c r="AI218" s="9" t="n">
        <v>58.1875</v>
      </c>
      <c r="AK218" s="9" t="n">
        <v>6</v>
      </c>
      <c r="AL218" s="9" t="n">
        <v>301</v>
      </c>
      <c r="AM218" s="9" t="n">
        <v>0</v>
      </c>
      <c r="AN218" s="9" t="n">
        <v>0</v>
      </c>
      <c r="AO218" s="9" t="n">
        <v>301</v>
      </c>
      <c r="AP218" s="9" t="n">
        <v>50.1666666666667</v>
      </c>
      <c r="AR218" s="9" t="n">
        <v>12</v>
      </c>
      <c r="AS218" s="9" t="n">
        <v>781</v>
      </c>
      <c r="AT218" s="9" t="n">
        <v>0</v>
      </c>
      <c r="AU218" s="9" t="n">
        <v>5</v>
      </c>
      <c r="AV218" s="9" t="n">
        <v>786</v>
      </c>
      <c r="AW218" s="9" t="n">
        <v>65.5</v>
      </c>
      <c r="AY218" s="9" t="n">
        <v>15</v>
      </c>
      <c r="AZ218" s="9" t="n">
        <v>943</v>
      </c>
      <c r="BA218" s="9" t="n">
        <v>0</v>
      </c>
      <c r="BB218" s="9" t="n">
        <v>2</v>
      </c>
      <c r="BC218" s="9" t="n">
        <v>945</v>
      </c>
      <c r="BD218" s="9" t="n">
        <v>63</v>
      </c>
    </row>
    <row r="219" customFormat="false" ht="15" hidden="false" customHeight="false" outlineLevel="0" collapsed="false">
      <c r="A219" s="9" t="s">
        <v>302</v>
      </c>
      <c r="B219" s="9" t="s">
        <v>43</v>
      </c>
      <c r="C219" s="9" t="n">
        <v>71</v>
      </c>
      <c r="D219" s="9" t="n">
        <v>219</v>
      </c>
      <c r="E219" s="9" t="n">
        <v>4.65</v>
      </c>
      <c r="F219" s="9" t="n">
        <v>0.451516073676746</v>
      </c>
      <c r="Q219" s="9" t="n">
        <v>0.451516073676746</v>
      </c>
      <c r="R219" s="9" t="n">
        <v>0.451516073676746</v>
      </c>
      <c r="S219" s="9" t="n">
        <v>4</v>
      </c>
      <c r="T219" s="9" t="n">
        <v>131</v>
      </c>
      <c r="U219" s="9" t="n">
        <v>112</v>
      </c>
      <c r="AA219" s="9" t="n">
        <v>0</v>
      </c>
      <c r="AH219" s="9" t="n">
        <v>0</v>
      </c>
      <c r="AO219" s="9" t="n">
        <v>0</v>
      </c>
      <c r="AV219" s="9" t="n">
        <v>0</v>
      </c>
      <c r="BC219" s="9" t="n">
        <v>0</v>
      </c>
    </row>
    <row r="220" customFormat="false" ht="15" hidden="false" customHeight="false" outlineLevel="0" collapsed="false">
      <c r="A220" s="9" t="s">
        <v>320</v>
      </c>
      <c r="B220" s="9" t="s">
        <v>43</v>
      </c>
      <c r="C220" s="9" t="n">
        <v>72.38</v>
      </c>
      <c r="D220" s="9" t="n">
        <v>221</v>
      </c>
      <c r="E220" s="9" t="n">
        <v>4.55</v>
      </c>
      <c r="F220" s="9" t="n">
        <v>0.783080508732597</v>
      </c>
      <c r="G220" s="9" t="n">
        <v>17</v>
      </c>
      <c r="H220" s="9" t="n">
        <v>-0.495871738515597</v>
      </c>
      <c r="I220" s="9" t="n">
        <v>35.5</v>
      </c>
      <c r="J220" s="9" t="n">
        <v>0.73468835031234</v>
      </c>
      <c r="K220" s="9" t="n">
        <v>118</v>
      </c>
      <c r="L220" s="9" t="n">
        <v>0.276483628824479</v>
      </c>
      <c r="Q220" s="9" t="n">
        <v>1.29838074935382</v>
      </c>
      <c r="R220" s="9" t="n">
        <v>0.324595187338455</v>
      </c>
      <c r="W220" s="9" t="n">
        <v>2</v>
      </c>
      <c r="X220" s="9" t="n">
        <v>0</v>
      </c>
      <c r="Y220" s="9" t="n">
        <v>0</v>
      </c>
      <c r="Z220" s="9" t="n">
        <v>5</v>
      </c>
      <c r="AA220" s="9" t="n">
        <v>5</v>
      </c>
      <c r="AB220" s="9" t="n">
        <v>2.5</v>
      </c>
      <c r="AH220" s="9" t="n">
        <v>0</v>
      </c>
      <c r="AO220" s="9" t="n">
        <v>0</v>
      </c>
      <c r="AV220" s="9" t="n">
        <v>0</v>
      </c>
      <c r="BC220" s="9" t="n">
        <v>0</v>
      </c>
    </row>
    <row r="221" customFormat="false" ht="15" hidden="false" customHeight="false" outlineLevel="0" collapsed="false">
      <c r="A221" s="9" t="s">
        <v>324</v>
      </c>
      <c r="B221" s="9" t="s">
        <v>43</v>
      </c>
      <c r="C221" s="9" t="n">
        <v>69.5</v>
      </c>
      <c r="D221" s="9" t="n">
        <v>210</v>
      </c>
      <c r="E221" s="9" t="n">
        <v>4.5</v>
      </c>
      <c r="F221" s="9" t="n">
        <v>0.948862726260521</v>
      </c>
      <c r="G221" s="9" t="n">
        <v>25</v>
      </c>
      <c r="H221" s="9" t="n">
        <v>0.641716367490773</v>
      </c>
      <c r="I221" s="9" t="n">
        <v>38.5</v>
      </c>
      <c r="J221" s="9" t="n">
        <v>1.42912362512357</v>
      </c>
      <c r="K221" s="9" t="n">
        <v>130</v>
      </c>
      <c r="L221" s="9" t="n">
        <v>1.54346061440352</v>
      </c>
      <c r="M221" s="9" t="n">
        <v>4.25</v>
      </c>
      <c r="N221" s="9" t="n">
        <v>0.645680847744587</v>
      </c>
      <c r="O221" s="9" t="n">
        <v>6.87</v>
      </c>
      <c r="P221" s="9" t="n">
        <v>0.870098674273026</v>
      </c>
      <c r="Q221" s="9" t="n">
        <v>6.078942855296</v>
      </c>
      <c r="R221" s="9" t="n">
        <v>1.01315714254933</v>
      </c>
      <c r="AA221" s="9" t="n">
        <v>0</v>
      </c>
      <c r="AH221" s="9" t="n">
        <v>0</v>
      </c>
      <c r="AO221" s="9" t="n">
        <v>0</v>
      </c>
      <c r="AV221" s="9" t="n">
        <v>0</v>
      </c>
      <c r="BC221" s="9" t="n">
        <v>0</v>
      </c>
    </row>
    <row r="222" customFormat="false" ht="15" hidden="false" customHeight="false" outlineLevel="0" collapsed="false">
      <c r="A222" s="9" t="s">
        <v>326</v>
      </c>
      <c r="B222" s="9" t="s">
        <v>43</v>
      </c>
      <c r="C222" s="9" t="n">
        <v>69</v>
      </c>
      <c r="D222" s="9" t="n">
        <v>209</v>
      </c>
      <c r="E222" s="9" t="n">
        <v>4.54</v>
      </c>
      <c r="F222" s="9" t="n">
        <v>0.816236952238181</v>
      </c>
      <c r="G222" s="9" t="n">
        <v>20</v>
      </c>
      <c r="H222" s="9" t="n">
        <v>-0.0692761987632082</v>
      </c>
      <c r="M222" s="9" t="n">
        <v>4.43</v>
      </c>
      <c r="N222" s="9" t="n">
        <v>0.00117122724389756</v>
      </c>
      <c r="O222" s="9" t="n">
        <v>7.21</v>
      </c>
      <c r="P222" s="9" t="n">
        <v>0.0315869387477022</v>
      </c>
      <c r="Q222" s="9" t="n">
        <v>0.779718919466572</v>
      </c>
      <c r="R222" s="9" t="n">
        <v>0.194929729866643</v>
      </c>
      <c r="AA222" s="9" t="n">
        <v>0</v>
      </c>
      <c r="AH222" s="9" t="n">
        <v>0</v>
      </c>
      <c r="AO222" s="9" t="n">
        <v>0</v>
      </c>
      <c r="AV222" s="9" t="n">
        <v>0</v>
      </c>
      <c r="BC222" s="9" t="n">
        <v>0</v>
      </c>
    </row>
    <row r="223" customFormat="false" ht="15" hidden="false" customHeight="false" outlineLevel="0" collapsed="false">
      <c r="A223" s="9" t="s">
        <v>329</v>
      </c>
      <c r="B223" s="9" t="s">
        <v>43</v>
      </c>
      <c r="C223" s="9" t="n">
        <v>71.13</v>
      </c>
      <c r="D223" s="9" t="n">
        <v>208</v>
      </c>
      <c r="E223" s="9" t="n">
        <v>4.55</v>
      </c>
      <c r="F223" s="9" t="n">
        <v>0.783080508732597</v>
      </c>
      <c r="G223" s="9" t="n">
        <v>15</v>
      </c>
      <c r="H223" s="9" t="n">
        <v>-0.78026876501719</v>
      </c>
      <c r="I223" s="9" t="n">
        <v>30.5</v>
      </c>
      <c r="J223" s="9" t="n">
        <v>-0.42270377437305</v>
      </c>
      <c r="K223" s="9" t="n">
        <v>119</v>
      </c>
      <c r="L223" s="9" t="n">
        <v>0.3820650442894</v>
      </c>
      <c r="M223" s="9" t="n">
        <v>4.4</v>
      </c>
      <c r="N223" s="9" t="n">
        <v>0.108589497327344</v>
      </c>
      <c r="O223" s="9" t="n">
        <v>7.12</v>
      </c>
      <c r="P223" s="9" t="n">
        <v>0.253545927563229</v>
      </c>
      <c r="Q223" s="9" t="n">
        <v>0.324308438522329</v>
      </c>
      <c r="R223" s="9" t="n">
        <v>0.0540514064203881</v>
      </c>
      <c r="S223" s="9" t="n">
        <v>5</v>
      </c>
      <c r="T223" s="9" t="n">
        <v>164</v>
      </c>
      <c r="U223" s="9" t="n">
        <v>138</v>
      </c>
      <c r="W223" s="9" t="n">
        <v>3</v>
      </c>
      <c r="X223" s="9" t="n">
        <v>9</v>
      </c>
      <c r="Y223" s="9" t="n">
        <v>0</v>
      </c>
      <c r="Z223" s="9" t="n">
        <v>30</v>
      </c>
      <c r="AA223" s="9" t="n">
        <v>39</v>
      </c>
      <c r="AB223" s="9" t="n">
        <v>13</v>
      </c>
      <c r="AH223" s="9" t="n">
        <v>0</v>
      </c>
      <c r="AK223" s="9" t="n">
        <v>5</v>
      </c>
      <c r="AL223" s="9" t="n">
        <v>112</v>
      </c>
      <c r="AM223" s="9" t="n">
        <v>0</v>
      </c>
      <c r="AN223" s="9" t="n">
        <v>14</v>
      </c>
      <c r="AO223" s="9" t="n">
        <v>126</v>
      </c>
      <c r="AP223" s="9" t="n">
        <v>25.2</v>
      </c>
      <c r="AR223" s="9" t="n">
        <v>15</v>
      </c>
      <c r="AS223" s="9" t="n">
        <v>283</v>
      </c>
      <c r="AT223" s="9" t="n">
        <v>0</v>
      </c>
      <c r="AU223" s="9" t="n">
        <v>164</v>
      </c>
      <c r="AV223" s="9" t="n">
        <v>447</v>
      </c>
      <c r="AW223" s="9" t="n">
        <v>29.8</v>
      </c>
      <c r="AY223" s="9" t="n">
        <v>9</v>
      </c>
      <c r="AZ223" s="9" t="n">
        <v>171</v>
      </c>
      <c r="BA223" s="9" t="n">
        <v>0</v>
      </c>
      <c r="BB223" s="9" t="n">
        <v>0</v>
      </c>
      <c r="BC223" s="9" t="n">
        <v>171</v>
      </c>
      <c r="BD223" s="9" t="n">
        <v>19</v>
      </c>
    </row>
    <row r="224" customFormat="false" ht="15" hidden="false" customHeight="false" outlineLevel="0" collapsed="false">
      <c r="A224" s="9" t="s">
        <v>331</v>
      </c>
      <c r="B224" s="9" t="s">
        <v>43</v>
      </c>
      <c r="C224" s="9" t="n">
        <v>70.5</v>
      </c>
      <c r="D224" s="9" t="n">
        <v>223</v>
      </c>
      <c r="E224" s="9" t="n">
        <v>4.53</v>
      </c>
      <c r="F224" s="9" t="n">
        <v>0.849393395743765</v>
      </c>
      <c r="G224" s="9" t="n">
        <v>28</v>
      </c>
      <c r="H224" s="9" t="n">
        <v>1.06831190724316</v>
      </c>
      <c r="I224" s="9" t="n">
        <v>35</v>
      </c>
      <c r="J224" s="9" t="n">
        <v>0.618949137843801</v>
      </c>
      <c r="K224" s="9" t="n">
        <v>115</v>
      </c>
      <c r="L224" s="9" t="n">
        <v>-0.0402606175702815</v>
      </c>
      <c r="M224" s="9" t="n">
        <v>4.62</v>
      </c>
      <c r="N224" s="9" t="n">
        <v>-0.679144483284611</v>
      </c>
      <c r="Q224" s="9" t="n">
        <v>1.81724933997584</v>
      </c>
      <c r="R224" s="9" t="n">
        <v>0.363449867995167</v>
      </c>
      <c r="S224" s="9" t="n">
        <v>6</v>
      </c>
      <c r="T224" s="9" t="n">
        <v>189</v>
      </c>
      <c r="U224" s="9" t="n">
        <v>155</v>
      </c>
      <c r="W224" s="9" t="n">
        <v>8</v>
      </c>
      <c r="X224" s="9" t="n">
        <v>155</v>
      </c>
      <c r="Y224" s="9" t="n">
        <v>0</v>
      </c>
      <c r="Z224" s="9" t="n">
        <v>20</v>
      </c>
      <c r="AA224" s="9" t="n">
        <v>175</v>
      </c>
      <c r="AB224" s="9" t="n">
        <v>21.875</v>
      </c>
      <c r="AD224" s="9" t="n">
        <v>11</v>
      </c>
      <c r="AE224" s="9" t="n">
        <v>49</v>
      </c>
      <c r="AF224" s="9" t="n">
        <v>0</v>
      </c>
      <c r="AG224" s="9" t="n">
        <v>73</v>
      </c>
      <c r="AH224" s="9" t="n">
        <v>122</v>
      </c>
      <c r="AI224" s="9" t="n">
        <v>11.0909090909091</v>
      </c>
      <c r="AO224" s="9" t="n">
        <v>0</v>
      </c>
      <c r="AR224" s="9" t="n">
        <v>4</v>
      </c>
      <c r="AS224" s="9" t="n">
        <v>49</v>
      </c>
      <c r="AT224" s="9" t="n">
        <v>0</v>
      </c>
      <c r="AU224" s="9" t="n">
        <v>61</v>
      </c>
      <c r="AV224" s="9" t="n">
        <v>110</v>
      </c>
      <c r="AW224" s="9" t="n">
        <v>27.5</v>
      </c>
      <c r="BC224" s="9" t="n">
        <v>0</v>
      </c>
    </row>
    <row r="225" customFormat="false" ht="15" hidden="false" customHeight="false" outlineLevel="0" collapsed="false">
      <c r="A225" s="9" t="s">
        <v>332</v>
      </c>
      <c r="B225" s="9" t="s">
        <v>43</v>
      </c>
      <c r="C225" s="9" t="n">
        <v>70.5</v>
      </c>
      <c r="D225" s="9" t="n">
        <v>214</v>
      </c>
      <c r="E225" s="9" t="n">
        <v>4.66</v>
      </c>
      <c r="F225" s="9" t="n">
        <v>0.418359630171161</v>
      </c>
      <c r="G225" s="9" t="n">
        <v>15</v>
      </c>
      <c r="H225" s="9" t="n">
        <v>-0.78026876501719</v>
      </c>
      <c r="I225" s="9" t="n">
        <v>32</v>
      </c>
      <c r="J225" s="9" t="n">
        <v>-0.0754861369674331</v>
      </c>
      <c r="K225" s="9" t="n">
        <v>118</v>
      </c>
      <c r="L225" s="9" t="n">
        <v>0.276483628824479</v>
      </c>
      <c r="M225" s="9" t="n">
        <v>4.4</v>
      </c>
      <c r="N225" s="9" t="n">
        <v>0.108589497327344</v>
      </c>
      <c r="O225" s="9" t="n">
        <v>6.88</v>
      </c>
      <c r="P225" s="9" t="n">
        <v>0.845436564404634</v>
      </c>
      <c r="Q225" s="9" t="n">
        <v>0.793114418742996</v>
      </c>
      <c r="R225" s="9" t="n">
        <v>0.132185736457166</v>
      </c>
      <c r="S225" s="9" t="n">
        <v>2</v>
      </c>
      <c r="T225" s="9" t="n">
        <v>58</v>
      </c>
      <c r="U225" s="9" t="n">
        <v>53</v>
      </c>
      <c r="W225" s="9" t="n">
        <v>16</v>
      </c>
      <c r="X225" s="9" t="n">
        <v>312</v>
      </c>
      <c r="Y225" s="9" t="n">
        <v>0</v>
      </c>
      <c r="Z225" s="9" t="n">
        <v>128</v>
      </c>
      <c r="AA225" s="9" t="n">
        <v>440</v>
      </c>
      <c r="AB225" s="9" t="n">
        <v>27.5</v>
      </c>
      <c r="AD225" s="9" t="n">
        <v>5</v>
      </c>
      <c r="AE225" s="9" t="n">
        <v>191</v>
      </c>
      <c r="AF225" s="9" t="n">
        <v>0</v>
      </c>
      <c r="AG225" s="9" t="n">
        <v>0</v>
      </c>
      <c r="AH225" s="9" t="n">
        <v>191</v>
      </c>
      <c r="AI225" s="9" t="n">
        <v>38.2</v>
      </c>
      <c r="AO225" s="9" t="n">
        <v>0</v>
      </c>
      <c r="AV225" s="9" t="n">
        <v>0</v>
      </c>
      <c r="BC225" s="9" t="n">
        <v>0</v>
      </c>
    </row>
    <row r="226" customFormat="false" ht="15" hidden="false" customHeight="false" outlineLevel="0" collapsed="false">
      <c r="A226" s="9" t="s">
        <v>334</v>
      </c>
      <c r="B226" s="9" t="s">
        <v>43</v>
      </c>
      <c r="C226" s="9" t="n">
        <v>68.25</v>
      </c>
      <c r="D226" s="9" t="n">
        <v>208</v>
      </c>
      <c r="E226" s="9" t="n">
        <v>4.68</v>
      </c>
      <c r="F226" s="9" t="n">
        <v>0.352046743159993</v>
      </c>
      <c r="G226" s="9" t="n">
        <v>19</v>
      </c>
      <c r="H226" s="9" t="n">
        <v>-0.211474712014004</v>
      </c>
      <c r="I226" s="9" t="n">
        <v>32.5</v>
      </c>
      <c r="J226" s="9" t="n">
        <v>0.0402530755011059</v>
      </c>
      <c r="K226" s="9" t="n">
        <v>113</v>
      </c>
      <c r="L226" s="9" t="n">
        <v>-0.251423448500122</v>
      </c>
      <c r="M226" s="9" t="n">
        <v>4.18</v>
      </c>
      <c r="N226" s="9" t="n">
        <v>0.896323477939301</v>
      </c>
      <c r="O226" s="9" t="n">
        <v>6.95</v>
      </c>
      <c r="P226" s="9" t="n">
        <v>0.672801795325891</v>
      </c>
      <c r="Q226" s="9" t="n">
        <v>1.49852693141216</v>
      </c>
      <c r="R226" s="9" t="n">
        <v>0.249754488568694</v>
      </c>
      <c r="AA226" s="9" t="n">
        <v>0</v>
      </c>
      <c r="AH226" s="9" t="n">
        <v>0</v>
      </c>
      <c r="AO226" s="9" t="n">
        <v>0</v>
      </c>
      <c r="AV226" s="9" t="n">
        <v>0</v>
      </c>
      <c r="BC226" s="9" t="n">
        <v>0</v>
      </c>
    </row>
    <row r="227" customFormat="false" ht="15" hidden="false" customHeight="false" outlineLevel="0" collapsed="false">
      <c r="A227" s="9" t="s">
        <v>348</v>
      </c>
      <c r="B227" s="9" t="s">
        <v>43</v>
      </c>
      <c r="C227" s="9" t="n">
        <v>70.25</v>
      </c>
      <c r="D227" s="9" t="n">
        <v>168</v>
      </c>
      <c r="E227" s="9" t="n">
        <v>4.34</v>
      </c>
      <c r="F227" s="9" t="n">
        <v>1.47936582234988</v>
      </c>
      <c r="I227" s="9" t="n">
        <v>34</v>
      </c>
      <c r="J227" s="9" t="n">
        <v>0.387470712906723</v>
      </c>
      <c r="K227" s="9" t="n">
        <v>121</v>
      </c>
      <c r="L227" s="9" t="n">
        <v>0.59322787521924</v>
      </c>
      <c r="Q227" s="9" t="n">
        <v>2.46006441047584</v>
      </c>
      <c r="R227" s="9" t="n">
        <v>0.820021470158614</v>
      </c>
      <c r="AA227" s="9" t="n">
        <v>0</v>
      </c>
      <c r="AD227" s="9" t="n">
        <v>1</v>
      </c>
      <c r="AE227" s="9" t="n">
        <v>0</v>
      </c>
      <c r="AF227" s="9" t="n">
        <v>0</v>
      </c>
      <c r="AG227" s="9" t="n">
        <v>5</v>
      </c>
      <c r="AH227" s="9" t="n">
        <v>5</v>
      </c>
      <c r="AI227" s="9" t="n">
        <v>5</v>
      </c>
      <c r="AO227" s="9" t="n">
        <v>0</v>
      </c>
      <c r="AV227" s="9" t="n">
        <v>0</v>
      </c>
      <c r="BC227" s="9" t="n">
        <v>0</v>
      </c>
    </row>
    <row r="228" customFormat="false" ht="15" hidden="false" customHeight="false" outlineLevel="0" collapsed="false">
      <c r="A228" s="9" t="s">
        <v>355</v>
      </c>
      <c r="B228" s="9" t="s">
        <v>43</v>
      </c>
      <c r="C228" s="9" t="n">
        <v>69.13</v>
      </c>
      <c r="D228" s="9" t="n">
        <v>199</v>
      </c>
      <c r="E228" s="9" t="n">
        <v>4.8</v>
      </c>
      <c r="F228" s="9" t="n">
        <v>-0.0458305789070264</v>
      </c>
      <c r="G228" s="9" t="n">
        <v>18</v>
      </c>
      <c r="H228" s="9" t="n">
        <v>-0.353673225264801</v>
      </c>
      <c r="I228" s="9" t="n">
        <v>32.5</v>
      </c>
      <c r="J228" s="9" t="n">
        <v>0.0402530755011059</v>
      </c>
      <c r="K228" s="9" t="n">
        <v>112</v>
      </c>
      <c r="L228" s="9" t="n">
        <v>-0.357004863965042</v>
      </c>
      <c r="M228" s="9" t="n">
        <v>4.21</v>
      </c>
      <c r="N228" s="9" t="n">
        <v>0.788905207855852</v>
      </c>
      <c r="O228" s="9" t="n">
        <v>7.17</v>
      </c>
      <c r="P228" s="9" t="n">
        <v>0.13023537822127</v>
      </c>
      <c r="Q228" s="9" t="n">
        <v>0.202884993441358</v>
      </c>
      <c r="R228" s="9" t="n">
        <v>0.0338141655735596</v>
      </c>
      <c r="W228" s="9" t="n">
        <v>1</v>
      </c>
      <c r="X228" s="9" t="n">
        <v>9</v>
      </c>
      <c r="Y228" s="9" t="n">
        <v>0</v>
      </c>
      <c r="Z228" s="9" t="n">
        <v>0</v>
      </c>
      <c r="AA228" s="9" t="n">
        <v>9</v>
      </c>
      <c r="AB228" s="9" t="n">
        <v>9</v>
      </c>
      <c r="AH228" s="9" t="n">
        <v>0</v>
      </c>
      <c r="AO228" s="9" t="n">
        <v>0</v>
      </c>
      <c r="AV228" s="9" t="n">
        <v>0</v>
      </c>
      <c r="BC228" s="9" t="n">
        <v>0</v>
      </c>
    </row>
    <row r="229" customFormat="false" ht="15" hidden="false" customHeight="false" outlineLevel="0" collapsed="false">
      <c r="A229" s="9" t="s">
        <v>358</v>
      </c>
      <c r="B229" s="9" t="s">
        <v>43</v>
      </c>
      <c r="C229" s="9" t="n">
        <v>70.25</v>
      </c>
      <c r="D229" s="9" t="n">
        <v>214</v>
      </c>
      <c r="E229" s="9" t="n">
        <v>4.73</v>
      </c>
      <c r="F229" s="9" t="n">
        <v>0.186264525632066</v>
      </c>
      <c r="G229" s="9" t="n">
        <v>21</v>
      </c>
      <c r="H229" s="9" t="n">
        <v>0.0729223144875881</v>
      </c>
      <c r="I229" s="9" t="n">
        <v>39</v>
      </c>
      <c r="J229" s="9" t="n">
        <v>1.54486283759211</v>
      </c>
      <c r="K229" s="9" t="n">
        <v>125</v>
      </c>
      <c r="L229" s="9" t="n">
        <v>1.01555353707892</v>
      </c>
      <c r="M229" s="9" t="n">
        <v>4.09</v>
      </c>
      <c r="N229" s="9" t="n">
        <v>1.21857828818965</v>
      </c>
      <c r="O229" s="9" t="n">
        <v>6.85</v>
      </c>
      <c r="P229" s="9" t="n">
        <v>0.919422894009811</v>
      </c>
      <c r="Q229" s="9" t="n">
        <v>4.95760439699015</v>
      </c>
      <c r="R229" s="9" t="n">
        <v>0.826267399498358</v>
      </c>
      <c r="S229" s="9" t="n">
        <v>6</v>
      </c>
      <c r="T229" s="9" t="n">
        <v>190</v>
      </c>
      <c r="U229" s="9" t="n">
        <v>156</v>
      </c>
      <c r="W229" s="9" t="n">
        <v>1</v>
      </c>
      <c r="X229" s="9" t="n">
        <v>0</v>
      </c>
      <c r="Y229" s="9" t="n">
        <v>0</v>
      </c>
      <c r="Z229" s="9" t="n">
        <v>17</v>
      </c>
      <c r="AA229" s="9" t="n">
        <v>17</v>
      </c>
      <c r="AB229" s="9" t="n">
        <v>17</v>
      </c>
      <c r="AD229" s="9" t="n">
        <v>9</v>
      </c>
      <c r="AE229" s="9" t="n">
        <v>34</v>
      </c>
      <c r="AF229" s="9" t="n">
        <v>0</v>
      </c>
      <c r="AG229" s="9" t="n">
        <v>133</v>
      </c>
      <c r="AH229" s="9" t="n">
        <v>167</v>
      </c>
      <c r="AI229" s="9" t="n">
        <v>18.5555555555556</v>
      </c>
      <c r="AK229" s="9" t="n">
        <v>16</v>
      </c>
      <c r="AL229" s="9" t="n">
        <v>73</v>
      </c>
      <c r="AM229" s="9" t="n">
        <v>0</v>
      </c>
      <c r="AN229" s="9" t="n">
        <v>299</v>
      </c>
      <c r="AO229" s="9" t="n">
        <v>372</v>
      </c>
      <c r="AP229" s="9" t="n">
        <v>23.25</v>
      </c>
      <c r="AR229" s="9" t="n">
        <v>16</v>
      </c>
      <c r="AS229" s="9" t="n">
        <v>238</v>
      </c>
      <c r="AT229" s="9" t="n">
        <v>0</v>
      </c>
      <c r="AU229" s="9" t="n">
        <v>209</v>
      </c>
      <c r="AV229" s="9" t="n">
        <v>447</v>
      </c>
      <c r="AW229" s="9" t="n">
        <v>27.9375</v>
      </c>
      <c r="AY229" s="9" t="n">
        <v>10</v>
      </c>
      <c r="AZ229" s="9" t="n">
        <v>195</v>
      </c>
      <c r="BA229" s="9" t="n">
        <v>0</v>
      </c>
      <c r="BB229" s="9" t="n">
        <v>102</v>
      </c>
      <c r="BC229" s="9" t="n">
        <v>297</v>
      </c>
      <c r="BD229" s="9" t="n">
        <v>29.7</v>
      </c>
    </row>
    <row r="230" customFormat="false" ht="15" hidden="false" customHeight="false" outlineLevel="0" collapsed="false">
      <c r="A230" s="9" t="s">
        <v>360</v>
      </c>
      <c r="B230" s="9" t="s">
        <v>43</v>
      </c>
      <c r="C230" s="9" t="n">
        <v>65.75</v>
      </c>
      <c r="D230" s="9" t="n">
        <v>190</v>
      </c>
      <c r="E230" s="9" t="n">
        <v>4.8</v>
      </c>
      <c r="F230" s="9" t="n">
        <v>-0.0458305789070264</v>
      </c>
      <c r="G230" s="9" t="n">
        <v>15</v>
      </c>
      <c r="H230" s="9" t="n">
        <v>-0.78026876501719</v>
      </c>
      <c r="I230" s="9" t="n">
        <v>34</v>
      </c>
      <c r="J230" s="9" t="n">
        <v>0.387470712906723</v>
      </c>
      <c r="K230" s="9" t="n">
        <v>114</v>
      </c>
      <c r="L230" s="9" t="n">
        <v>-0.145842033035202</v>
      </c>
      <c r="M230" s="9" t="n">
        <v>4.25</v>
      </c>
      <c r="N230" s="9" t="n">
        <v>0.645680847744587</v>
      </c>
      <c r="O230" s="9" t="n">
        <v>6.97</v>
      </c>
      <c r="P230" s="9" t="n">
        <v>0.623477575589108</v>
      </c>
      <c r="Q230" s="9" t="n">
        <v>0.684687759281</v>
      </c>
      <c r="R230" s="9" t="n">
        <v>0.114114626546833</v>
      </c>
      <c r="AA230" s="9" t="n">
        <v>0</v>
      </c>
      <c r="AH230" s="9" t="n">
        <v>0</v>
      </c>
      <c r="AO230" s="9" t="n">
        <v>0</v>
      </c>
      <c r="AV230" s="9" t="n">
        <v>0</v>
      </c>
      <c r="BC230" s="9" t="n">
        <v>0</v>
      </c>
    </row>
    <row r="231" customFormat="false" ht="15" hidden="false" customHeight="false" outlineLevel="0" collapsed="false">
      <c r="A231" s="9" t="s">
        <v>389</v>
      </c>
      <c r="B231" s="9" t="s">
        <v>43</v>
      </c>
      <c r="C231" s="9" t="n">
        <v>70.5</v>
      </c>
      <c r="D231" s="9" t="n">
        <v>213</v>
      </c>
      <c r="E231" s="9" t="n">
        <v>4.68</v>
      </c>
      <c r="F231" s="9" t="n">
        <v>0.352046743159993</v>
      </c>
      <c r="G231" s="9" t="n">
        <v>15</v>
      </c>
      <c r="H231" s="9" t="n">
        <v>-0.78026876501719</v>
      </c>
      <c r="I231" s="9" t="n">
        <v>31</v>
      </c>
      <c r="J231" s="9" t="n">
        <v>-0.306964561904511</v>
      </c>
      <c r="K231" s="9" t="n">
        <v>117</v>
      </c>
      <c r="L231" s="9" t="n">
        <v>0.170902213359559</v>
      </c>
      <c r="M231" s="9" t="n">
        <v>4.44</v>
      </c>
      <c r="N231" s="9" t="n">
        <v>-0.034634862783921</v>
      </c>
      <c r="O231" s="9" t="n">
        <v>6.97</v>
      </c>
      <c r="P231" s="9" t="n">
        <v>0.623477575589108</v>
      </c>
      <c r="Q231" s="9" t="n">
        <v>0.0245583424030382</v>
      </c>
      <c r="R231" s="9" t="n">
        <v>0.00409305706717304</v>
      </c>
      <c r="AA231" s="9" t="n">
        <v>0</v>
      </c>
      <c r="AH231" s="9" t="n">
        <v>0</v>
      </c>
      <c r="AO231" s="9" t="n">
        <v>0</v>
      </c>
      <c r="AV231" s="9" t="n">
        <v>0</v>
      </c>
      <c r="BC231" s="9" t="n">
        <v>0</v>
      </c>
    </row>
    <row r="232" customFormat="false" ht="15" hidden="false" customHeight="false" outlineLevel="0" collapsed="false">
      <c r="A232" s="9" t="s">
        <v>390</v>
      </c>
      <c r="B232" s="9" t="s">
        <v>43</v>
      </c>
      <c r="C232" s="9" t="n">
        <v>69.13</v>
      </c>
      <c r="D232" s="9" t="n">
        <v>214</v>
      </c>
      <c r="E232" s="9" t="n">
        <v>4.76</v>
      </c>
      <c r="F232" s="9" t="n">
        <v>0.0867951951153134</v>
      </c>
      <c r="G232" s="9" t="n">
        <v>17</v>
      </c>
      <c r="H232" s="9" t="n">
        <v>-0.495871738515597</v>
      </c>
      <c r="I232" s="9" t="n">
        <v>30</v>
      </c>
      <c r="J232" s="9" t="n">
        <v>-0.538442986841589</v>
      </c>
      <c r="K232" s="9" t="n">
        <v>110</v>
      </c>
      <c r="L232" s="9" t="n">
        <v>-0.568167694894883</v>
      </c>
      <c r="M232" s="9" t="n">
        <v>4.5</v>
      </c>
      <c r="N232" s="9" t="n">
        <v>-0.249471402950816</v>
      </c>
      <c r="O232" s="9" t="n">
        <v>7.13</v>
      </c>
      <c r="P232" s="9" t="n">
        <v>0.228883817694837</v>
      </c>
      <c r="Q232" s="9" t="n">
        <v>-1.53627481039273</v>
      </c>
      <c r="R232" s="9" t="n">
        <v>-0.256045801732122</v>
      </c>
      <c r="S232" s="9" t="n">
        <v>5</v>
      </c>
      <c r="T232" s="9" t="n">
        <v>140</v>
      </c>
      <c r="U232" s="9" t="n">
        <v>121</v>
      </c>
      <c r="W232" s="9" t="n">
        <v>16</v>
      </c>
      <c r="X232" s="9" t="n">
        <v>131</v>
      </c>
      <c r="Y232" s="9" t="n">
        <v>0</v>
      </c>
      <c r="Z232" s="9" t="n">
        <v>138</v>
      </c>
      <c r="AA232" s="9" t="n">
        <v>269</v>
      </c>
      <c r="AB232" s="9" t="n">
        <v>16.8125</v>
      </c>
      <c r="AD232" s="9" t="n">
        <v>14</v>
      </c>
      <c r="AE232" s="9" t="n">
        <v>208</v>
      </c>
      <c r="AF232" s="9" t="n">
        <v>0</v>
      </c>
      <c r="AG232" s="9" t="n">
        <v>130</v>
      </c>
      <c r="AH232" s="9" t="n">
        <v>338</v>
      </c>
      <c r="AI232" s="9" t="n">
        <v>24.1428571428571</v>
      </c>
      <c r="AK232" s="9" t="n">
        <v>16</v>
      </c>
      <c r="AL232" s="9" t="n">
        <v>76</v>
      </c>
      <c r="AM232" s="9" t="n">
        <v>0</v>
      </c>
      <c r="AN232" s="9" t="n">
        <v>272</v>
      </c>
      <c r="AO232" s="9" t="n">
        <v>348</v>
      </c>
      <c r="AP232" s="9" t="n">
        <v>21.75</v>
      </c>
      <c r="AR232" s="9" t="n">
        <v>15</v>
      </c>
      <c r="AS232" s="9" t="n">
        <v>11</v>
      </c>
      <c r="AT232" s="9" t="n">
        <v>0</v>
      </c>
      <c r="AU232" s="9" t="n">
        <v>269</v>
      </c>
      <c r="AV232" s="9" t="n">
        <v>280</v>
      </c>
      <c r="AW232" s="9" t="n">
        <v>18.6666666666667</v>
      </c>
      <c r="BC232" s="9" t="n">
        <v>0</v>
      </c>
    </row>
    <row r="233" customFormat="false" ht="15" hidden="false" customHeight="false" outlineLevel="0" collapsed="false">
      <c r="A233" s="9" t="s">
        <v>408</v>
      </c>
      <c r="B233" s="9" t="s">
        <v>43</v>
      </c>
      <c r="C233" s="9" t="n">
        <v>70.13</v>
      </c>
      <c r="D233" s="9" t="n">
        <v>201</v>
      </c>
      <c r="E233" s="9" t="n">
        <v>4.68</v>
      </c>
      <c r="F233" s="9" t="n">
        <v>0.352046743159993</v>
      </c>
      <c r="I233" s="9" t="n">
        <v>32</v>
      </c>
      <c r="J233" s="9" t="n">
        <v>-0.0754861369674331</v>
      </c>
      <c r="K233" s="9" t="n">
        <v>118</v>
      </c>
      <c r="L233" s="9" t="n">
        <v>0.276483628824479</v>
      </c>
      <c r="Q233" s="9" t="n">
        <v>0.553044235017039</v>
      </c>
      <c r="R233" s="9" t="n">
        <v>0.184348078339013</v>
      </c>
      <c r="S233" s="9" t="n">
        <v>6</v>
      </c>
      <c r="T233" s="9" t="n">
        <v>199</v>
      </c>
      <c r="U233" s="9" t="n">
        <v>163</v>
      </c>
      <c r="W233" s="9" t="n">
        <v>14</v>
      </c>
      <c r="X233" s="9" t="n">
        <v>48</v>
      </c>
      <c r="Y233" s="9" t="n">
        <v>0</v>
      </c>
      <c r="Z233" s="9" t="n">
        <v>249</v>
      </c>
      <c r="AA233" s="9" t="n">
        <v>297</v>
      </c>
      <c r="AB233" s="9" t="n">
        <v>21.2142857142857</v>
      </c>
      <c r="AD233" s="9" t="n">
        <v>14</v>
      </c>
      <c r="AE233" s="9" t="n">
        <v>172</v>
      </c>
      <c r="AF233" s="9" t="n">
        <v>0</v>
      </c>
      <c r="AG233" s="9" t="n">
        <v>101</v>
      </c>
      <c r="AH233" s="9" t="n">
        <v>273</v>
      </c>
      <c r="AI233" s="9" t="n">
        <v>19.5</v>
      </c>
      <c r="AK233" s="9" t="n">
        <v>16</v>
      </c>
      <c r="AL233" s="9" t="n">
        <v>470</v>
      </c>
      <c r="AM233" s="9" t="n">
        <v>0</v>
      </c>
      <c r="AN233" s="9" t="n">
        <v>106</v>
      </c>
      <c r="AO233" s="9" t="n">
        <v>576</v>
      </c>
      <c r="AP233" s="9" t="n">
        <v>36</v>
      </c>
      <c r="AR233" s="9" t="n">
        <v>10</v>
      </c>
      <c r="AS233" s="9" t="n">
        <v>423</v>
      </c>
      <c r="AT233" s="9" t="n">
        <v>0</v>
      </c>
      <c r="AU233" s="9" t="n">
        <v>0</v>
      </c>
      <c r="AV233" s="9" t="n">
        <v>423</v>
      </c>
      <c r="AW233" s="9" t="n">
        <v>42.3</v>
      </c>
      <c r="AY233" s="9" t="n">
        <v>16</v>
      </c>
      <c r="AZ233" s="9" t="n">
        <v>469</v>
      </c>
      <c r="BA233" s="9" t="n">
        <v>0</v>
      </c>
      <c r="BB233" s="9" t="n">
        <v>0</v>
      </c>
      <c r="BC233" s="9" t="n">
        <v>469</v>
      </c>
      <c r="BD233" s="9" t="n">
        <v>29.3125</v>
      </c>
    </row>
    <row r="234" customFormat="false" ht="15" hidden="false" customHeight="false" outlineLevel="0" collapsed="false">
      <c r="A234" s="9" t="s">
        <v>434</v>
      </c>
      <c r="B234" s="9" t="s">
        <v>43</v>
      </c>
      <c r="C234" s="9" t="n">
        <v>68.38</v>
      </c>
      <c r="D234" s="9" t="n">
        <v>216</v>
      </c>
      <c r="E234" s="9" t="n">
        <v>4.55</v>
      </c>
      <c r="F234" s="9" t="n">
        <v>0.783080508732597</v>
      </c>
      <c r="G234" s="9" t="n">
        <v>27</v>
      </c>
      <c r="H234" s="9" t="n">
        <v>0.926113393992366</v>
      </c>
      <c r="I234" s="9" t="n">
        <v>33</v>
      </c>
      <c r="J234" s="9" t="n">
        <v>0.155992287969645</v>
      </c>
      <c r="K234" s="9" t="n">
        <v>122</v>
      </c>
      <c r="L234" s="9" t="n">
        <v>0.69880929068416</v>
      </c>
      <c r="M234" s="9" t="n">
        <v>4.17</v>
      </c>
      <c r="N234" s="9" t="n">
        <v>0.932129567967116</v>
      </c>
      <c r="O234" s="9" t="n">
        <v>6.7</v>
      </c>
      <c r="P234" s="9" t="n">
        <v>1.28935454203569</v>
      </c>
      <c r="Q234" s="9" t="n">
        <v>4.78547959138157</v>
      </c>
      <c r="R234" s="9" t="n">
        <v>0.797579931896929</v>
      </c>
      <c r="S234" s="9" t="n">
        <v>5</v>
      </c>
      <c r="T234" s="9" t="n">
        <v>160</v>
      </c>
      <c r="U234" s="9" t="n">
        <v>134</v>
      </c>
      <c r="W234" s="9" t="n">
        <v>14</v>
      </c>
      <c r="X234" s="9" t="n">
        <v>566</v>
      </c>
      <c r="Y234" s="9" t="n">
        <v>0</v>
      </c>
      <c r="Z234" s="9" t="n">
        <v>0</v>
      </c>
      <c r="AA234" s="9" t="n">
        <v>566</v>
      </c>
      <c r="AB234" s="9" t="n">
        <v>40.4285714285714</v>
      </c>
      <c r="AD234" s="9" t="n">
        <v>13</v>
      </c>
      <c r="AE234" s="9" t="n">
        <v>175</v>
      </c>
      <c r="AF234" s="9" t="n">
        <v>0</v>
      </c>
      <c r="AG234" s="9" t="n">
        <v>6</v>
      </c>
      <c r="AH234" s="9" t="n">
        <v>181</v>
      </c>
      <c r="AI234" s="9" t="n">
        <v>13.9230769230769</v>
      </c>
      <c r="AK234" s="9" t="n">
        <v>8</v>
      </c>
      <c r="AL234" s="9" t="n">
        <v>140</v>
      </c>
      <c r="AM234" s="9" t="n">
        <v>0</v>
      </c>
      <c r="AN234" s="9" t="n">
        <v>48</v>
      </c>
      <c r="AO234" s="9" t="n">
        <v>188</v>
      </c>
      <c r="AP234" s="9" t="n">
        <v>23.5</v>
      </c>
      <c r="AV234" s="9" t="n">
        <v>0</v>
      </c>
      <c r="BC234" s="9" t="n">
        <v>0</v>
      </c>
    </row>
    <row r="235" customFormat="false" ht="15" hidden="false" customHeight="false" outlineLevel="0" collapsed="false">
      <c r="A235" s="9" t="s">
        <v>168</v>
      </c>
      <c r="B235" s="9" t="s">
        <v>169</v>
      </c>
      <c r="C235" s="9" t="n">
        <v>71</v>
      </c>
      <c r="D235" s="9" t="n">
        <v>209</v>
      </c>
      <c r="E235" s="9" t="n">
        <v>4.44</v>
      </c>
      <c r="F235" s="9" t="n">
        <v>1.14780138729403</v>
      </c>
      <c r="I235" s="9" t="n">
        <v>39</v>
      </c>
      <c r="J235" s="9" t="n">
        <v>1.54486283759211</v>
      </c>
      <c r="K235" s="9" t="n">
        <v>134</v>
      </c>
      <c r="L235" s="9" t="n">
        <v>1.9657862762632</v>
      </c>
      <c r="M235" s="9" t="n">
        <v>4.07</v>
      </c>
      <c r="N235" s="9" t="n">
        <v>1.29019046824528</v>
      </c>
      <c r="Q235" s="9" t="n">
        <v>5.94864096939462</v>
      </c>
      <c r="R235" s="9" t="n">
        <v>1.48716024234866</v>
      </c>
      <c r="S235" s="9" t="n">
        <v>5</v>
      </c>
      <c r="T235" s="9" t="n">
        <v>136</v>
      </c>
      <c r="U235" s="9" t="n">
        <v>117</v>
      </c>
      <c r="W235" s="9" t="n">
        <v>11</v>
      </c>
      <c r="X235" s="9" t="n">
        <v>0</v>
      </c>
      <c r="Y235" s="9" t="n">
        <v>524</v>
      </c>
      <c r="Z235" s="9" t="n">
        <v>79</v>
      </c>
      <c r="AA235" s="9" t="n">
        <v>603</v>
      </c>
      <c r="AB235" s="9" t="n">
        <v>54.8181818181818</v>
      </c>
      <c r="AD235" s="9" t="n">
        <v>7</v>
      </c>
      <c r="AE235" s="9" t="n">
        <v>0</v>
      </c>
      <c r="AF235" s="9" t="n">
        <v>76</v>
      </c>
      <c r="AG235" s="9" t="n">
        <v>131</v>
      </c>
      <c r="AH235" s="9" t="n">
        <v>207</v>
      </c>
      <c r="AI235" s="9" t="n">
        <v>29.5714285714286</v>
      </c>
      <c r="AO235" s="9" t="n">
        <v>0</v>
      </c>
      <c r="AV235" s="9" t="n">
        <v>0</v>
      </c>
      <c r="BC235" s="9" t="n">
        <v>0</v>
      </c>
    </row>
    <row r="236" customFormat="false" ht="15" hidden="false" customHeight="false" outlineLevel="0" collapsed="false">
      <c r="A236" s="9" t="s">
        <v>199</v>
      </c>
      <c r="B236" s="9" t="s">
        <v>169</v>
      </c>
      <c r="C236" s="9" t="n">
        <v>72</v>
      </c>
      <c r="D236" s="9" t="n">
        <v>213</v>
      </c>
      <c r="E236" s="9" t="n">
        <v>4.57</v>
      </c>
      <c r="F236" s="9" t="n">
        <v>0.716767621721425</v>
      </c>
      <c r="G236" s="9" t="n">
        <v>17</v>
      </c>
      <c r="H236" s="9" t="n">
        <v>-0.495871738515597</v>
      </c>
      <c r="I236" s="9" t="n">
        <v>35</v>
      </c>
      <c r="J236" s="9" t="n">
        <v>0.618949137843801</v>
      </c>
      <c r="K236" s="9" t="n">
        <v>124</v>
      </c>
      <c r="L236" s="9" t="n">
        <v>0.909972121614001</v>
      </c>
      <c r="M236" s="9" t="n">
        <v>4.09</v>
      </c>
      <c r="N236" s="9" t="n">
        <v>1.21857828818965</v>
      </c>
      <c r="O236" s="9" t="n">
        <v>7.02</v>
      </c>
      <c r="P236" s="9" t="n">
        <v>0.500167026247149</v>
      </c>
      <c r="Q236" s="9" t="n">
        <v>3.46856245710042</v>
      </c>
      <c r="R236" s="9" t="n">
        <v>0.578093742850071</v>
      </c>
      <c r="S236" s="9" t="n">
        <v>3</v>
      </c>
      <c r="T236" s="9" t="n">
        <v>80</v>
      </c>
      <c r="U236" s="9" t="n">
        <v>71</v>
      </c>
      <c r="W236" s="9" t="n">
        <v>13</v>
      </c>
      <c r="X236" s="9" t="n">
        <v>0</v>
      </c>
      <c r="Y236" s="9" t="n">
        <v>515</v>
      </c>
      <c r="Z236" s="9" t="n">
        <v>162</v>
      </c>
      <c r="AA236" s="9" t="n">
        <v>677</v>
      </c>
      <c r="AB236" s="9" t="n">
        <v>52.0769230769231</v>
      </c>
      <c r="AD236" s="9" t="n">
        <v>16</v>
      </c>
      <c r="AE236" s="9" t="n">
        <v>16</v>
      </c>
      <c r="AF236" s="9" t="n">
        <v>971</v>
      </c>
      <c r="AG236" s="9" t="n">
        <v>211</v>
      </c>
      <c r="AH236" s="9" t="n">
        <v>1198</v>
      </c>
      <c r="AI236" s="9" t="n">
        <v>74.875</v>
      </c>
      <c r="AK236" s="9" t="n">
        <v>16</v>
      </c>
      <c r="AL236" s="9" t="n">
        <v>5</v>
      </c>
      <c r="AM236" s="9" t="n">
        <v>823</v>
      </c>
      <c r="AN236" s="9" t="n">
        <v>254</v>
      </c>
      <c r="AO236" s="9" t="n">
        <v>1082</v>
      </c>
      <c r="AP236" s="9" t="n">
        <v>67.625</v>
      </c>
      <c r="AR236" s="9" t="n">
        <v>13</v>
      </c>
      <c r="AS236" s="9" t="n">
        <v>8</v>
      </c>
      <c r="AT236" s="9" t="n">
        <v>555</v>
      </c>
      <c r="AU236" s="9" t="n">
        <v>127</v>
      </c>
      <c r="AV236" s="9" t="n">
        <v>690</v>
      </c>
      <c r="AW236" s="9" t="n">
        <v>53.0769230769231</v>
      </c>
      <c r="AY236" s="9" t="n">
        <v>12</v>
      </c>
      <c r="AZ236" s="9" t="n">
        <v>0</v>
      </c>
      <c r="BA236" s="9" t="n">
        <v>134</v>
      </c>
      <c r="BB236" s="9" t="n">
        <v>73</v>
      </c>
      <c r="BC236" s="9" t="n">
        <v>207</v>
      </c>
      <c r="BD236" s="9" t="n">
        <v>17.25</v>
      </c>
    </row>
    <row r="237" customFormat="false" ht="15" hidden="false" customHeight="false" outlineLevel="0" collapsed="false">
      <c r="A237" s="9" t="s">
        <v>215</v>
      </c>
      <c r="B237" s="9" t="s">
        <v>169</v>
      </c>
      <c r="C237" s="9" t="n">
        <v>72.75</v>
      </c>
      <c r="D237" s="9" t="n">
        <v>202</v>
      </c>
      <c r="E237" s="9" t="n">
        <v>4.64</v>
      </c>
      <c r="F237" s="9" t="n">
        <v>0.484672517182333</v>
      </c>
      <c r="G237" s="9" t="n">
        <v>17</v>
      </c>
      <c r="H237" s="9" t="n">
        <v>-0.495871738515597</v>
      </c>
      <c r="I237" s="9" t="n">
        <v>36</v>
      </c>
      <c r="J237" s="9" t="n">
        <v>0.850427562780879</v>
      </c>
      <c r="K237" s="9" t="n">
        <v>122</v>
      </c>
      <c r="L237" s="9" t="n">
        <v>0.69880929068416</v>
      </c>
      <c r="M237" s="9" t="n">
        <v>4.34</v>
      </c>
      <c r="N237" s="9" t="n">
        <v>0.323426037494242</v>
      </c>
      <c r="O237" s="9" t="n">
        <v>6.68</v>
      </c>
      <c r="P237" s="9" t="n">
        <v>1.33867876177247</v>
      </c>
      <c r="Q237" s="9" t="n">
        <v>3.20014243139849</v>
      </c>
      <c r="R237" s="9" t="n">
        <v>0.533357071899748</v>
      </c>
      <c r="W237" s="9" t="n">
        <v>2</v>
      </c>
      <c r="X237" s="9" t="n">
        <v>0</v>
      </c>
      <c r="Y237" s="9" t="n">
        <v>0</v>
      </c>
      <c r="Z237" s="9" t="n">
        <v>44</v>
      </c>
      <c r="AA237" s="9" t="n">
        <v>44</v>
      </c>
      <c r="AB237" s="9" t="n">
        <v>22</v>
      </c>
      <c r="AH237" s="9" t="n">
        <v>0</v>
      </c>
      <c r="AO237" s="9" t="n">
        <v>0</v>
      </c>
      <c r="AV237" s="9" t="n">
        <v>0</v>
      </c>
      <c r="BC237" s="9" t="n">
        <v>0</v>
      </c>
    </row>
    <row r="238" customFormat="false" ht="15" hidden="false" customHeight="false" outlineLevel="0" collapsed="false">
      <c r="A238" s="9" t="s">
        <v>229</v>
      </c>
      <c r="B238" s="9" t="s">
        <v>169</v>
      </c>
      <c r="C238" s="9" t="n">
        <v>72.25</v>
      </c>
      <c r="D238" s="9" t="n">
        <v>217</v>
      </c>
      <c r="E238" s="9" t="n">
        <v>4.56</v>
      </c>
      <c r="F238" s="9" t="n">
        <v>0.749924065227012</v>
      </c>
      <c r="I238" s="9" t="n">
        <v>38.5</v>
      </c>
      <c r="J238" s="9" t="n">
        <v>1.42912362512357</v>
      </c>
      <c r="Q238" s="9" t="n">
        <v>2.17904769035059</v>
      </c>
      <c r="R238" s="9" t="n">
        <v>1.08952384517529</v>
      </c>
      <c r="W238" s="9" t="n">
        <v>15</v>
      </c>
      <c r="X238" s="9" t="n">
        <v>0</v>
      </c>
      <c r="Y238" s="9" t="n">
        <v>1045</v>
      </c>
      <c r="Z238" s="9" t="n">
        <v>62</v>
      </c>
      <c r="AA238" s="9" t="n">
        <v>1107</v>
      </c>
      <c r="AB238" s="9" t="n">
        <v>73.8</v>
      </c>
      <c r="AD238" s="9" t="n">
        <v>15</v>
      </c>
      <c r="AE238" s="9" t="n">
        <v>0</v>
      </c>
      <c r="AF238" s="9" t="n">
        <v>985</v>
      </c>
      <c r="AG238" s="9" t="n">
        <v>96</v>
      </c>
      <c r="AH238" s="9" t="n">
        <v>1081</v>
      </c>
      <c r="AI238" s="9" t="n">
        <v>72.0666666666667</v>
      </c>
      <c r="AK238" s="9" t="n">
        <v>14</v>
      </c>
      <c r="AL238" s="9" t="n">
        <v>0</v>
      </c>
      <c r="AM238" s="9" t="n">
        <v>1014</v>
      </c>
      <c r="AN238" s="9" t="n">
        <v>115</v>
      </c>
      <c r="AO238" s="9" t="n">
        <v>1129</v>
      </c>
      <c r="AP238" s="9" t="n">
        <v>80.6428571428571</v>
      </c>
      <c r="AR238" s="9" t="n">
        <v>16</v>
      </c>
      <c r="AS238" s="9" t="n">
        <v>0</v>
      </c>
      <c r="AT238" s="9" t="n">
        <v>1070</v>
      </c>
      <c r="AU238" s="9" t="n">
        <v>140</v>
      </c>
      <c r="AV238" s="9" t="n">
        <v>1210</v>
      </c>
      <c r="AW238" s="9" t="n">
        <v>75.625</v>
      </c>
      <c r="AY238" s="9" t="n">
        <v>10</v>
      </c>
      <c r="AZ238" s="9" t="n">
        <v>0</v>
      </c>
      <c r="BA238" s="9" t="n">
        <v>605</v>
      </c>
      <c r="BB238" s="9" t="n">
        <v>0</v>
      </c>
      <c r="BC238" s="9" t="n">
        <v>605</v>
      </c>
      <c r="BD238" s="9" t="n">
        <v>60.5</v>
      </c>
    </row>
    <row r="239" customFormat="false" ht="15" hidden="false" customHeight="false" outlineLevel="0" collapsed="false">
      <c r="A239" s="9" t="s">
        <v>259</v>
      </c>
      <c r="B239" s="9" t="s">
        <v>169</v>
      </c>
      <c r="C239" s="9" t="n">
        <v>71.63</v>
      </c>
      <c r="D239" s="9" t="n">
        <v>209</v>
      </c>
      <c r="E239" s="9" t="n">
        <v>4.54</v>
      </c>
      <c r="F239" s="9" t="n">
        <v>0.816236952238181</v>
      </c>
      <c r="G239" s="9" t="n">
        <v>12</v>
      </c>
      <c r="H239" s="9" t="n">
        <v>-1.20686430476958</v>
      </c>
      <c r="I239" s="9" t="n">
        <v>36.5</v>
      </c>
      <c r="J239" s="9" t="n">
        <v>0.966166775249418</v>
      </c>
      <c r="K239" s="9" t="n">
        <v>125</v>
      </c>
      <c r="L239" s="9" t="n">
        <v>1.01555353707892</v>
      </c>
      <c r="M239" s="9" t="n">
        <v>4.07</v>
      </c>
      <c r="N239" s="9" t="n">
        <v>1.29019046824528</v>
      </c>
      <c r="O239" s="9" t="n">
        <v>6.77</v>
      </c>
      <c r="P239" s="9" t="n">
        <v>1.11671977295695</v>
      </c>
      <c r="Q239" s="9" t="n">
        <v>3.99800320099916</v>
      </c>
      <c r="R239" s="9" t="n">
        <v>0.666333866833194</v>
      </c>
      <c r="W239" s="9" t="n">
        <v>2</v>
      </c>
      <c r="X239" s="9" t="n">
        <v>0</v>
      </c>
      <c r="Y239" s="9" t="n">
        <v>12</v>
      </c>
      <c r="Z239" s="9" t="n">
        <v>11</v>
      </c>
      <c r="AA239" s="9" t="n">
        <v>23</v>
      </c>
      <c r="AB239" s="9" t="n">
        <v>11.5</v>
      </c>
      <c r="AH239" s="9" t="n">
        <v>0</v>
      </c>
      <c r="AO239" s="9" t="n">
        <v>0</v>
      </c>
      <c r="AV239" s="9" t="n">
        <v>0</v>
      </c>
      <c r="BC239" s="9" t="n">
        <v>0</v>
      </c>
    </row>
    <row r="240" customFormat="false" ht="15" hidden="false" customHeight="false" outlineLevel="0" collapsed="false">
      <c r="A240" s="9" t="s">
        <v>363</v>
      </c>
      <c r="B240" s="9" t="s">
        <v>169</v>
      </c>
      <c r="C240" s="9" t="n">
        <v>73.25</v>
      </c>
      <c r="D240" s="9" t="n">
        <v>220</v>
      </c>
      <c r="E240" s="9" t="n">
        <v>4.66</v>
      </c>
      <c r="F240" s="9" t="n">
        <v>0.418359630171161</v>
      </c>
      <c r="I240" s="9" t="n">
        <v>33.5</v>
      </c>
      <c r="J240" s="9" t="n">
        <v>0.271731500438184</v>
      </c>
      <c r="K240" s="9" t="n">
        <v>117</v>
      </c>
      <c r="L240" s="9" t="n">
        <v>0.170902213359559</v>
      </c>
      <c r="Q240" s="9" t="n">
        <v>0.860993343968904</v>
      </c>
      <c r="R240" s="9" t="n">
        <v>0.286997781322968</v>
      </c>
      <c r="W240" s="9" t="n">
        <v>12</v>
      </c>
      <c r="X240" s="9" t="n">
        <v>0</v>
      </c>
      <c r="Y240" s="9" t="n">
        <v>295</v>
      </c>
      <c r="Z240" s="9" t="n">
        <v>97</v>
      </c>
      <c r="AA240" s="9" t="n">
        <v>392</v>
      </c>
      <c r="AB240" s="9" t="n">
        <v>32.6666666666667</v>
      </c>
      <c r="AD240" s="9" t="n">
        <v>1</v>
      </c>
      <c r="AE240" s="9" t="n">
        <v>0</v>
      </c>
      <c r="AF240" s="9" t="n">
        <v>16</v>
      </c>
      <c r="AG240" s="9" t="n">
        <v>0</v>
      </c>
      <c r="AH240" s="9" t="n">
        <v>16</v>
      </c>
      <c r="AI240" s="9" t="n">
        <v>16</v>
      </c>
      <c r="AO240" s="9" t="n">
        <v>0</v>
      </c>
      <c r="AV240" s="9" t="n">
        <v>0</v>
      </c>
      <c r="BC240" s="9" t="n">
        <v>0</v>
      </c>
    </row>
    <row r="241" customFormat="false" ht="15" hidden="false" customHeight="false" outlineLevel="0" collapsed="false">
      <c r="A241" s="9" t="s">
        <v>380</v>
      </c>
      <c r="B241" s="9" t="s">
        <v>169</v>
      </c>
      <c r="C241" s="9" t="n">
        <v>68.88</v>
      </c>
      <c r="D241" s="9" t="n">
        <v>213</v>
      </c>
      <c r="E241" s="9" t="n">
        <v>4.42</v>
      </c>
      <c r="F241" s="9" t="n">
        <v>1.2141142743052</v>
      </c>
      <c r="G241" s="9" t="n">
        <v>28</v>
      </c>
      <c r="H241" s="9" t="n">
        <v>1.06831190724316</v>
      </c>
      <c r="I241" s="9" t="n">
        <v>40.5</v>
      </c>
      <c r="J241" s="9" t="n">
        <v>1.89208047499773</v>
      </c>
      <c r="K241" s="9" t="n">
        <v>133</v>
      </c>
      <c r="L241" s="9" t="n">
        <v>1.86020486079828</v>
      </c>
      <c r="M241" s="9" t="n">
        <v>4.26</v>
      </c>
      <c r="N241" s="9" t="n">
        <v>0.609874757716772</v>
      </c>
      <c r="Q241" s="9" t="n">
        <v>6.64458627506115</v>
      </c>
      <c r="R241" s="9" t="n">
        <v>1.32891725501223</v>
      </c>
      <c r="S241" s="9" t="n">
        <v>4</v>
      </c>
      <c r="T241" s="9" t="n">
        <v>111</v>
      </c>
      <c r="U241" s="9" t="n">
        <v>98</v>
      </c>
      <c r="W241" s="9" t="n">
        <v>14</v>
      </c>
      <c r="X241" s="9" t="n">
        <v>0</v>
      </c>
      <c r="Y241" s="9" t="n">
        <v>190</v>
      </c>
      <c r="Z241" s="9" t="n">
        <v>237</v>
      </c>
      <c r="AA241" s="9" t="n">
        <v>427</v>
      </c>
      <c r="AB241" s="9" t="n">
        <v>30.5</v>
      </c>
      <c r="AD241" s="9" t="n">
        <v>11</v>
      </c>
      <c r="AE241" s="9" t="n">
        <v>0</v>
      </c>
      <c r="AF241" s="9" t="n">
        <v>2</v>
      </c>
      <c r="AG241" s="9" t="n">
        <v>165</v>
      </c>
      <c r="AH241" s="9" t="n">
        <v>167</v>
      </c>
      <c r="AI241" s="9" t="n">
        <v>15.1818181818182</v>
      </c>
      <c r="AK241" s="9" t="n">
        <v>15</v>
      </c>
      <c r="AL241" s="9" t="n">
        <v>0</v>
      </c>
      <c r="AM241" s="9" t="n">
        <v>20</v>
      </c>
      <c r="AN241" s="9" t="n">
        <v>286</v>
      </c>
      <c r="AO241" s="9" t="n">
        <v>306</v>
      </c>
      <c r="AP241" s="9" t="n">
        <v>20.4</v>
      </c>
      <c r="AR241" s="9" t="n">
        <v>8</v>
      </c>
      <c r="AS241" s="9" t="n">
        <v>0</v>
      </c>
      <c r="AT241" s="9" t="n">
        <v>5</v>
      </c>
      <c r="AU241" s="9" t="n">
        <v>126</v>
      </c>
      <c r="AV241" s="9" t="n">
        <v>131</v>
      </c>
      <c r="AW241" s="9" t="n">
        <v>16.375</v>
      </c>
      <c r="AY241" s="9" t="n">
        <v>12</v>
      </c>
      <c r="AZ241" s="9" t="n">
        <v>0</v>
      </c>
      <c r="BA241" s="9" t="n">
        <v>6</v>
      </c>
      <c r="BB241" s="9" t="n">
        <v>177</v>
      </c>
      <c r="BC241" s="9" t="n">
        <v>183</v>
      </c>
      <c r="BD241" s="9" t="n">
        <v>15.25</v>
      </c>
    </row>
    <row r="242" customFormat="false" ht="15" hidden="false" customHeight="false" outlineLevel="0" collapsed="false">
      <c r="A242" s="9" t="s">
        <v>382</v>
      </c>
      <c r="B242" s="9" t="s">
        <v>169</v>
      </c>
      <c r="C242" s="9" t="n">
        <v>71.88</v>
      </c>
      <c r="D242" s="9" t="n">
        <v>213</v>
      </c>
      <c r="E242" s="9" t="n">
        <v>4.46</v>
      </c>
      <c r="F242" s="9" t="n">
        <v>1.08148850028286</v>
      </c>
      <c r="G242" s="9" t="n">
        <v>25</v>
      </c>
      <c r="H242" s="9" t="n">
        <v>0.641716367490773</v>
      </c>
      <c r="I242" s="9" t="n">
        <v>36</v>
      </c>
      <c r="J242" s="9" t="n">
        <v>0.850427562780879</v>
      </c>
      <c r="K242" s="9" t="n">
        <v>120</v>
      </c>
      <c r="L242" s="9" t="n">
        <v>0.48764645975432</v>
      </c>
      <c r="M242" s="9" t="n">
        <v>4.25</v>
      </c>
      <c r="N242" s="9" t="n">
        <v>0.645680847744587</v>
      </c>
      <c r="O242" s="9" t="n">
        <v>7.01</v>
      </c>
      <c r="P242" s="9" t="n">
        <v>0.52482913611554</v>
      </c>
      <c r="Q242" s="9" t="n">
        <v>4.23178887416896</v>
      </c>
      <c r="R242" s="9" t="n">
        <v>0.705298145694827</v>
      </c>
      <c r="S242" s="9" t="n">
        <v>3</v>
      </c>
      <c r="T242" s="9" t="n">
        <v>84</v>
      </c>
      <c r="U242" s="9" t="n">
        <v>75</v>
      </c>
      <c r="W242" s="9" t="n">
        <v>16</v>
      </c>
      <c r="X242" s="9" t="n">
        <v>0</v>
      </c>
      <c r="Y242" s="9" t="n">
        <v>11</v>
      </c>
      <c r="Z242" s="9" t="n">
        <v>377</v>
      </c>
      <c r="AA242" s="9" t="n">
        <v>388</v>
      </c>
      <c r="AB242" s="9" t="n">
        <v>24.25</v>
      </c>
      <c r="AD242" s="9" t="n">
        <v>16</v>
      </c>
      <c r="AE242" s="9" t="n">
        <v>0</v>
      </c>
      <c r="AF242" s="9" t="n">
        <v>27</v>
      </c>
      <c r="AG242" s="9" t="n">
        <v>372</v>
      </c>
      <c r="AH242" s="9" t="n">
        <v>399</v>
      </c>
      <c r="AI242" s="9" t="n">
        <v>24.9375</v>
      </c>
      <c r="AK242" s="9" t="n">
        <v>16</v>
      </c>
      <c r="AL242" s="9" t="n">
        <v>0</v>
      </c>
      <c r="AM242" s="9" t="n">
        <v>473</v>
      </c>
      <c r="AN242" s="9" t="n">
        <v>270</v>
      </c>
      <c r="AO242" s="9" t="n">
        <v>743</v>
      </c>
      <c r="AP242" s="9" t="n">
        <v>46.4375</v>
      </c>
      <c r="AR242" s="9" t="n">
        <v>15</v>
      </c>
      <c r="AS242" s="9" t="n">
        <v>0</v>
      </c>
      <c r="AT242" s="9" t="n">
        <v>912</v>
      </c>
      <c r="AU242" s="9" t="n">
        <v>35</v>
      </c>
      <c r="AV242" s="9" t="n">
        <v>947</v>
      </c>
      <c r="AW242" s="9" t="n">
        <v>63.1333333333333</v>
      </c>
      <c r="AY242" s="9" t="n">
        <v>11</v>
      </c>
      <c r="AZ242" s="9" t="n">
        <v>0</v>
      </c>
      <c r="BA242" s="9" t="n">
        <v>578</v>
      </c>
      <c r="BB242" s="9" t="n">
        <v>12</v>
      </c>
      <c r="BC242" s="9" t="n">
        <v>590</v>
      </c>
      <c r="BD242" s="9" t="n">
        <v>53.6363636363636</v>
      </c>
    </row>
    <row r="243" customFormat="false" ht="15" hidden="false" customHeight="false" outlineLevel="0" collapsed="false">
      <c r="A243" s="9" t="s">
        <v>96</v>
      </c>
      <c r="B243" s="9" t="s">
        <v>97</v>
      </c>
      <c r="C243" s="9" t="n">
        <v>74.75</v>
      </c>
      <c r="D243" s="9" t="n">
        <v>244</v>
      </c>
      <c r="E243" s="9" t="n">
        <v>4.5</v>
      </c>
      <c r="F243" s="9" t="n">
        <v>0.948862726260521</v>
      </c>
      <c r="G243" s="9" t="n">
        <v>18</v>
      </c>
      <c r="H243" s="9" t="n">
        <v>-0.353673225264801</v>
      </c>
      <c r="I243" s="9" t="n">
        <v>37.5</v>
      </c>
      <c r="J243" s="9" t="n">
        <v>1.1976452001865</v>
      </c>
      <c r="K243" s="9" t="n">
        <v>125</v>
      </c>
      <c r="L243" s="9" t="n">
        <v>1.01555353707892</v>
      </c>
      <c r="M243" s="9" t="n">
        <v>4.51</v>
      </c>
      <c r="N243" s="9" t="n">
        <v>-0.285277492978632</v>
      </c>
      <c r="O243" s="9" t="n">
        <v>7.08</v>
      </c>
      <c r="P243" s="9" t="n">
        <v>0.352194367036796</v>
      </c>
      <c r="Q243" s="9" t="n">
        <v>2.8753051123193</v>
      </c>
      <c r="R243" s="9" t="n">
        <v>0.479217518719884</v>
      </c>
      <c r="S243" s="9" t="n">
        <v>7</v>
      </c>
      <c r="T243" s="9" t="n">
        <v>222</v>
      </c>
      <c r="U243" s="9" t="n">
        <v>174</v>
      </c>
      <c r="W243" s="9" t="n">
        <v>9</v>
      </c>
      <c r="X243" s="9" t="n">
        <v>51</v>
      </c>
      <c r="Y243" s="9" t="n">
        <v>0</v>
      </c>
      <c r="Z243" s="9" t="n">
        <v>50</v>
      </c>
      <c r="AA243" s="9" t="n">
        <v>101</v>
      </c>
      <c r="AB243" s="9" t="n">
        <v>11.2222222222222</v>
      </c>
      <c r="AD243" s="9" t="n">
        <v>10</v>
      </c>
      <c r="AE243" s="9" t="n">
        <v>213</v>
      </c>
      <c r="AF243" s="9" t="n">
        <v>0</v>
      </c>
      <c r="AG243" s="9" t="n">
        <v>20</v>
      </c>
      <c r="AH243" s="9" t="n">
        <v>233</v>
      </c>
      <c r="AI243" s="9" t="n">
        <v>23.3</v>
      </c>
      <c r="AK243" s="9" t="n">
        <v>13</v>
      </c>
      <c r="AL243" s="9" t="n">
        <v>347</v>
      </c>
      <c r="AM243" s="9" t="n">
        <v>0</v>
      </c>
      <c r="AN243" s="9" t="n">
        <v>106</v>
      </c>
      <c r="AO243" s="9" t="n">
        <v>453</v>
      </c>
      <c r="AP243" s="9" t="n">
        <v>34.8461538461538</v>
      </c>
      <c r="AV243" s="9" t="n">
        <v>0</v>
      </c>
      <c r="BC243" s="9" t="n">
        <v>0</v>
      </c>
    </row>
    <row r="244" customFormat="false" ht="15" hidden="false" customHeight="false" outlineLevel="0" collapsed="false">
      <c r="A244" s="9" t="s">
        <v>101</v>
      </c>
      <c r="B244" s="9" t="s">
        <v>97</v>
      </c>
      <c r="C244" s="9" t="n">
        <v>77.13</v>
      </c>
      <c r="D244" s="9" t="n">
        <v>254</v>
      </c>
      <c r="E244" s="9" t="n">
        <v>4.99</v>
      </c>
      <c r="F244" s="9" t="n">
        <v>-0.675803005513141</v>
      </c>
      <c r="G244" s="9" t="n">
        <v>17</v>
      </c>
      <c r="H244" s="9" t="n">
        <v>-0.495871738515597</v>
      </c>
      <c r="I244" s="9" t="n">
        <v>33.5</v>
      </c>
      <c r="J244" s="9" t="n">
        <v>0.271731500438184</v>
      </c>
      <c r="K244" s="9" t="n">
        <v>110</v>
      </c>
      <c r="L244" s="9" t="n">
        <v>-0.568167694894883</v>
      </c>
      <c r="M244" s="9" t="n">
        <v>4.5</v>
      </c>
      <c r="N244" s="9" t="n">
        <v>-0.249471402950816</v>
      </c>
      <c r="O244" s="9" t="n">
        <v>7.48</v>
      </c>
      <c r="P244" s="9" t="n">
        <v>-0.63429002769888</v>
      </c>
      <c r="Q244" s="9" t="n">
        <v>-2.35187236913513</v>
      </c>
      <c r="R244" s="9" t="n">
        <v>-0.391978728189189</v>
      </c>
      <c r="AA244" s="9" t="n">
        <v>0</v>
      </c>
      <c r="AD244" s="9" t="n">
        <v>5</v>
      </c>
      <c r="AE244" s="9" t="n">
        <v>2</v>
      </c>
      <c r="AF244" s="9" t="n">
        <v>0</v>
      </c>
      <c r="AG244" s="9" t="n">
        <v>57</v>
      </c>
      <c r="AH244" s="9" t="n">
        <v>59</v>
      </c>
      <c r="AI244" s="9" t="n">
        <v>11.8</v>
      </c>
      <c r="AO244" s="9" t="n">
        <v>0</v>
      </c>
      <c r="AV244" s="9" t="n">
        <v>0</v>
      </c>
      <c r="BC244" s="9" t="n">
        <v>0</v>
      </c>
    </row>
    <row r="245" customFormat="false" ht="15" hidden="false" customHeight="false" outlineLevel="0" collapsed="false">
      <c r="A245" s="9" t="s">
        <v>158</v>
      </c>
      <c r="B245" s="9" t="s">
        <v>97</v>
      </c>
      <c r="C245" s="9" t="n">
        <v>76.88</v>
      </c>
      <c r="D245" s="9" t="n">
        <v>262</v>
      </c>
      <c r="E245" s="9" t="n">
        <v>4.75</v>
      </c>
      <c r="F245" s="9" t="n">
        <v>0.119951638620898</v>
      </c>
      <c r="G245" s="9" t="n">
        <v>22</v>
      </c>
      <c r="H245" s="9" t="n">
        <v>0.215120827738384</v>
      </c>
      <c r="I245" s="9" t="n">
        <v>35</v>
      </c>
      <c r="J245" s="9" t="n">
        <v>0.618949137843801</v>
      </c>
      <c r="K245" s="9" t="n">
        <v>112</v>
      </c>
      <c r="L245" s="9" t="n">
        <v>-0.357004863965042</v>
      </c>
      <c r="M245" s="9" t="n">
        <v>4.52</v>
      </c>
      <c r="N245" s="9" t="n">
        <v>-0.321083583006447</v>
      </c>
      <c r="O245" s="9" t="n">
        <v>7.36</v>
      </c>
      <c r="P245" s="9" t="n">
        <v>-0.338344709278177</v>
      </c>
      <c r="Q245" s="9" t="n">
        <v>-0.0624115520465837</v>
      </c>
      <c r="R245" s="9" t="n">
        <v>-0.0104019253410973</v>
      </c>
      <c r="S245" s="9" t="n">
        <v>4</v>
      </c>
      <c r="T245" s="9" t="n">
        <v>106</v>
      </c>
      <c r="U245" s="9" t="n">
        <v>93</v>
      </c>
      <c r="W245" s="9" t="n">
        <v>15</v>
      </c>
      <c r="X245" s="9" t="n">
        <v>279</v>
      </c>
      <c r="Y245" s="9" t="n">
        <v>0</v>
      </c>
      <c r="Z245" s="9" t="n">
        <v>14</v>
      </c>
      <c r="AA245" s="9" t="n">
        <v>293</v>
      </c>
      <c r="AB245" s="9" t="n">
        <v>19.5333333333333</v>
      </c>
      <c r="AD245" s="9" t="n">
        <v>14</v>
      </c>
      <c r="AE245" s="9" t="n">
        <v>507</v>
      </c>
      <c r="AF245" s="9" t="n">
        <v>0</v>
      </c>
      <c r="AG245" s="9" t="n">
        <v>28</v>
      </c>
      <c r="AH245" s="9" t="n">
        <v>535</v>
      </c>
      <c r="AI245" s="9" t="n">
        <v>38.2142857142857</v>
      </c>
      <c r="AK245" s="9" t="n">
        <v>13</v>
      </c>
      <c r="AL245" s="9" t="n">
        <v>457</v>
      </c>
      <c r="AM245" s="9" t="n">
        <v>0</v>
      </c>
      <c r="AN245" s="9" t="n">
        <v>24</v>
      </c>
      <c r="AO245" s="9" t="n">
        <v>481</v>
      </c>
      <c r="AP245" s="9" t="n">
        <v>37</v>
      </c>
      <c r="AR245" s="9" t="n">
        <v>14</v>
      </c>
      <c r="AS245" s="9" t="n">
        <v>701</v>
      </c>
      <c r="AT245" s="9" t="n">
        <v>0</v>
      </c>
      <c r="AU245" s="9" t="n">
        <v>57</v>
      </c>
      <c r="AV245" s="9" t="n">
        <v>758</v>
      </c>
      <c r="AW245" s="9" t="n">
        <v>54.1428571428571</v>
      </c>
      <c r="AY245" s="9" t="n">
        <v>14</v>
      </c>
      <c r="AZ245" s="9" t="n">
        <v>580</v>
      </c>
      <c r="BA245" s="9" t="n">
        <v>0</v>
      </c>
      <c r="BB245" s="9" t="n">
        <v>41</v>
      </c>
      <c r="BC245" s="9" t="n">
        <v>621</v>
      </c>
      <c r="BD245" s="9" t="n">
        <v>44.3571428571429</v>
      </c>
    </row>
    <row r="246" customFormat="false" ht="15" hidden="false" customHeight="false" outlineLevel="0" collapsed="false">
      <c r="A246" s="9" t="s">
        <v>185</v>
      </c>
      <c r="B246" s="9" t="s">
        <v>97</v>
      </c>
      <c r="C246" s="9" t="n">
        <v>77.88</v>
      </c>
      <c r="D246" s="9" t="n">
        <v>254</v>
      </c>
      <c r="E246" s="9" t="n">
        <v>4.84</v>
      </c>
      <c r="F246" s="9" t="n">
        <v>-0.178456352929366</v>
      </c>
      <c r="I246" s="9" t="n">
        <v>32</v>
      </c>
      <c r="J246" s="9" t="n">
        <v>-0.0754861369674331</v>
      </c>
      <c r="K246" s="9" t="n">
        <v>114</v>
      </c>
      <c r="L246" s="9" t="n">
        <v>-0.145842033035202</v>
      </c>
      <c r="M246" s="9" t="n">
        <v>4.31</v>
      </c>
      <c r="N246" s="9" t="n">
        <v>0.430844307577692</v>
      </c>
      <c r="O246" s="9" t="n">
        <v>7.07</v>
      </c>
      <c r="P246" s="9" t="n">
        <v>0.376856476905188</v>
      </c>
      <c r="Q246" s="9" t="n">
        <v>0.407916261550878</v>
      </c>
      <c r="R246" s="9" t="n">
        <v>0.0815832523101757</v>
      </c>
      <c r="S246" s="9" t="n">
        <v>2</v>
      </c>
      <c r="T246" s="9" t="n">
        <v>47</v>
      </c>
      <c r="U246" s="9" t="n">
        <v>42</v>
      </c>
      <c r="W246" s="9" t="n">
        <v>16</v>
      </c>
      <c r="X246" s="9" t="n">
        <v>197</v>
      </c>
      <c r="Y246" s="9" t="n">
        <v>0</v>
      </c>
      <c r="Z246" s="9" t="n">
        <v>127</v>
      </c>
      <c r="AA246" s="9" t="n">
        <v>324</v>
      </c>
      <c r="AB246" s="9" t="n">
        <v>20.25</v>
      </c>
      <c r="AD246" s="9" t="n">
        <v>16</v>
      </c>
      <c r="AE246" s="9" t="n">
        <v>261</v>
      </c>
      <c r="AF246" s="9" t="n">
        <v>0</v>
      </c>
      <c r="AG246" s="9" t="n">
        <v>156</v>
      </c>
      <c r="AH246" s="9" t="n">
        <v>417</v>
      </c>
      <c r="AI246" s="9" t="n">
        <v>26.0625</v>
      </c>
      <c r="AK246" s="9" t="n">
        <v>14</v>
      </c>
      <c r="AL246" s="9" t="n">
        <v>237</v>
      </c>
      <c r="AM246" s="9" t="n">
        <v>0</v>
      </c>
      <c r="AN246" s="9" t="n">
        <v>159</v>
      </c>
      <c r="AO246" s="9" t="n">
        <v>396</v>
      </c>
      <c r="AP246" s="9" t="n">
        <v>28.2857142857143</v>
      </c>
      <c r="AR246" s="9" t="n">
        <v>16</v>
      </c>
      <c r="AS246" s="9" t="n">
        <v>167</v>
      </c>
      <c r="AT246" s="9" t="n">
        <v>0</v>
      </c>
      <c r="AU246" s="9" t="n">
        <v>160</v>
      </c>
      <c r="AV246" s="9" t="n">
        <v>327</v>
      </c>
      <c r="AW246" s="9" t="n">
        <v>20.4375</v>
      </c>
      <c r="AY246" s="9" t="n">
        <v>2</v>
      </c>
      <c r="AZ246" s="9" t="n">
        <v>20</v>
      </c>
      <c r="BA246" s="9" t="n">
        <v>0</v>
      </c>
      <c r="BB246" s="9" t="n">
        <v>0</v>
      </c>
      <c r="BC246" s="9" t="n">
        <v>20</v>
      </c>
      <c r="BD246" s="9" t="n">
        <v>10</v>
      </c>
    </row>
    <row r="247" customFormat="false" ht="15" hidden="false" customHeight="false" outlineLevel="0" collapsed="false">
      <c r="A247" s="9" t="s">
        <v>201</v>
      </c>
      <c r="B247" s="9" t="s">
        <v>97</v>
      </c>
      <c r="C247" s="9" t="n">
        <v>75.38</v>
      </c>
      <c r="D247" s="9" t="n">
        <v>252</v>
      </c>
      <c r="E247" s="9" t="n">
        <v>4.65</v>
      </c>
      <c r="F247" s="9" t="n">
        <v>0.451516073676746</v>
      </c>
      <c r="G247" s="9" t="n">
        <v>18</v>
      </c>
      <c r="H247" s="9" t="n">
        <v>-0.353673225264801</v>
      </c>
      <c r="I247" s="9" t="n">
        <v>34.5</v>
      </c>
      <c r="J247" s="9" t="n">
        <v>0.503209925375262</v>
      </c>
      <c r="K247" s="9" t="n">
        <v>116</v>
      </c>
      <c r="L247" s="9" t="n">
        <v>0.0653207978946388</v>
      </c>
      <c r="M247" s="9" t="n">
        <v>4.27</v>
      </c>
      <c r="N247" s="9" t="n">
        <v>0.574068667688956</v>
      </c>
      <c r="O247" s="9" t="n">
        <v>7.12</v>
      </c>
      <c r="P247" s="9" t="n">
        <v>0.253545927563229</v>
      </c>
      <c r="Q247" s="9" t="n">
        <v>1.49398816693403</v>
      </c>
      <c r="R247" s="9" t="n">
        <v>0.248998027822338</v>
      </c>
      <c r="W247" s="9" t="n">
        <v>9</v>
      </c>
      <c r="X247" s="9" t="n">
        <v>9</v>
      </c>
      <c r="Y247" s="9" t="n">
        <v>0</v>
      </c>
      <c r="Z247" s="9" t="n">
        <v>142</v>
      </c>
      <c r="AA247" s="9" t="n">
        <v>151</v>
      </c>
      <c r="AB247" s="9" t="n">
        <v>16.7777777777778</v>
      </c>
      <c r="AH247" s="9" t="n">
        <v>0</v>
      </c>
      <c r="AK247" s="9" t="n">
        <v>11</v>
      </c>
      <c r="AL247" s="9" t="n">
        <v>120</v>
      </c>
      <c r="AM247" s="9" t="n">
        <v>0</v>
      </c>
      <c r="AN247" s="9" t="n">
        <v>25</v>
      </c>
      <c r="AO247" s="9" t="n">
        <v>145</v>
      </c>
      <c r="AP247" s="9" t="n">
        <v>13.1818181818182</v>
      </c>
      <c r="AV247" s="9" t="n">
        <v>0</v>
      </c>
      <c r="BC247" s="9" t="n">
        <v>0</v>
      </c>
    </row>
    <row r="248" customFormat="false" ht="15" hidden="false" customHeight="false" outlineLevel="0" collapsed="false">
      <c r="A248" s="9" t="s">
        <v>244</v>
      </c>
      <c r="B248" s="9" t="s">
        <v>97</v>
      </c>
      <c r="C248" s="9" t="n">
        <v>74.5</v>
      </c>
      <c r="D248" s="9" t="n">
        <v>236</v>
      </c>
      <c r="E248" s="9" t="n">
        <v>4.72</v>
      </c>
      <c r="F248" s="9" t="n">
        <v>0.219420969137653</v>
      </c>
      <c r="G248" s="9" t="n">
        <v>16</v>
      </c>
      <c r="H248" s="9" t="n">
        <v>-0.638070251766394</v>
      </c>
      <c r="Q248" s="9" t="n">
        <v>-0.41864928262874</v>
      </c>
      <c r="R248" s="9" t="n">
        <v>-0.20932464131437</v>
      </c>
      <c r="S248" s="9" t="n">
        <v>3</v>
      </c>
      <c r="T248" s="9" t="n">
        <v>85</v>
      </c>
      <c r="U248" s="9" t="n">
        <v>76</v>
      </c>
      <c r="W248" s="9" t="n">
        <v>9</v>
      </c>
      <c r="X248" s="9" t="n">
        <v>378</v>
      </c>
      <c r="Y248" s="9" t="n">
        <v>0</v>
      </c>
      <c r="Z248" s="9" t="n">
        <v>32</v>
      </c>
      <c r="AA248" s="9" t="n">
        <v>410</v>
      </c>
      <c r="AB248" s="9" t="n">
        <v>45.5555555555556</v>
      </c>
      <c r="AD248" s="9" t="n">
        <v>11</v>
      </c>
      <c r="AE248" s="9" t="n">
        <v>364</v>
      </c>
      <c r="AF248" s="9" t="n">
        <v>0</v>
      </c>
      <c r="AG248" s="9" t="n">
        <v>0</v>
      </c>
      <c r="AH248" s="9" t="n">
        <v>364</v>
      </c>
      <c r="AI248" s="9" t="n">
        <v>33.0909090909091</v>
      </c>
      <c r="AK248" s="9" t="n">
        <v>14</v>
      </c>
      <c r="AL248" s="9" t="n">
        <v>702</v>
      </c>
      <c r="AM248" s="9" t="n">
        <v>0</v>
      </c>
      <c r="AN248" s="9" t="n">
        <v>4</v>
      </c>
      <c r="AO248" s="9" t="n">
        <v>706</v>
      </c>
      <c r="AP248" s="9" t="n">
        <v>50.4285714285714</v>
      </c>
      <c r="AR248" s="9" t="n">
        <v>12</v>
      </c>
      <c r="AS248" s="9" t="n">
        <v>566</v>
      </c>
      <c r="AT248" s="9" t="n">
        <v>0</v>
      </c>
      <c r="AU248" s="9" t="n">
        <v>0</v>
      </c>
      <c r="AV248" s="9" t="n">
        <v>566</v>
      </c>
      <c r="AW248" s="9" t="n">
        <v>47.1666666666667</v>
      </c>
      <c r="AY248" s="9" t="n">
        <v>6</v>
      </c>
      <c r="AZ248" s="9" t="n">
        <v>234</v>
      </c>
      <c r="BA248" s="9" t="n">
        <v>0</v>
      </c>
      <c r="BB248" s="9" t="n">
        <v>0</v>
      </c>
      <c r="BC248" s="9" t="n">
        <v>234</v>
      </c>
      <c r="BD248" s="9" t="n">
        <v>39</v>
      </c>
    </row>
    <row r="249" customFormat="false" ht="15" hidden="false" customHeight="false" outlineLevel="0" collapsed="false">
      <c r="A249" s="9" t="s">
        <v>245</v>
      </c>
      <c r="B249" s="9" t="s">
        <v>97</v>
      </c>
      <c r="C249" s="9" t="n">
        <v>79.38</v>
      </c>
      <c r="D249" s="9" t="n">
        <v>259</v>
      </c>
      <c r="E249" s="9" t="n">
        <v>4.82</v>
      </c>
      <c r="F249" s="9" t="n">
        <v>-0.112143465918198</v>
      </c>
      <c r="G249" s="9" t="n">
        <v>17</v>
      </c>
      <c r="H249" s="9" t="n">
        <v>-0.495871738515597</v>
      </c>
      <c r="Q249" s="9" t="n">
        <v>-0.608015204433795</v>
      </c>
      <c r="R249" s="9" t="n">
        <v>-0.304007602216897</v>
      </c>
      <c r="W249" s="9" t="n">
        <v>16</v>
      </c>
      <c r="X249" s="9" t="n">
        <v>307</v>
      </c>
      <c r="Y249" s="9" t="n">
        <v>0</v>
      </c>
      <c r="Z249" s="9" t="n">
        <v>23</v>
      </c>
      <c r="AA249" s="9" t="n">
        <v>330</v>
      </c>
      <c r="AB249" s="9" t="n">
        <v>20.625</v>
      </c>
      <c r="AD249" s="9" t="n">
        <v>7</v>
      </c>
      <c r="AE249" s="9" t="n">
        <v>117</v>
      </c>
      <c r="AF249" s="9" t="n">
        <v>0</v>
      </c>
      <c r="AG249" s="9" t="n">
        <v>37</v>
      </c>
      <c r="AH249" s="9" t="n">
        <v>154</v>
      </c>
      <c r="AI249" s="9" t="n">
        <v>22</v>
      </c>
      <c r="AO249" s="9" t="n">
        <v>0</v>
      </c>
      <c r="AV249" s="9" t="n">
        <v>0</v>
      </c>
      <c r="BC249" s="9" t="n">
        <v>0</v>
      </c>
    </row>
    <row r="250" customFormat="false" ht="15" hidden="false" customHeight="false" outlineLevel="0" collapsed="false">
      <c r="A250" s="9" t="s">
        <v>255</v>
      </c>
      <c r="B250" s="9" t="s">
        <v>97</v>
      </c>
      <c r="C250" s="9" t="n">
        <v>74.63</v>
      </c>
      <c r="D250" s="9" t="n">
        <v>258</v>
      </c>
      <c r="E250" s="9" t="n">
        <v>4.94</v>
      </c>
      <c r="F250" s="9" t="n">
        <v>-0.510020787985217</v>
      </c>
      <c r="I250" s="9" t="n">
        <v>31.5</v>
      </c>
      <c r="J250" s="9" t="n">
        <v>-0.191225349435972</v>
      </c>
      <c r="K250" s="9" t="n">
        <v>116</v>
      </c>
      <c r="L250" s="9" t="n">
        <v>0.0653207978946388</v>
      </c>
      <c r="M250" s="9" t="n">
        <v>4.45</v>
      </c>
      <c r="N250" s="9" t="n">
        <v>-0.0704409528117364</v>
      </c>
      <c r="O250" s="9" t="n">
        <v>7.12</v>
      </c>
      <c r="P250" s="9" t="n">
        <v>0.253545927563229</v>
      </c>
      <c r="Q250" s="9" t="n">
        <v>-0.452820364775058</v>
      </c>
      <c r="R250" s="9" t="n">
        <v>-0.0905640729550116</v>
      </c>
      <c r="S250" s="9" t="n">
        <v>7</v>
      </c>
      <c r="T250" s="9" t="n">
        <v>254</v>
      </c>
      <c r="U250" s="9" t="n">
        <v>196</v>
      </c>
      <c r="W250" s="9" t="n">
        <v>2</v>
      </c>
      <c r="X250" s="9" t="n">
        <v>14</v>
      </c>
      <c r="Y250" s="9" t="n">
        <v>0</v>
      </c>
      <c r="Z250" s="9" t="n">
        <v>0</v>
      </c>
      <c r="AA250" s="9" t="n">
        <v>14</v>
      </c>
      <c r="AB250" s="9" t="n">
        <v>7</v>
      </c>
      <c r="AH250" s="9" t="n">
        <v>0</v>
      </c>
      <c r="AK250" s="9" t="n">
        <v>2</v>
      </c>
      <c r="AL250" s="9" t="n">
        <v>11</v>
      </c>
      <c r="AM250" s="9" t="n">
        <v>0</v>
      </c>
      <c r="AN250" s="9" t="n">
        <v>9</v>
      </c>
      <c r="AO250" s="9" t="n">
        <v>20</v>
      </c>
      <c r="AP250" s="9" t="n">
        <v>10</v>
      </c>
      <c r="AV250" s="9" t="n">
        <v>0</v>
      </c>
      <c r="BC250" s="9" t="n">
        <v>0</v>
      </c>
    </row>
    <row r="251" customFormat="false" ht="15" hidden="false" customHeight="false" outlineLevel="0" collapsed="false">
      <c r="A251" s="9" t="s">
        <v>287</v>
      </c>
      <c r="B251" s="9" t="s">
        <v>97</v>
      </c>
      <c r="C251" s="9" t="n">
        <v>80</v>
      </c>
      <c r="D251" s="9" t="n">
        <v>260</v>
      </c>
      <c r="E251" s="9" t="n">
        <v>4.86</v>
      </c>
      <c r="F251" s="9" t="n">
        <v>-0.244769239940538</v>
      </c>
      <c r="G251" s="9" t="n">
        <v>17</v>
      </c>
      <c r="H251" s="9" t="n">
        <v>-0.495871738515597</v>
      </c>
      <c r="I251" s="9" t="n">
        <v>31</v>
      </c>
      <c r="J251" s="9" t="n">
        <v>-0.306964561904511</v>
      </c>
      <c r="K251" s="9" t="n">
        <v>113</v>
      </c>
      <c r="L251" s="9" t="n">
        <v>-0.251423448500122</v>
      </c>
      <c r="M251" s="9" t="n">
        <v>4.57</v>
      </c>
      <c r="N251" s="9" t="n">
        <v>-0.50011403314553</v>
      </c>
      <c r="O251" s="9" t="n">
        <v>7.09</v>
      </c>
      <c r="P251" s="9" t="n">
        <v>0.327532257168405</v>
      </c>
      <c r="Q251" s="9" t="n">
        <v>-1.47161076483789</v>
      </c>
      <c r="R251" s="9" t="n">
        <v>-0.245268460806315</v>
      </c>
      <c r="S251" s="9" t="n">
        <v>4</v>
      </c>
      <c r="T251" s="9" t="n">
        <v>133</v>
      </c>
      <c r="U251" s="9" t="n">
        <v>114</v>
      </c>
      <c r="W251" s="9" t="n">
        <v>16</v>
      </c>
      <c r="X251" s="9" t="n">
        <v>192</v>
      </c>
      <c r="Y251" s="9" t="n">
        <v>0</v>
      </c>
      <c r="Z251" s="9" t="n">
        <v>131</v>
      </c>
      <c r="AA251" s="9" t="n">
        <v>323</v>
      </c>
      <c r="AB251" s="9" t="n">
        <v>20.1875</v>
      </c>
      <c r="AD251" s="9" t="n">
        <v>16</v>
      </c>
      <c r="AE251" s="9" t="n">
        <v>940</v>
      </c>
      <c r="AF251" s="9" t="n">
        <v>0</v>
      </c>
      <c r="AG251" s="9" t="n">
        <v>93</v>
      </c>
      <c r="AH251" s="9" t="n">
        <v>1033</v>
      </c>
      <c r="AI251" s="9" t="n">
        <v>64.5625</v>
      </c>
      <c r="AK251" s="9" t="n">
        <v>16</v>
      </c>
      <c r="AL251" s="9" t="n">
        <v>522</v>
      </c>
      <c r="AM251" s="9" t="n">
        <v>0</v>
      </c>
      <c r="AN251" s="9" t="n">
        <v>206</v>
      </c>
      <c r="AO251" s="9" t="n">
        <v>728</v>
      </c>
      <c r="AP251" s="9" t="n">
        <v>45.5</v>
      </c>
      <c r="AR251" s="9" t="n">
        <v>16</v>
      </c>
      <c r="AS251" s="9" t="n">
        <v>570</v>
      </c>
      <c r="AT251" s="9" t="n">
        <v>0</v>
      </c>
      <c r="AU251" s="9" t="n">
        <v>133</v>
      </c>
      <c r="AV251" s="9" t="n">
        <v>703</v>
      </c>
      <c r="AW251" s="9" t="n">
        <v>43.9375</v>
      </c>
      <c r="AY251" s="9" t="n">
        <v>15</v>
      </c>
      <c r="AZ251" s="9" t="n">
        <v>421</v>
      </c>
      <c r="BA251" s="9" t="n">
        <v>0</v>
      </c>
      <c r="BB251" s="9" t="n">
        <v>133</v>
      </c>
      <c r="BC251" s="9" t="n">
        <v>554</v>
      </c>
      <c r="BD251" s="9" t="n">
        <v>36.9333333333333</v>
      </c>
    </row>
    <row r="252" customFormat="false" ht="15" hidden="false" customHeight="false" outlineLevel="0" collapsed="false">
      <c r="A252" s="9" t="s">
        <v>308</v>
      </c>
      <c r="B252" s="9" t="s">
        <v>97</v>
      </c>
      <c r="C252" s="9" t="n">
        <v>75.25</v>
      </c>
      <c r="D252" s="9" t="n">
        <v>240</v>
      </c>
      <c r="E252" s="9" t="n">
        <v>4.73</v>
      </c>
      <c r="F252" s="9" t="n">
        <v>0.186264525632066</v>
      </c>
      <c r="G252" s="9" t="n">
        <v>15</v>
      </c>
      <c r="H252" s="9" t="n">
        <v>-0.78026876501719</v>
      </c>
      <c r="I252" s="9" t="n">
        <v>30</v>
      </c>
      <c r="J252" s="9" t="n">
        <v>-0.538442986841589</v>
      </c>
      <c r="K252" s="9" t="n">
        <v>111</v>
      </c>
      <c r="L252" s="9" t="n">
        <v>-0.462586279429963</v>
      </c>
      <c r="M252" s="9" t="n">
        <v>4.3</v>
      </c>
      <c r="N252" s="9" t="n">
        <v>0.466650397605507</v>
      </c>
      <c r="O252" s="9" t="n">
        <v>7.25</v>
      </c>
      <c r="P252" s="9" t="n">
        <v>-0.0670615007258655</v>
      </c>
      <c r="Q252" s="9" t="n">
        <v>-1.19544460877703</v>
      </c>
      <c r="R252" s="9" t="n">
        <v>-0.199240768129506</v>
      </c>
      <c r="W252" s="9" t="n">
        <v>12</v>
      </c>
      <c r="X252" s="9" t="n">
        <v>109</v>
      </c>
      <c r="Y252" s="9" t="n">
        <v>0</v>
      </c>
      <c r="Z252" s="9" t="n">
        <v>171</v>
      </c>
      <c r="AA252" s="9" t="n">
        <v>280</v>
      </c>
      <c r="AB252" s="9" t="n">
        <v>23.3333333333333</v>
      </c>
      <c r="AD252" s="9" t="n">
        <v>13</v>
      </c>
      <c r="AE252" s="9" t="n">
        <v>157</v>
      </c>
      <c r="AF252" s="9" t="n">
        <v>0</v>
      </c>
      <c r="AG252" s="9" t="n">
        <v>166</v>
      </c>
      <c r="AH252" s="9" t="n">
        <v>323</v>
      </c>
      <c r="AI252" s="9" t="n">
        <v>24.8461538461538</v>
      </c>
      <c r="AK252" s="9" t="n">
        <v>4</v>
      </c>
      <c r="AL252" s="9" t="n">
        <v>26</v>
      </c>
      <c r="AM252" s="9" t="n">
        <v>0</v>
      </c>
      <c r="AN252" s="9" t="n">
        <v>74</v>
      </c>
      <c r="AO252" s="9" t="n">
        <v>100</v>
      </c>
      <c r="AP252" s="9" t="n">
        <v>25</v>
      </c>
      <c r="AR252" s="9" t="n">
        <v>16</v>
      </c>
      <c r="AS252" s="9" t="n">
        <v>253</v>
      </c>
      <c r="AT252" s="9" t="n">
        <v>0</v>
      </c>
      <c r="AU252" s="9" t="n">
        <v>213</v>
      </c>
      <c r="AV252" s="9" t="n">
        <v>466</v>
      </c>
      <c r="AW252" s="9" t="n">
        <v>29.125</v>
      </c>
      <c r="AY252" s="9" t="n">
        <v>16</v>
      </c>
      <c r="AZ252" s="9" t="n">
        <v>127</v>
      </c>
      <c r="BA252" s="9" t="n">
        <v>0</v>
      </c>
      <c r="BB252" s="9" t="n">
        <v>225</v>
      </c>
      <c r="BC252" s="9" t="n">
        <v>352</v>
      </c>
      <c r="BD252" s="9" t="n">
        <v>22</v>
      </c>
    </row>
    <row r="253" customFormat="false" ht="15" hidden="false" customHeight="false" outlineLevel="0" collapsed="false">
      <c r="A253" s="9" t="s">
        <v>315</v>
      </c>
      <c r="B253" s="9" t="s">
        <v>97</v>
      </c>
      <c r="C253" s="9" t="n">
        <v>75.63</v>
      </c>
      <c r="D253" s="9" t="n">
        <v>242</v>
      </c>
      <c r="E253" s="9" t="n">
        <v>4.62</v>
      </c>
      <c r="F253" s="9" t="n">
        <v>0.550985404193501</v>
      </c>
      <c r="G253" s="9" t="n">
        <v>18</v>
      </c>
      <c r="H253" s="9" t="n">
        <v>-0.353673225264801</v>
      </c>
      <c r="I253" s="9" t="n">
        <v>35.5</v>
      </c>
      <c r="J253" s="9" t="n">
        <v>0.73468835031234</v>
      </c>
      <c r="K253" s="9" t="n">
        <v>115</v>
      </c>
      <c r="L253" s="9" t="n">
        <v>-0.0402606175702815</v>
      </c>
      <c r="M253" s="9" t="n">
        <v>4.35</v>
      </c>
      <c r="N253" s="9" t="n">
        <v>0.287619947466427</v>
      </c>
      <c r="O253" s="9" t="n">
        <v>7.09</v>
      </c>
      <c r="P253" s="9" t="n">
        <v>0.327532257168405</v>
      </c>
      <c r="Q253" s="9" t="n">
        <v>1.50689211630559</v>
      </c>
      <c r="R253" s="9" t="n">
        <v>0.251148686050932</v>
      </c>
      <c r="AA253" s="9" t="n">
        <v>0</v>
      </c>
      <c r="AH253" s="9" t="n">
        <v>0</v>
      </c>
      <c r="AO253" s="9" t="n">
        <v>0</v>
      </c>
      <c r="AV253" s="9" t="n">
        <v>0</v>
      </c>
      <c r="BC253" s="9" t="n">
        <v>0</v>
      </c>
    </row>
    <row r="254" customFormat="false" ht="15" hidden="false" customHeight="false" outlineLevel="0" collapsed="false">
      <c r="A254" s="9" t="s">
        <v>338</v>
      </c>
      <c r="B254" s="9" t="s">
        <v>97</v>
      </c>
      <c r="C254" s="9" t="n">
        <v>75.25</v>
      </c>
      <c r="D254" s="9" t="n">
        <v>242</v>
      </c>
      <c r="E254" s="9" t="n">
        <v>4.81</v>
      </c>
      <c r="F254" s="9" t="n">
        <v>-0.0789870224126106</v>
      </c>
      <c r="G254" s="9" t="n">
        <v>17</v>
      </c>
      <c r="H254" s="9" t="n">
        <v>-0.495871738515597</v>
      </c>
      <c r="I254" s="9" t="n">
        <v>31</v>
      </c>
      <c r="J254" s="9" t="n">
        <v>-0.306964561904511</v>
      </c>
      <c r="K254" s="9" t="n">
        <v>112</v>
      </c>
      <c r="L254" s="9" t="n">
        <v>-0.357004863965042</v>
      </c>
      <c r="M254" s="9" t="n">
        <v>4.43</v>
      </c>
      <c r="N254" s="9" t="n">
        <v>0.00117122724389756</v>
      </c>
      <c r="O254" s="9" t="n">
        <v>7.17</v>
      </c>
      <c r="P254" s="9" t="n">
        <v>0.13023537822127</v>
      </c>
      <c r="Q254" s="9" t="n">
        <v>-1.10742158133259</v>
      </c>
      <c r="R254" s="9" t="n">
        <v>-0.184570263555432</v>
      </c>
      <c r="S254" s="9" t="n">
        <v>6</v>
      </c>
      <c r="T254" s="9" t="n">
        <v>184</v>
      </c>
      <c r="U254" s="9" t="n">
        <v>151</v>
      </c>
      <c r="W254" s="9" t="n">
        <v>16</v>
      </c>
      <c r="X254" s="9" t="n">
        <v>592</v>
      </c>
      <c r="Y254" s="9" t="n">
        <v>0</v>
      </c>
      <c r="Z254" s="9" t="n">
        <v>180</v>
      </c>
      <c r="AA254" s="9" t="n">
        <v>772</v>
      </c>
      <c r="AB254" s="9" t="n">
        <v>48.25</v>
      </c>
      <c r="AD254" s="9" t="n">
        <v>16</v>
      </c>
      <c r="AE254" s="9" t="n">
        <v>820</v>
      </c>
      <c r="AF254" s="9" t="n">
        <v>0</v>
      </c>
      <c r="AG254" s="9" t="n">
        <v>165</v>
      </c>
      <c r="AH254" s="9" t="n">
        <v>985</v>
      </c>
      <c r="AI254" s="9" t="n">
        <v>61.5625</v>
      </c>
      <c r="AK254" s="9" t="n">
        <v>16</v>
      </c>
      <c r="AL254" s="9" t="n">
        <v>399</v>
      </c>
      <c r="AM254" s="9" t="n">
        <v>0</v>
      </c>
      <c r="AN254" s="9" t="n">
        <v>149</v>
      </c>
      <c r="AO254" s="9" t="n">
        <v>548</v>
      </c>
      <c r="AP254" s="9" t="n">
        <v>34.25</v>
      </c>
      <c r="AR254" s="9" t="n">
        <v>13</v>
      </c>
      <c r="AS254" s="9" t="n">
        <v>314</v>
      </c>
      <c r="AT254" s="9" t="n">
        <v>0</v>
      </c>
      <c r="AU254" s="9" t="n">
        <v>112</v>
      </c>
      <c r="AV254" s="9" t="n">
        <v>426</v>
      </c>
      <c r="AW254" s="9" t="n">
        <v>32.7692307692308</v>
      </c>
      <c r="BC254" s="9" t="n">
        <v>0</v>
      </c>
    </row>
    <row r="255" customFormat="false" ht="15" hidden="false" customHeight="false" outlineLevel="0" collapsed="false">
      <c r="A255" s="9" t="s">
        <v>343</v>
      </c>
      <c r="B255" s="9" t="s">
        <v>97</v>
      </c>
      <c r="C255" s="9" t="n">
        <v>77.88</v>
      </c>
      <c r="D255" s="9" t="n">
        <v>269</v>
      </c>
      <c r="E255" s="9" t="n">
        <v>4.71</v>
      </c>
      <c r="F255" s="9" t="n">
        <v>0.252577412643237</v>
      </c>
      <c r="G255" s="9" t="n">
        <v>22</v>
      </c>
      <c r="H255" s="9" t="n">
        <v>0.215120827738384</v>
      </c>
      <c r="I255" s="9" t="n">
        <v>31.5</v>
      </c>
      <c r="J255" s="9" t="n">
        <v>-0.191225349435972</v>
      </c>
      <c r="K255" s="9" t="n">
        <v>113</v>
      </c>
      <c r="L255" s="9" t="n">
        <v>-0.251423448500122</v>
      </c>
      <c r="Q255" s="9" t="n">
        <v>0.0250494424455278</v>
      </c>
      <c r="R255" s="9" t="n">
        <v>0.00626236061138194</v>
      </c>
      <c r="S255" s="9" t="n">
        <v>6</v>
      </c>
      <c r="T255" s="9" t="n">
        <v>172</v>
      </c>
      <c r="U255" s="9" t="n">
        <v>143</v>
      </c>
      <c r="W255" s="9" t="n">
        <v>16</v>
      </c>
      <c r="X255" s="9" t="n">
        <v>75</v>
      </c>
      <c r="Y255" s="9" t="n">
        <v>0</v>
      </c>
      <c r="Z255" s="9" t="n">
        <v>59</v>
      </c>
      <c r="AA255" s="9" t="n">
        <v>134</v>
      </c>
      <c r="AB255" s="9" t="n">
        <v>8.375</v>
      </c>
      <c r="AH255" s="9" t="n">
        <v>0</v>
      </c>
      <c r="AO255" s="9" t="n">
        <v>0</v>
      </c>
      <c r="AV255" s="9" t="n">
        <v>0</v>
      </c>
      <c r="BC255" s="9" t="n">
        <v>0</v>
      </c>
    </row>
    <row r="256" customFormat="false" ht="15" hidden="false" customHeight="false" outlineLevel="0" collapsed="false">
      <c r="A256" s="9" t="s">
        <v>351</v>
      </c>
      <c r="B256" s="9" t="s">
        <v>97</v>
      </c>
      <c r="C256" s="9" t="n">
        <v>75.25</v>
      </c>
      <c r="D256" s="9" t="n">
        <v>258</v>
      </c>
      <c r="E256" s="9" t="n">
        <v>4.94</v>
      </c>
      <c r="F256" s="9" t="n">
        <v>-0.510020787985217</v>
      </c>
      <c r="G256" s="9" t="n">
        <v>21</v>
      </c>
      <c r="H256" s="9" t="n">
        <v>0.0729223144875881</v>
      </c>
      <c r="I256" s="9" t="n">
        <v>30.5</v>
      </c>
      <c r="J256" s="9" t="n">
        <v>-0.42270377437305</v>
      </c>
      <c r="K256" s="9" t="n">
        <v>112</v>
      </c>
      <c r="L256" s="9" t="n">
        <v>-0.357004863965042</v>
      </c>
      <c r="M256" s="9" t="n">
        <v>4.35</v>
      </c>
      <c r="N256" s="9" t="n">
        <v>0.287619947466427</v>
      </c>
      <c r="O256" s="9" t="n">
        <v>7.15</v>
      </c>
      <c r="P256" s="9" t="n">
        <v>0.179559597958053</v>
      </c>
      <c r="Q256" s="9" t="n">
        <v>-0.749627566411242</v>
      </c>
      <c r="R256" s="9" t="n">
        <v>-0.124937927735207</v>
      </c>
      <c r="AA256" s="9" t="n">
        <v>0</v>
      </c>
      <c r="AH256" s="9" t="n">
        <v>0</v>
      </c>
      <c r="AO256" s="9" t="n">
        <v>0</v>
      </c>
      <c r="AV256" s="9" t="n">
        <v>0</v>
      </c>
      <c r="BC256" s="9" t="n">
        <v>0</v>
      </c>
    </row>
    <row r="257" customFormat="false" ht="15" hidden="false" customHeight="false" outlineLevel="0" collapsed="false">
      <c r="A257" s="9" t="s">
        <v>416</v>
      </c>
      <c r="B257" s="9" t="s">
        <v>97</v>
      </c>
      <c r="C257" s="9" t="n">
        <v>77</v>
      </c>
      <c r="D257" s="9" t="n">
        <v>257</v>
      </c>
      <c r="E257" s="9" t="n">
        <v>4.63</v>
      </c>
      <c r="F257" s="9" t="n">
        <v>0.517828960687917</v>
      </c>
      <c r="Q257" s="9" t="n">
        <v>0.517828960687917</v>
      </c>
      <c r="R257" s="9" t="n">
        <v>0.517828960687917</v>
      </c>
      <c r="S257" s="9" t="n">
        <v>3</v>
      </c>
      <c r="T257" s="9" t="n">
        <v>63</v>
      </c>
      <c r="U257" s="9" t="n">
        <v>57</v>
      </c>
      <c r="W257" s="9" t="n">
        <v>1</v>
      </c>
      <c r="X257" s="9" t="n">
        <v>0</v>
      </c>
      <c r="Y257" s="9" t="n">
        <v>0</v>
      </c>
      <c r="Z257" s="9" t="n">
        <v>1</v>
      </c>
      <c r="AA257" s="9" t="n">
        <v>1</v>
      </c>
      <c r="AB257" s="9" t="n">
        <v>1</v>
      </c>
      <c r="AD257" s="9" t="n">
        <v>16</v>
      </c>
      <c r="AE257" s="9" t="n">
        <v>668</v>
      </c>
      <c r="AF257" s="9" t="n">
        <v>0</v>
      </c>
      <c r="AG257" s="9" t="n">
        <v>69</v>
      </c>
      <c r="AH257" s="9" t="n">
        <v>737</v>
      </c>
      <c r="AI257" s="9" t="n">
        <v>46.0625</v>
      </c>
      <c r="AK257" s="9" t="n">
        <v>16</v>
      </c>
      <c r="AL257" s="9" t="n">
        <v>923</v>
      </c>
      <c r="AM257" s="9" t="n">
        <v>0</v>
      </c>
      <c r="AN257" s="9" t="n">
        <v>78</v>
      </c>
      <c r="AO257" s="9" t="n">
        <v>1001</v>
      </c>
      <c r="AP257" s="9" t="n">
        <v>62.5625</v>
      </c>
      <c r="AR257" s="9" t="n">
        <v>16</v>
      </c>
      <c r="AS257" s="9" t="n">
        <v>886</v>
      </c>
      <c r="AT257" s="9" t="n">
        <v>0</v>
      </c>
      <c r="AU257" s="9" t="n">
        <v>14</v>
      </c>
      <c r="AV257" s="9" t="n">
        <v>900</v>
      </c>
      <c r="AW257" s="9" t="n">
        <v>56.25</v>
      </c>
      <c r="AY257" s="9" t="n">
        <v>15</v>
      </c>
      <c r="AZ257" s="9" t="n">
        <v>872</v>
      </c>
      <c r="BA257" s="9" t="n">
        <v>1</v>
      </c>
      <c r="BB257" s="9" t="n">
        <v>0</v>
      </c>
      <c r="BC257" s="9" t="n">
        <v>873</v>
      </c>
      <c r="BD257" s="9" t="n">
        <v>58.2</v>
      </c>
    </row>
    <row r="258" customFormat="false" ht="15" hidden="false" customHeight="false" outlineLevel="0" collapsed="false">
      <c r="A258" s="9" t="s">
        <v>421</v>
      </c>
      <c r="B258" s="9" t="s">
        <v>97</v>
      </c>
      <c r="C258" s="9" t="n">
        <v>77.5</v>
      </c>
      <c r="D258" s="9" t="n">
        <v>250</v>
      </c>
      <c r="E258" s="9" t="n">
        <v>4.68</v>
      </c>
      <c r="F258" s="9" t="n">
        <v>0.352046743159993</v>
      </c>
      <c r="G258" s="9" t="n">
        <v>22</v>
      </c>
      <c r="H258" s="9" t="n">
        <v>0.215120827738384</v>
      </c>
      <c r="I258" s="9" t="n">
        <v>35.5</v>
      </c>
      <c r="J258" s="9" t="n">
        <v>0.73468835031234</v>
      </c>
      <c r="K258" s="9" t="n">
        <v>119</v>
      </c>
      <c r="L258" s="9" t="n">
        <v>0.3820650442894</v>
      </c>
      <c r="M258" s="9" t="n">
        <v>4.32</v>
      </c>
      <c r="N258" s="9" t="n">
        <v>0.395038217549873</v>
      </c>
      <c r="O258" s="9" t="n">
        <v>6.92</v>
      </c>
      <c r="P258" s="9" t="n">
        <v>0.746788124931067</v>
      </c>
      <c r="Q258" s="9" t="n">
        <v>2.82574730798106</v>
      </c>
      <c r="R258" s="9" t="n">
        <v>0.470957884663509</v>
      </c>
      <c r="S258" s="9" t="n">
        <v>1</v>
      </c>
      <c r="T258" s="9" t="n">
        <v>21</v>
      </c>
      <c r="U258" s="9" t="n">
        <v>20</v>
      </c>
      <c r="W258" s="9" t="n">
        <v>15</v>
      </c>
      <c r="X258" s="9" t="n">
        <v>673</v>
      </c>
      <c r="Y258" s="9" t="n">
        <v>0</v>
      </c>
      <c r="Z258" s="9" t="n">
        <v>67</v>
      </c>
      <c r="AA258" s="9" t="n">
        <v>740</v>
      </c>
      <c r="AB258" s="9" t="n">
        <v>49.3333333333333</v>
      </c>
      <c r="AD258" s="9" t="n">
        <v>1</v>
      </c>
      <c r="AE258" s="9" t="n">
        <v>8</v>
      </c>
      <c r="AF258" s="9" t="n">
        <v>0</v>
      </c>
      <c r="AG258" s="9" t="n">
        <v>0</v>
      </c>
      <c r="AH258" s="9" t="n">
        <v>8</v>
      </c>
      <c r="AI258" s="9" t="n">
        <v>8</v>
      </c>
      <c r="AK258" s="9" t="n">
        <v>13</v>
      </c>
      <c r="AL258" s="9" t="n">
        <v>750</v>
      </c>
      <c r="AM258" s="9" t="n">
        <v>0</v>
      </c>
      <c r="AN258" s="9" t="n">
        <v>0</v>
      </c>
      <c r="AO258" s="9" t="n">
        <v>750</v>
      </c>
      <c r="AP258" s="9" t="n">
        <v>57.6923076923077</v>
      </c>
      <c r="AR258" s="9" t="n">
        <v>8</v>
      </c>
      <c r="AS258" s="9" t="n">
        <v>428</v>
      </c>
      <c r="AT258" s="9" t="n">
        <v>0</v>
      </c>
      <c r="AU258" s="9" t="n">
        <v>0</v>
      </c>
      <c r="AV258" s="9" t="n">
        <v>428</v>
      </c>
      <c r="AW258" s="9" t="n">
        <v>53.5</v>
      </c>
      <c r="AY258" s="9" t="n">
        <v>2</v>
      </c>
      <c r="AZ258" s="9" t="n">
        <v>104</v>
      </c>
      <c r="BA258" s="9" t="n">
        <v>0</v>
      </c>
      <c r="BB258" s="9" t="n">
        <v>0</v>
      </c>
      <c r="BC258" s="9" t="n">
        <v>104</v>
      </c>
      <c r="BD258" s="9" t="n">
        <v>52</v>
      </c>
    </row>
    <row r="259" customFormat="false" ht="15" hidden="false" customHeight="false" outlineLevel="0" collapsed="false">
      <c r="A259" s="9" t="s">
        <v>426</v>
      </c>
      <c r="B259" s="9" t="s">
        <v>97</v>
      </c>
      <c r="C259" s="9" t="n">
        <v>76.13</v>
      </c>
      <c r="D259" s="9" t="n">
        <v>267</v>
      </c>
      <c r="E259" s="9" t="n">
        <v>4.69</v>
      </c>
      <c r="F259" s="9" t="n">
        <v>0.318890299654406</v>
      </c>
      <c r="G259" s="9" t="n">
        <v>31</v>
      </c>
      <c r="H259" s="9" t="n">
        <v>1.49490744699555</v>
      </c>
      <c r="I259" s="9" t="n">
        <v>33.5</v>
      </c>
      <c r="J259" s="9" t="n">
        <v>0.271731500438184</v>
      </c>
      <c r="K259" s="9" t="n">
        <v>119</v>
      </c>
      <c r="L259" s="9" t="n">
        <v>0.3820650442894</v>
      </c>
      <c r="M259" s="9" t="n">
        <v>4.53</v>
      </c>
      <c r="N259" s="9" t="n">
        <v>-0.356889673034266</v>
      </c>
      <c r="O259" s="9" t="n">
        <v>7.08</v>
      </c>
      <c r="P259" s="9" t="n">
        <v>0.352194367036796</v>
      </c>
      <c r="Q259" s="9" t="n">
        <v>2.46289898538007</v>
      </c>
      <c r="R259" s="9" t="n">
        <v>0.410483164230012</v>
      </c>
      <c r="S259" s="9" t="n">
        <v>2</v>
      </c>
      <c r="T259" s="9" t="n">
        <v>55</v>
      </c>
      <c r="U259" s="9" t="n">
        <v>50</v>
      </c>
      <c r="W259" s="9" t="n">
        <v>15</v>
      </c>
      <c r="X259" s="9" t="n">
        <v>479</v>
      </c>
      <c r="Y259" s="9" t="n">
        <v>0</v>
      </c>
      <c r="Z259" s="9" t="n">
        <v>113</v>
      </c>
      <c r="AA259" s="9" t="n">
        <v>592</v>
      </c>
      <c r="AB259" s="9" t="n">
        <v>39.4666666666667</v>
      </c>
      <c r="AD259" s="9" t="n">
        <v>8</v>
      </c>
      <c r="AE259" s="9" t="n">
        <v>194</v>
      </c>
      <c r="AF259" s="9" t="n">
        <v>0</v>
      </c>
      <c r="AG259" s="9" t="n">
        <v>59</v>
      </c>
      <c r="AH259" s="9" t="n">
        <v>253</v>
      </c>
      <c r="AI259" s="9" t="n">
        <v>31.625</v>
      </c>
      <c r="AK259" s="9" t="n">
        <v>14</v>
      </c>
      <c r="AL259" s="9" t="n">
        <v>468</v>
      </c>
      <c r="AM259" s="9" t="n">
        <v>0</v>
      </c>
      <c r="AN259" s="9" t="n">
        <v>107</v>
      </c>
      <c r="AO259" s="9" t="n">
        <v>575</v>
      </c>
      <c r="AP259" s="9" t="n">
        <v>41.0714285714286</v>
      </c>
      <c r="AR259" s="9" t="n">
        <v>11</v>
      </c>
      <c r="AS259" s="9" t="n">
        <v>443</v>
      </c>
      <c r="AT259" s="9" t="n">
        <v>0</v>
      </c>
      <c r="AU259" s="9" t="n">
        <v>46</v>
      </c>
      <c r="AV259" s="9" t="n">
        <v>489</v>
      </c>
      <c r="AW259" s="9" t="n">
        <v>44.4545454545455</v>
      </c>
      <c r="AY259" s="9" t="n">
        <v>10</v>
      </c>
      <c r="AZ259" s="9" t="n">
        <v>271</v>
      </c>
      <c r="BA259" s="9" t="n">
        <v>0</v>
      </c>
      <c r="BB259" s="9" t="n">
        <v>37</v>
      </c>
      <c r="BC259" s="9" t="n">
        <v>308</v>
      </c>
      <c r="BD259" s="9" t="n">
        <v>30.8</v>
      </c>
    </row>
    <row r="260" customFormat="false" ht="15" hidden="false" customHeight="false" outlineLevel="0" collapsed="false">
      <c r="A260" s="9" t="s">
        <v>438</v>
      </c>
      <c r="B260" s="9" t="s">
        <v>97</v>
      </c>
      <c r="C260" s="9" t="n">
        <v>77</v>
      </c>
      <c r="D260" s="9" t="n">
        <v>249</v>
      </c>
      <c r="E260" s="9" t="n">
        <v>4.76</v>
      </c>
      <c r="F260" s="9" t="n">
        <v>0.0867951951153134</v>
      </c>
      <c r="G260" s="9" t="n">
        <v>24</v>
      </c>
      <c r="H260" s="9" t="n">
        <v>0.499517854239977</v>
      </c>
      <c r="I260" s="9" t="n">
        <v>30.5</v>
      </c>
      <c r="J260" s="9" t="n">
        <v>-0.42270377437305</v>
      </c>
      <c r="K260" s="9" t="n">
        <v>111</v>
      </c>
      <c r="L260" s="9" t="n">
        <v>-0.462586279429963</v>
      </c>
      <c r="M260" s="9" t="n">
        <v>4.47</v>
      </c>
      <c r="N260" s="9" t="n">
        <v>-0.142053132867367</v>
      </c>
      <c r="O260" s="9" t="n">
        <v>7.08</v>
      </c>
      <c r="P260" s="9" t="n">
        <v>0.352194367036796</v>
      </c>
      <c r="Q260" s="9" t="n">
        <v>-0.0888357702782928</v>
      </c>
      <c r="R260" s="9" t="n">
        <v>-0.0148059617130488</v>
      </c>
      <c r="S260" s="9" t="n">
        <v>2</v>
      </c>
      <c r="T260" s="9" t="n">
        <v>35</v>
      </c>
      <c r="U260" s="9" t="n">
        <v>33</v>
      </c>
      <c r="W260" s="9" t="n">
        <v>16</v>
      </c>
      <c r="X260" s="9" t="n">
        <v>450</v>
      </c>
      <c r="Y260" s="9" t="n">
        <v>0</v>
      </c>
      <c r="Z260" s="9" t="n">
        <v>167</v>
      </c>
      <c r="AA260" s="9" t="n">
        <v>617</v>
      </c>
      <c r="AB260" s="9" t="n">
        <v>38.5625</v>
      </c>
      <c r="AD260" s="9" t="n">
        <v>16</v>
      </c>
      <c r="AE260" s="9" t="n">
        <v>588</v>
      </c>
      <c r="AF260" s="9" t="n">
        <v>0</v>
      </c>
      <c r="AG260" s="9" t="n">
        <v>210</v>
      </c>
      <c r="AH260" s="9" t="n">
        <v>798</v>
      </c>
      <c r="AI260" s="9" t="n">
        <v>49.875</v>
      </c>
      <c r="AK260" s="9" t="n">
        <v>15</v>
      </c>
      <c r="AL260" s="9" t="n">
        <v>789</v>
      </c>
      <c r="AM260" s="9" t="n">
        <v>0</v>
      </c>
      <c r="AN260" s="9" t="n">
        <v>83</v>
      </c>
      <c r="AO260" s="9" t="n">
        <v>872</v>
      </c>
      <c r="AP260" s="9" t="n">
        <v>58.1333333333333</v>
      </c>
      <c r="AR260" s="9" t="n">
        <v>14</v>
      </c>
      <c r="AS260" s="9" t="n">
        <v>849</v>
      </c>
      <c r="AT260" s="9" t="n">
        <v>0</v>
      </c>
      <c r="AU260" s="9" t="n">
        <v>137</v>
      </c>
      <c r="AV260" s="9" t="n">
        <v>986</v>
      </c>
      <c r="AW260" s="9" t="n">
        <v>70.4285714285714</v>
      </c>
      <c r="AY260" s="9" t="n">
        <v>14</v>
      </c>
      <c r="AZ260" s="9" t="n">
        <v>776</v>
      </c>
      <c r="BA260" s="9" t="n">
        <v>0</v>
      </c>
      <c r="BB260" s="9" t="n">
        <v>83</v>
      </c>
      <c r="BC260" s="9" t="n">
        <v>859</v>
      </c>
      <c r="BD260" s="9" t="n">
        <v>61.3571428571429</v>
      </c>
    </row>
    <row r="261" customFormat="false" ht="15" hidden="false" customHeight="false" outlineLevel="0" collapsed="false">
      <c r="A261" s="9" t="s">
        <v>18</v>
      </c>
      <c r="B261" s="9" t="s">
        <v>19</v>
      </c>
      <c r="C261" s="9" t="n">
        <v>74.38</v>
      </c>
      <c r="D261" s="9" t="n">
        <v>217</v>
      </c>
      <c r="E261" s="9" t="n">
        <v>4.54</v>
      </c>
      <c r="F261" s="9" t="n">
        <v>0.816236952238181</v>
      </c>
      <c r="G261" s="9" t="n">
        <v>9</v>
      </c>
      <c r="H261" s="9" t="n">
        <v>-1.63345984452197</v>
      </c>
      <c r="I261" s="9" t="n">
        <v>33.5</v>
      </c>
      <c r="J261" s="9" t="n">
        <v>0.271731500438184</v>
      </c>
      <c r="K261" s="9" t="n">
        <v>123</v>
      </c>
      <c r="L261" s="9" t="n">
        <v>0.804390706149081</v>
      </c>
      <c r="M261" s="9" t="n">
        <v>4.41</v>
      </c>
      <c r="N261" s="9" t="n">
        <v>0.0727834072995283</v>
      </c>
      <c r="O261" s="9" t="n">
        <v>7.11</v>
      </c>
      <c r="P261" s="9" t="n">
        <v>0.27820803743162</v>
      </c>
      <c r="Q261" s="9" t="n">
        <v>0.609890759034626</v>
      </c>
      <c r="R261" s="9" t="n">
        <v>0.101648459839104</v>
      </c>
      <c r="S261" s="9" t="n">
        <v>7</v>
      </c>
      <c r="T261" s="9" t="n">
        <v>238</v>
      </c>
      <c r="U261" s="9" t="n">
        <v>188</v>
      </c>
      <c r="AA261" s="9" t="n">
        <v>0</v>
      </c>
      <c r="AH261" s="9" t="n">
        <v>0</v>
      </c>
      <c r="AO261" s="9" t="n">
        <v>0</v>
      </c>
      <c r="AV261" s="9" t="n">
        <v>0</v>
      </c>
      <c r="BC261" s="9" t="n">
        <v>0</v>
      </c>
    </row>
    <row r="262" customFormat="false" ht="15" hidden="false" customHeight="false" outlineLevel="0" collapsed="false">
      <c r="A262" s="9" t="s">
        <v>24</v>
      </c>
      <c r="B262" s="9" t="s">
        <v>19</v>
      </c>
      <c r="C262" s="9" t="n">
        <v>67</v>
      </c>
      <c r="D262" s="9" t="n">
        <v>173</v>
      </c>
      <c r="E262" s="9" t="n">
        <v>4.58</v>
      </c>
      <c r="F262" s="9" t="n">
        <v>0.683611178215841</v>
      </c>
      <c r="G262" s="9" t="n">
        <v>7</v>
      </c>
      <c r="H262" s="9" t="n">
        <v>-1.91785687102356</v>
      </c>
      <c r="I262" s="9" t="n">
        <v>32</v>
      </c>
      <c r="J262" s="9" t="n">
        <v>-0.0754861369674331</v>
      </c>
      <c r="K262" s="9" t="n">
        <v>117</v>
      </c>
      <c r="L262" s="9" t="n">
        <v>0.170902213359559</v>
      </c>
      <c r="M262" s="9" t="n">
        <v>4.37</v>
      </c>
      <c r="N262" s="9" t="n">
        <v>0.216007767410793</v>
      </c>
      <c r="O262" s="9" t="n">
        <v>6.81</v>
      </c>
      <c r="P262" s="9" t="n">
        <v>1.01807133348338</v>
      </c>
      <c r="Q262" s="9" t="n">
        <v>0.0952494844785781</v>
      </c>
      <c r="R262" s="9" t="n">
        <v>0.015874914079763</v>
      </c>
      <c r="S262" s="9" t="n">
        <v>4</v>
      </c>
      <c r="T262" s="9" t="n">
        <v>101</v>
      </c>
      <c r="U262" s="9" t="n">
        <v>89</v>
      </c>
      <c r="W262" s="9" t="n">
        <v>15</v>
      </c>
      <c r="X262" s="9" t="n">
        <v>601</v>
      </c>
      <c r="Y262" s="9" t="n">
        <v>0</v>
      </c>
      <c r="Z262" s="9" t="n">
        <v>62</v>
      </c>
      <c r="AA262" s="9" t="n">
        <v>663</v>
      </c>
      <c r="AB262" s="9" t="n">
        <v>44.2</v>
      </c>
      <c r="AD262" s="9" t="n">
        <v>12</v>
      </c>
      <c r="AE262" s="9" t="n">
        <v>59</v>
      </c>
      <c r="AF262" s="9" t="n">
        <v>0</v>
      </c>
      <c r="AG262" s="9" t="n">
        <v>63</v>
      </c>
      <c r="AH262" s="9" t="n">
        <v>122</v>
      </c>
      <c r="AI262" s="9" t="n">
        <v>10.1666666666667</v>
      </c>
      <c r="AO262" s="9" t="n">
        <v>0</v>
      </c>
      <c r="AV262" s="9" t="n">
        <v>0</v>
      </c>
      <c r="BC262" s="9" t="n">
        <v>0</v>
      </c>
    </row>
    <row r="263" customFormat="false" ht="15" hidden="false" customHeight="false" outlineLevel="0" collapsed="false">
      <c r="A263" s="9" t="s">
        <v>30</v>
      </c>
      <c r="B263" s="9" t="s">
        <v>19</v>
      </c>
      <c r="C263" s="9" t="n">
        <v>70.25</v>
      </c>
      <c r="D263" s="9" t="n">
        <v>193</v>
      </c>
      <c r="E263" s="9" t="n">
        <v>4.59</v>
      </c>
      <c r="F263" s="9" t="n">
        <v>0.650454734710257</v>
      </c>
      <c r="G263" s="9" t="n">
        <v>14</v>
      </c>
      <c r="H263" s="9" t="n">
        <v>-0.922467278267986</v>
      </c>
      <c r="I263" s="9" t="n">
        <v>33</v>
      </c>
      <c r="J263" s="9" t="n">
        <v>0.155992287969645</v>
      </c>
      <c r="K263" s="9" t="n">
        <v>117</v>
      </c>
      <c r="L263" s="9" t="n">
        <v>0.170902213359559</v>
      </c>
      <c r="M263" s="9" t="n">
        <v>4.15</v>
      </c>
      <c r="N263" s="9" t="n">
        <v>1.00374174802275</v>
      </c>
      <c r="Q263" s="9" t="n">
        <v>1.05862370579422</v>
      </c>
      <c r="R263" s="9" t="n">
        <v>0.211724741158844</v>
      </c>
      <c r="S263" s="9" t="n">
        <v>6</v>
      </c>
      <c r="T263" s="9" t="n">
        <v>195</v>
      </c>
      <c r="U263" s="9" t="n">
        <v>159</v>
      </c>
      <c r="AA263" s="9" t="n">
        <v>0</v>
      </c>
      <c r="AH263" s="9" t="n">
        <v>0</v>
      </c>
      <c r="AO263" s="9" t="n">
        <v>0</v>
      </c>
      <c r="AV263" s="9" t="n">
        <v>0</v>
      </c>
      <c r="BC263" s="9" t="n">
        <v>0</v>
      </c>
    </row>
    <row r="264" customFormat="false" ht="15" hidden="false" customHeight="false" outlineLevel="0" collapsed="false">
      <c r="A264" s="9" t="s">
        <v>32</v>
      </c>
      <c r="B264" s="9" t="s">
        <v>19</v>
      </c>
      <c r="C264" s="9" t="n">
        <v>73.25</v>
      </c>
      <c r="D264" s="9" t="n">
        <v>202</v>
      </c>
      <c r="E264" s="9" t="n">
        <v>4.59</v>
      </c>
      <c r="F264" s="9" t="n">
        <v>0.650454734710257</v>
      </c>
      <c r="G264" s="9" t="n">
        <v>7</v>
      </c>
      <c r="H264" s="9" t="n">
        <v>-1.91785687102356</v>
      </c>
      <c r="I264" s="9" t="n">
        <v>32</v>
      </c>
      <c r="J264" s="9" t="n">
        <v>-0.0754861369674331</v>
      </c>
      <c r="K264" s="9" t="n">
        <v>112</v>
      </c>
      <c r="L264" s="9" t="n">
        <v>-0.357004863965042</v>
      </c>
      <c r="M264" s="9" t="n">
        <v>4.29</v>
      </c>
      <c r="N264" s="9" t="n">
        <v>0.502456487633322</v>
      </c>
      <c r="O264" s="9" t="n">
        <v>7.04</v>
      </c>
      <c r="P264" s="9" t="n">
        <v>0.450842806510364</v>
      </c>
      <c r="Q264" s="9" t="n">
        <v>-0.746593843102092</v>
      </c>
      <c r="R264" s="9" t="n">
        <v>-0.124432307183682</v>
      </c>
      <c r="AA264" s="9" t="n">
        <v>0</v>
      </c>
      <c r="AH264" s="9" t="n">
        <v>0</v>
      </c>
      <c r="AO264" s="9" t="n">
        <v>0</v>
      </c>
      <c r="AV264" s="9" t="n">
        <v>0</v>
      </c>
      <c r="BC264" s="9" t="n">
        <v>0</v>
      </c>
    </row>
    <row r="265" customFormat="false" ht="15" hidden="false" customHeight="false" outlineLevel="0" collapsed="false">
      <c r="A265" s="9" t="s">
        <v>73</v>
      </c>
      <c r="B265" s="9" t="s">
        <v>19</v>
      </c>
      <c r="C265" s="9" t="n">
        <v>77</v>
      </c>
      <c r="D265" s="9" t="n">
        <v>216</v>
      </c>
      <c r="E265" s="9" t="n">
        <v>4.67</v>
      </c>
      <c r="F265" s="9" t="n">
        <v>0.385203186665577</v>
      </c>
      <c r="G265" s="9" t="n">
        <v>9</v>
      </c>
      <c r="H265" s="9" t="n">
        <v>-1.63345984452197</v>
      </c>
      <c r="I265" s="9" t="n">
        <v>33.5</v>
      </c>
      <c r="J265" s="9" t="n">
        <v>0.271731500438184</v>
      </c>
      <c r="K265" s="9" t="n">
        <v>115</v>
      </c>
      <c r="L265" s="9" t="n">
        <v>-0.0402606175702815</v>
      </c>
      <c r="M265" s="9" t="n">
        <v>4.44</v>
      </c>
      <c r="N265" s="9" t="n">
        <v>-0.034634862783921</v>
      </c>
      <c r="O265" s="9" t="n">
        <v>7.11</v>
      </c>
      <c r="P265" s="9" t="n">
        <v>0.27820803743162</v>
      </c>
      <c r="Q265" s="9" t="n">
        <v>-0.773212600340789</v>
      </c>
      <c r="R265" s="9" t="n">
        <v>-0.128868766723465</v>
      </c>
      <c r="AA265" s="9" t="n">
        <v>0</v>
      </c>
      <c r="AH265" s="9" t="n">
        <v>0</v>
      </c>
      <c r="AO265" s="9" t="n">
        <v>0</v>
      </c>
      <c r="AV265" s="9" t="n">
        <v>0</v>
      </c>
      <c r="BC265" s="9" t="n">
        <v>0</v>
      </c>
    </row>
    <row r="266" customFormat="false" ht="15" hidden="false" customHeight="false" outlineLevel="0" collapsed="false">
      <c r="A266" s="9" t="s">
        <v>98</v>
      </c>
      <c r="B266" s="9" t="s">
        <v>19</v>
      </c>
      <c r="C266" s="9" t="n">
        <v>72.75</v>
      </c>
      <c r="D266" s="9" t="n">
        <v>229</v>
      </c>
      <c r="E266" s="9" t="n">
        <v>4.55</v>
      </c>
      <c r="F266" s="9" t="n">
        <v>0.783080508732597</v>
      </c>
      <c r="G266" s="9" t="n">
        <v>20</v>
      </c>
      <c r="H266" s="9" t="n">
        <v>-0.0692761987632082</v>
      </c>
      <c r="I266" s="9" t="n">
        <v>35.5</v>
      </c>
      <c r="J266" s="9" t="n">
        <v>0.73468835031234</v>
      </c>
      <c r="K266" s="9" t="n">
        <v>116</v>
      </c>
      <c r="L266" s="9" t="n">
        <v>0.0653207978946388</v>
      </c>
      <c r="M266" s="9" t="n">
        <v>4.39</v>
      </c>
      <c r="N266" s="9" t="n">
        <v>0.144395587355162</v>
      </c>
      <c r="O266" s="9" t="n">
        <v>6.89</v>
      </c>
      <c r="P266" s="9" t="n">
        <v>0.820774454536243</v>
      </c>
      <c r="Q266" s="9" t="n">
        <v>2.47898350006777</v>
      </c>
      <c r="R266" s="9" t="n">
        <v>0.413163916677962</v>
      </c>
      <c r="S266" s="9" t="n">
        <v>4</v>
      </c>
      <c r="T266" s="9" t="n">
        <v>123</v>
      </c>
      <c r="U266" s="9" t="n">
        <v>106</v>
      </c>
      <c r="W266" s="9" t="n">
        <v>4</v>
      </c>
      <c r="X266" s="9" t="n">
        <v>2</v>
      </c>
      <c r="Y266" s="9" t="n">
        <v>0</v>
      </c>
      <c r="Z266" s="9" t="n">
        <v>18</v>
      </c>
      <c r="AA266" s="9" t="n">
        <v>20</v>
      </c>
      <c r="AB266" s="9" t="n">
        <v>5</v>
      </c>
      <c r="AH266" s="9" t="n">
        <v>0</v>
      </c>
      <c r="AK266" s="9" t="n">
        <v>5</v>
      </c>
      <c r="AL266" s="9" t="n">
        <v>67</v>
      </c>
      <c r="AM266" s="9" t="n">
        <v>0</v>
      </c>
      <c r="AN266" s="9" t="n">
        <v>9</v>
      </c>
      <c r="AO266" s="9" t="n">
        <v>76</v>
      </c>
      <c r="AP266" s="9" t="n">
        <v>15.2</v>
      </c>
      <c r="AR266" s="9" t="n">
        <v>9</v>
      </c>
      <c r="AS266" s="9" t="n">
        <v>230</v>
      </c>
      <c r="AT266" s="9" t="n">
        <v>0</v>
      </c>
      <c r="AU266" s="9" t="n">
        <v>2</v>
      </c>
      <c r="AV266" s="9" t="n">
        <v>232</v>
      </c>
      <c r="AW266" s="9" t="n">
        <v>25.7777777777778</v>
      </c>
      <c r="BC266" s="9" t="n">
        <v>0</v>
      </c>
    </row>
    <row r="267" customFormat="false" ht="15" hidden="false" customHeight="false" outlineLevel="0" collapsed="false">
      <c r="A267" s="9" t="s">
        <v>107</v>
      </c>
      <c r="B267" s="9" t="s">
        <v>19</v>
      </c>
      <c r="C267" s="9" t="n">
        <v>73.75</v>
      </c>
      <c r="D267" s="9" t="n">
        <v>212</v>
      </c>
      <c r="E267" s="9" t="n">
        <v>4.56</v>
      </c>
      <c r="F267" s="9" t="n">
        <v>0.749924065227012</v>
      </c>
      <c r="G267" s="9" t="n">
        <v>11</v>
      </c>
      <c r="H267" s="9" t="n">
        <v>-1.34906281802038</v>
      </c>
      <c r="I267" s="9" t="n">
        <v>29.5</v>
      </c>
      <c r="J267" s="9" t="n">
        <v>-0.654182199310128</v>
      </c>
      <c r="K267" s="9" t="n">
        <v>107</v>
      </c>
      <c r="L267" s="9" t="n">
        <v>-0.884911941289644</v>
      </c>
      <c r="M267" s="9" t="n">
        <v>4.31</v>
      </c>
      <c r="N267" s="9" t="n">
        <v>0.430844307577692</v>
      </c>
      <c r="Q267" s="9" t="n">
        <v>-1.70738858581544</v>
      </c>
      <c r="R267" s="9" t="n">
        <v>-0.341477717163088</v>
      </c>
      <c r="S267" s="9" t="n">
        <v>6</v>
      </c>
      <c r="T267" s="9" t="n">
        <v>197</v>
      </c>
      <c r="U267" s="9" t="n">
        <v>161</v>
      </c>
      <c r="AA267" s="9" t="n">
        <v>0</v>
      </c>
      <c r="AH267" s="9" t="n">
        <v>0</v>
      </c>
      <c r="AO267" s="9" t="n">
        <v>0</v>
      </c>
      <c r="AR267" s="9" t="n">
        <v>11</v>
      </c>
      <c r="AS267" s="9" t="n">
        <v>384</v>
      </c>
      <c r="AT267" s="9" t="n">
        <v>0</v>
      </c>
      <c r="AU267" s="9" t="n">
        <v>57</v>
      </c>
      <c r="AV267" s="9" t="n">
        <v>441</v>
      </c>
      <c r="AW267" s="9" t="n">
        <v>40.0909090909091</v>
      </c>
      <c r="AY267" s="9" t="n">
        <v>3</v>
      </c>
      <c r="AZ267" s="9" t="n">
        <v>53</v>
      </c>
      <c r="BA267" s="9" t="n">
        <v>0</v>
      </c>
      <c r="BB267" s="9" t="n">
        <v>15</v>
      </c>
      <c r="BC267" s="9" t="n">
        <v>68</v>
      </c>
      <c r="BD267" s="9" t="n">
        <v>22.6666666666667</v>
      </c>
    </row>
    <row r="268" customFormat="false" ht="15" hidden="false" customHeight="false" outlineLevel="0" collapsed="false">
      <c r="A268" s="9" t="s">
        <v>111</v>
      </c>
      <c r="B268" s="9" t="s">
        <v>19</v>
      </c>
      <c r="C268" s="9" t="n">
        <v>72.25</v>
      </c>
      <c r="D268" s="9" t="n">
        <v>196</v>
      </c>
      <c r="E268" s="9" t="n">
        <v>4.68</v>
      </c>
      <c r="F268" s="9" t="n">
        <v>0.352046743159993</v>
      </c>
      <c r="I268" s="9" t="n">
        <v>32.5</v>
      </c>
      <c r="J268" s="9" t="n">
        <v>0.0402530755011059</v>
      </c>
      <c r="K268" s="9" t="n">
        <v>125</v>
      </c>
      <c r="L268" s="9" t="n">
        <v>1.01555353707892</v>
      </c>
      <c r="M268" s="9" t="n">
        <v>4.22</v>
      </c>
      <c r="N268" s="9" t="n">
        <v>0.753099117828036</v>
      </c>
      <c r="O268" s="9" t="n">
        <v>6.93</v>
      </c>
      <c r="P268" s="9" t="n">
        <v>0.722126015062676</v>
      </c>
      <c r="Q268" s="9" t="n">
        <v>2.88307848863073</v>
      </c>
      <c r="R268" s="9" t="n">
        <v>0.576615697726147</v>
      </c>
      <c r="AA268" s="9" t="n">
        <v>0</v>
      </c>
      <c r="AH268" s="9" t="n">
        <v>0</v>
      </c>
      <c r="AO268" s="9" t="n">
        <v>0</v>
      </c>
      <c r="AV268" s="9" t="n">
        <v>0</v>
      </c>
      <c r="BC268" s="9" t="n">
        <v>0</v>
      </c>
    </row>
    <row r="269" customFormat="false" ht="15" hidden="false" customHeight="false" outlineLevel="0" collapsed="false">
      <c r="A269" s="9" t="s">
        <v>113</v>
      </c>
      <c r="B269" s="9" t="s">
        <v>19</v>
      </c>
      <c r="C269" s="9" t="n">
        <v>73.88</v>
      </c>
      <c r="D269" s="9" t="n">
        <v>216</v>
      </c>
      <c r="E269" s="9" t="n">
        <v>4.42</v>
      </c>
      <c r="F269" s="9" t="n">
        <v>1.2141142743052</v>
      </c>
      <c r="I269" s="9" t="n">
        <v>37</v>
      </c>
      <c r="J269" s="9" t="n">
        <v>1.08190598771796</v>
      </c>
      <c r="K269" s="9" t="n">
        <v>128</v>
      </c>
      <c r="L269" s="9" t="n">
        <v>1.33229778347368</v>
      </c>
      <c r="Q269" s="9" t="n">
        <v>3.62831804549684</v>
      </c>
      <c r="R269" s="9" t="n">
        <v>1.20943934849895</v>
      </c>
      <c r="S269" s="9" t="n">
        <v>1</v>
      </c>
      <c r="T269" s="9" t="n">
        <v>29</v>
      </c>
      <c r="U269" s="9" t="n">
        <v>28</v>
      </c>
      <c r="W269" s="9" t="n">
        <v>16</v>
      </c>
      <c r="X269" s="9" t="n">
        <v>436</v>
      </c>
      <c r="Y269" s="9" t="n">
        <v>0</v>
      </c>
      <c r="Z269" s="9" t="n">
        <v>100</v>
      </c>
      <c r="AA269" s="9" t="n">
        <v>536</v>
      </c>
      <c r="AB269" s="9" t="n">
        <v>33.5</v>
      </c>
      <c r="AD269" s="9" t="n">
        <v>16</v>
      </c>
      <c r="AE269" s="9" t="n">
        <v>566</v>
      </c>
      <c r="AF269" s="9" t="n">
        <v>0</v>
      </c>
      <c r="AG269" s="9" t="n">
        <v>75</v>
      </c>
      <c r="AH269" s="9" t="n">
        <v>641</v>
      </c>
      <c r="AI269" s="9" t="n">
        <v>40.0625</v>
      </c>
      <c r="AK269" s="9" t="n">
        <v>16</v>
      </c>
      <c r="AL269" s="9" t="n">
        <v>57</v>
      </c>
      <c r="AM269" s="9" t="n">
        <v>0</v>
      </c>
      <c r="AN269" s="9" t="n">
        <v>70</v>
      </c>
      <c r="AO269" s="9" t="n">
        <v>127</v>
      </c>
      <c r="AP269" s="9" t="n">
        <v>7.9375</v>
      </c>
      <c r="AR269" s="9" t="n">
        <v>16</v>
      </c>
      <c r="AS269" s="9" t="n">
        <v>531</v>
      </c>
      <c r="AT269" s="9" t="n">
        <v>0</v>
      </c>
      <c r="AU269" s="9" t="n">
        <v>124</v>
      </c>
      <c r="AV269" s="9" t="n">
        <v>655</v>
      </c>
      <c r="AW269" s="9" t="n">
        <v>40.9375</v>
      </c>
      <c r="AY269" s="9" t="n">
        <v>16</v>
      </c>
      <c r="AZ269" s="9" t="n">
        <v>430</v>
      </c>
      <c r="BA269" s="9" t="n">
        <v>0</v>
      </c>
      <c r="BB269" s="9" t="n">
        <v>157</v>
      </c>
      <c r="BC269" s="9" t="n">
        <v>587</v>
      </c>
      <c r="BD269" s="9" t="n">
        <v>36.6875</v>
      </c>
    </row>
    <row r="270" customFormat="false" ht="15" hidden="false" customHeight="false" outlineLevel="0" collapsed="false">
      <c r="A270" s="9" t="s">
        <v>115</v>
      </c>
      <c r="B270" s="9" t="s">
        <v>19</v>
      </c>
      <c r="C270" s="9" t="n">
        <v>74.25</v>
      </c>
      <c r="D270" s="9" t="n">
        <v>204</v>
      </c>
      <c r="E270" s="9" t="n">
        <v>4.43</v>
      </c>
      <c r="F270" s="9" t="n">
        <v>1.18095783079962</v>
      </c>
      <c r="G270" s="9" t="n">
        <v>12</v>
      </c>
      <c r="H270" s="9" t="n">
        <v>-1.20686430476958</v>
      </c>
      <c r="I270" s="9" t="n">
        <v>31.5</v>
      </c>
      <c r="J270" s="9" t="n">
        <v>-0.191225349435972</v>
      </c>
      <c r="K270" s="9" t="n">
        <v>120</v>
      </c>
      <c r="L270" s="9" t="n">
        <v>0.48764645975432</v>
      </c>
      <c r="Q270" s="9" t="n">
        <v>0.270514636348385</v>
      </c>
      <c r="R270" s="9" t="n">
        <v>0.0676286590870962</v>
      </c>
      <c r="S270" s="9" t="n">
        <v>6</v>
      </c>
      <c r="T270" s="9" t="n">
        <v>171</v>
      </c>
      <c r="U270" s="9" t="n">
        <v>142</v>
      </c>
      <c r="AA270" s="9" t="n">
        <v>0</v>
      </c>
      <c r="AD270" s="9" t="n">
        <v>16</v>
      </c>
      <c r="AE270" s="9" t="n">
        <v>410</v>
      </c>
      <c r="AF270" s="9" t="n">
        <v>0</v>
      </c>
      <c r="AG270" s="9" t="n">
        <v>88</v>
      </c>
      <c r="AH270" s="9" t="n">
        <v>498</v>
      </c>
      <c r="AI270" s="9" t="n">
        <v>31.125</v>
      </c>
      <c r="AK270" s="9" t="n">
        <v>12</v>
      </c>
      <c r="AL270" s="9" t="n">
        <v>169</v>
      </c>
      <c r="AM270" s="9" t="n">
        <v>0</v>
      </c>
      <c r="AN270" s="9" t="n">
        <v>136</v>
      </c>
      <c r="AO270" s="9" t="n">
        <v>305</v>
      </c>
      <c r="AP270" s="9" t="n">
        <v>25.4166666666667</v>
      </c>
      <c r="AV270" s="9" t="n">
        <v>0</v>
      </c>
      <c r="BC270" s="9" t="n">
        <v>0</v>
      </c>
    </row>
    <row r="271" customFormat="false" ht="15" hidden="false" customHeight="false" outlineLevel="0" collapsed="false">
      <c r="A271" s="9" t="s">
        <v>129</v>
      </c>
      <c r="B271" s="9" t="s">
        <v>19</v>
      </c>
      <c r="C271" s="9" t="n">
        <v>74.5</v>
      </c>
      <c r="D271" s="9" t="n">
        <v>217</v>
      </c>
      <c r="E271" s="9" t="n">
        <v>4.52</v>
      </c>
      <c r="F271" s="9" t="n">
        <v>0.882549839249352</v>
      </c>
      <c r="G271" s="9" t="n">
        <v>10</v>
      </c>
      <c r="H271" s="9" t="n">
        <v>-1.49126133127117</v>
      </c>
      <c r="I271" s="9" t="n">
        <v>39.5</v>
      </c>
      <c r="J271" s="9" t="n">
        <v>1.66060205006065</v>
      </c>
      <c r="K271" s="9" t="n">
        <v>132</v>
      </c>
      <c r="L271" s="9" t="n">
        <v>1.75462344533336</v>
      </c>
      <c r="M271" s="9" t="n">
        <v>4.06</v>
      </c>
      <c r="N271" s="9" t="n">
        <v>1.3259965582731</v>
      </c>
      <c r="O271" s="9" t="n">
        <v>6.71</v>
      </c>
      <c r="P271" s="9" t="n">
        <v>1.2646924321673</v>
      </c>
      <c r="Q271" s="9" t="n">
        <v>5.39720299381259</v>
      </c>
      <c r="R271" s="9" t="n">
        <v>0.899533832302098</v>
      </c>
      <c r="AA271" s="9" t="n">
        <v>0</v>
      </c>
      <c r="AH271" s="9" t="n">
        <v>0</v>
      </c>
      <c r="AO271" s="9" t="n">
        <v>0</v>
      </c>
      <c r="AV271" s="9" t="n">
        <v>0</v>
      </c>
      <c r="BC271" s="9" t="n">
        <v>0</v>
      </c>
    </row>
    <row r="272" customFormat="false" ht="15" hidden="false" customHeight="false" outlineLevel="0" collapsed="false">
      <c r="A272" s="9" t="s">
        <v>131</v>
      </c>
      <c r="B272" s="9" t="s">
        <v>19</v>
      </c>
      <c r="C272" s="9" t="n">
        <v>69</v>
      </c>
      <c r="D272" s="9" t="n">
        <v>179</v>
      </c>
      <c r="E272" s="9" t="n">
        <v>4.6</v>
      </c>
      <c r="F272" s="9" t="n">
        <v>0.617298291204673</v>
      </c>
      <c r="G272" s="9" t="n">
        <v>6</v>
      </c>
      <c r="H272" s="9" t="n">
        <v>-2.06005538427436</v>
      </c>
      <c r="I272" s="9" t="n">
        <v>32</v>
      </c>
      <c r="J272" s="9" t="n">
        <v>-0.0754861369674331</v>
      </c>
      <c r="K272" s="9" t="n">
        <v>109</v>
      </c>
      <c r="L272" s="9" t="n">
        <v>-0.673749110359803</v>
      </c>
      <c r="M272" s="9" t="n">
        <v>4.53</v>
      </c>
      <c r="N272" s="9" t="n">
        <v>-0.356889673034266</v>
      </c>
      <c r="Q272" s="9" t="n">
        <v>-2.54888201343119</v>
      </c>
      <c r="R272" s="9" t="n">
        <v>-0.509776402686237</v>
      </c>
      <c r="W272" s="9" t="n">
        <v>10</v>
      </c>
      <c r="X272" s="9" t="n">
        <v>401</v>
      </c>
      <c r="Y272" s="9" t="n">
        <v>0</v>
      </c>
      <c r="Z272" s="9" t="n">
        <v>16</v>
      </c>
      <c r="AA272" s="9" t="n">
        <v>417</v>
      </c>
      <c r="AB272" s="9" t="n">
        <v>41.7</v>
      </c>
      <c r="AH272" s="9" t="n">
        <v>0</v>
      </c>
      <c r="AO272" s="9" t="n">
        <v>0</v>
      </c>
      <c r="AV272" s="9" t="n">
        <v>0</v>
      </c>
      <c r="BC272" s="9" t="n">
        <v>0</v>
      </c>
    </row>
    <row r="273" customFormat="false" ht="15" hidden="false" customHeight="false" outlineLevel="0" collapsed="false">
      <c r="A273" s="9" t="s">
        <v>146</v>
      </c>
      <c r="B273" s="9" t="s">
        <v>19</v>
      </c>
      <c r="C273" s="9" t="n">
        <v>73</v>
      </c>
      <c r="D273" s="9" t="n">
        <v>214</v>
      </c>
      <c r="E273" s="9" t="n">
        <v>4.57</v>
      </c>
      <c r="F273" s="9" t="n">
        <v>0.716767621721425</v>
      </c>
      <c r="G273" s="9" t="n">
        <v>15</v>
      </c>
      <c r="H273" s="9" t="n">
        <v>-0.78026876501719</v>
      </c>
      <c r="I273" s="9" t="n">
        <v>36</v>
      </c>
      <c r="J273" s="9" t="n">
        <v>0.850427562780879</v>
      </c>
      <c r="K273" s="9" t="n">
        <v>115</v>
      </c>
      <c r="L273" s="9" t="n">
        <v>-0.0402606175702815</v>
      </c>
      <c r="M273" s="9" t="n">
        <v>4.5</v>
      </c>
      <c r="N273" s="9" t="n">
        <v>-0.249471402950816</v>
      </c>
      <c r="Q273" s="9" t="n">
        <v>0.497194398964016</v>
      </c>
      <c r="R273" s="9" t="n">
        <v>0.0994388797928032</v>
      </c>
      <c r="S273" s="9" t="n">
        <v>1</v>
      </c>
      <c r="T273" s="9" t="n">
        <v>27</v>
      </c>
      <c r="U273" s="9" t="n">
        <v>26</v>
      </c>
      <c r="W273" s="9" t="n">
        <v>16</v>
      </c>
      <c r="X273" s="9" t="n">
        <v>995</v>
      </c>
      <c r="Y273" s="9" t="n">
        <v>0</v>
      </c>
      <c r="Z273" s="9" t="n">
        <v>0</v>
      </c>
      <c r="AA273" s="9" t="n">
        <v>995</v>
      </c>
      <c r="AB273" s="9" t="n">
        <v>62.1875</v>
      </c>
      <c r="AD273" s="9" t="n">
        <v>16</v>
      </c>
      <c r="AE273" s="9" t="n">
        <v>1055</v>
      </c>
      <c r="AF273" s="9" t="n">
        <v>1</v>
      </c>
      <c r="AG273" s="9" t="n">
        <v>3</v>
      </c>
      <c r="AH273" s="9" t="n">
        <v>1059</v>
      </c>
      <c r="AI273" s="9" t="n">
        <v>66.1875</v>
      </c>
      <c r="AK273" s="9" t="n">
        <v>16</v>
      </c>
      <c r="AL273" s="9" t="n">
        <v>1148</v>
      </c>
      <c r="AM273" s="9" t="n">
        <v>0</v>
      </c>
      <c r="AN273" s="9" t="n">
        <v>2</v>
      </c>
      <c r="AO273" s="9" t="n">
        <v>1150</v>
      </c>
      <c r="AP273" s="9" t="n">
        <v>71.875</v>
      </c>
      <c r="AR273" s="9" t="n">
        <v>16</v>
      </c>
      <c r="AS273" s="9" t="n">
        <v>1085</v>
      </c>
      <c r="AT273" s="9" t="n">
        <v>0</v>
      </c>
      <c r="AU273" s="9" t="n">
        <v>2</v>
      </c>
      <c r="AV273" s="9" t="n">
        <v>1087</v>
      </c>
      <c r="AW273" s="9" t="n">
        <v>67.9375</v>
      </c>
      <c r="AY273" s="9" t="n">
        <v>15</v>
      </c>
      <c r="AZ273" s="9" t="n">
        <v>1021</v>
      </c>
      <c r="BA273" s="9" t="n">
        <v>1</v>
      </c>
      <c r="BB273" s="9" t="n">
        <v>0</v>
      </c>
      <c r="BC273" s="9" t="n">
        <v>1022</v>
      </c>
      <c r="BD273" s="9" t="n">
        <v>68.1333333333333</v>
      </c>
    </row>
    <row r="274" customFormat="false" ht="15" hidden="false" customHeight="false" outlineLevel="0" collapsed="false">
      <c r="A274" s="9" t="s">
        <v>150</v>
      </c>
      <c r="B274" s="9" t="s">
        <v>19</v>
      </c>
      <c r="C274" s="9" t="n">
        <v>70.5</v>
      </c>
      <c r="D274" s="9" t="n">
        <v>199</v>
      </c>
      <c r="E274" s="9" t="n">
        <v>4.43</v>
      </c>
      <c r="F274" s="9" t="n">
        <v>1.18095783079962</v>
      </c>
      <c r="I274" s="9" t="n">
        <v>36.5</v>
      </c>
      <c r="J274" s="9" t="n">
        <v>0.966166775249418</v>
      </c>
      <c r="K274" s="9" t="n">
        <v>123</v>
      </c>
      <c r="L274" s="9" t="n">
        <v>0.804390706149081</v>
      </c>
      <c r="M274" s="9" t="n">
        <v>4.22</v>
      </c>
      <c r="N274" s="9" t="n">
        <v>0.753099117828036</v>
      </c>
      <c r="O274" s="9" t="n">
        <v>7.09</v>
      </c>
      <c r="P274" s="9" t="n">
        <v>0.327532257168405</v>
      </c>
      <c r="Q274" s="9" t="n">
        <v>4.03214668719456</v>
      </c>
      <c r="R274" s="9" t="n">
        <v>0.806429337438911</v>
      </c>
      <c r="S274" s="9" t="n">
        <v>5</v>
      </c>
      <c r="T274" s="9" t="n">
        <v>135</v>
      </c>
      <c r="U274" s="9" t="n">
        <v>116</v>
      </c>
      <c r="W274" s="9" t="n">
        <v>16</v>
      </c>
      <c r="X274" s="9" t="n">
        <v>52</v>
      </c>
      <c r="Y274" s="9" t="n">
        <v>0</v>
      </c>
      <c r="Z274" s="9" t="n">
        <v>179</v>
      </c>
      <c r="AA274" s="9" t="n">
        <v>231</v>
      </c>
      <c r="AB274" s="9" t="n">
        <v>14.4375</v>
      </c>
      <c r="AD274" s="9" t="n">
        <v>13</v>
      </c>
      <c r="AE274" s="9" t="n">
        <v>391</v>
      </c>
      <c r="AF274" s="9" t="n">
        <v>0</v>
      </c>
      <c r="AG274" s="9" t="n">
        <v>78</v>
      </c>
      <c r="AH274" s="9" t="n">
        <v>469</v>
      </c>
      <c r="AI274" s="9" t="n">
        <v>36.0769230769231</v>
      </c>
      <c r="AK274" s="9" t="n">
        <v>13</v>
      </c>
      <c r="AL274" s="9" t="n">
        <v>254</v>
      </c>
      <c r="AM274" s="9" t="n">
        <v>0</v>
      </c>
      <c r="AN274" s="9" t="n">
        <v>106</v>
      </c>
      <c r="AO274" s="9" t="n">
        <v>360</v>
      </c>
      <c r="AP274" s="9" t="n">
        <v>27.6923076923077</v>
      </c>
      <c r="AR274" s="9" t="n">
        <v>13</v>
      </c>
      <c r="AS274" s="9" t="n">
        <v>101</v>
      </c>
      <c r="AT274" s="9" t="n">
        <v>0</v>
      </c>
      <c r="AU274" s="9" t="n">
        <v>134</v>
      </c>
      <c r="AV274" s="9" t="n">
        <v>235</v>
      </c>
      <c r="AW274" s="9" t="n">
        <v>18.0769230769231</v>
      </c>
      <c r="BC274" s="9" t="n">
        <v>0</v>
      </c>
    </row>
    <row r="275" customFormat="false" ht="15" hidden="false" customHeight="false" outlineLevel="0" collapsed="false">
      <c r="A275" s="9" t="s">
        <v>248</v>
      </c>
      <c r="B275" s="9" t="s">
        <v>19</v>
      </c>
      <c r="C275" s="9" t="n">
        <v>71.13</v>
      </c>
      <c r="D275" s="9" t="n">
        <v>206</v>
      </c>
      <c r="E275" s="9" t="n">
        <v>4.38</v>
      </c>
      <c r="F275" s="9" t="n">
        <v>1.34674004832754</v>
      </c>
      <c r="G275" s="9" t="n">
        <v>22</v>
      </c>
      <c r="H275" s="9" t="n">
        <v>0.215120827738384</v>
      </c>
      <c r="I275" s="9" t="n">
        <v>34</v>
      </c>
      <c r="J275" s="9" t="n">
        <v>0.387470712906723</v>
      </c>
      <c r="K275" s="9" t="n">
        <v>131</v>
      </c>
      <c r="L275" s="9" t="n">
        <v>1.64904202986844</v>
      </c>
      <c r="M275" s="9" t="n">
        <v>4.1</v>
      </c>
      <c r="N275" s="9" t="n">
        <v>1.18277219816183</v>
      </c>
      <c r="O275" s="9" t="n">
        <v>6.68</v>
      </c>
      <c r="P275" s="9" t="n">
        <v>1.33867876177247</v>
      </c>
      <c r="Q275" s="9" t="n">
        <v>6.11982457877539</v>
      </c>
      <c r="R275" s="9" t="n">
        <v>1.01997076312923</v>
      </c>
      <c r="S275" s="9" t="n">
        <v>4</v>
      </c>
      <c r="T275" s="9" t="n">
        <v>102</v>
      </c>
      <c r="U275" s="9" t="n">
        <v>90</v>
      </c>
      <c r="W275" s="9" t="n">
        <v>9</v>
      </c>
      <c r="X275" s="9" t="n">
        <v>179</v>
      </c>
      <c r="Y275" s="9" t="n">
        <v>0</v>
      </c>
      <c r="Z275" s="9" t="n">
        <v>21</v>
      </c>
      <c r="AA275" s="9" t="n">
        <v>200</v>
      </c>
      <c r="AB275" s="9" t="n">
        <v>22.2222222222222</v>
      </c>
      <c r="AD275" s="9" t="n">
        <v>1</v>
      </c>
      <c r="AE275" s="9" t="n">
        <v>10</v>
      </c>
      <c r="AF275" s="9" t="n">
        <v>0</v>
      </c>
      <c r="AG275" s="9" t="n">
        <v>0</v>
      </c>
      <c r="AH275" s="9" t="n">
        <v>10</v>
      </c>
      <c r="AI275" s="9" t="n">
        <v>10</v>
      </c>
      <c r="AO275" s="9" t="n">
        <v>0</v>
      </c>
      <c r="AV275" s="9" t="n">
        <v>0</v>
      </c>
      <c r="BC275" s="9" t="n">
        <v>0</v>
      </c>
    </row>
    <row r="276" customFormat="false" ht="15" hidden="false" customHeight="false" outlineLevel="0" collapsed="false">
      <c r="A276" s="9" t="s">
        <v>256</v>
      </c>
      <c r="B276" s="9" t="s">
        <v>19</v>
      </c>
      <c r="C276" s="9" t="n">
        <v>76</v>
      </c>
      <c r="D276" s="9" t="n">
        <v>196</v>
      </c>
      <c r="E276" s="9" t="n">
        <v>4.44</v>
      </c>
      <c r="F276" s="9" t="n">
        <v>1.14780138729403</v>
      </c>
      <c r="I276" s="9" t="n">
        <v>39.5</v>
      </c>
      <c r="J276" s="9" t="n">
        <v>1.66060205006065</v>
      </c>
      <c r="K276" s="9" t="n">
        <v>136</v>
      </c>
      <c r="L276" s="9" t="n">
        <v>2.17694910719304</v>
      </c>
      <c r="M276" s="9" t="n">
        <v>4.33</v>
      </c>
      <c r="N276" s="9" t="n">
        <v>0.359232127522058</v>
      </c>
      <c r="Q276" s="9" t="n">
        <v>5.34458467206978</v>
      </c>
      <c r="R276" s="9" t="n">
        <v>1.33614616801745</v>
      </c>
      <c r="S276" s="9" t="n">
        <v>2</v>
      </c>
      <c r="T276" s="9" t="n">
        <v>34</v>
      </c>
      <c r="U276" s="9" t="n">
        <v>32</v>
      </c>
      <c r="W276" s="9" t="n">
        <v>14</v>
      </c>
      <c r="X276" s="9" t="n">
        <v>334</v>
      </c>
      <c r="Y276" s="9" t="n">
        <v>0</v>
      </c>
      <c r="Z276" s="9" t="n">
        <v>0</v>
      </c>
      <c r="AA276" s="9" t="n">
        <v>334</v>
      </c>
      <c r="AB276" s="9" t="n">
        <v>23.8571428571429</v>
      </c>
      <c r="AD276" s="9" t="n">
        <v>12</v>
      </c>
      <c r="AE276" s="9" t="n">
        <v>593</v>
      </c>
      <c r="AF276" s="9" t="n">
        <v>0</v>
      </c>
      <c r="AG276" s="9" t="n">
        <v>0</v>
      </c>
      <c r="AH276" s="9" t="n">
        <v>593</v>
      </c>
      <c r="AI276" s="9" t="n">
        <v>49.4166666666667</v>
      </c>
      <c r="AK276" s="9" t="n">
        <v>9</v>
      </c>
      <c r="AL276" s="9" t="n">
        <v>375</v>
      </c>
      <c r="AM276" s="9" t="n">
        <v>0</v>
      </c>
      <c r="AN276" s="9" t="n">
        <v>0</v>
      </c>
      <c r="AO276" s="9" t="n">
        <v>375</v>
      </c>
      <c r="AP276" s="9" t="n">
        <v>41.6666666666667</v>
      </c>
      <c r="AR276" s="9" t="n">
        <v>13</v>
      </c>
      <c r="AS276" s="9" t="n">
        <v>303</v>
      </c>
      <c r="AT276" s="9" t="n">
        <v>0</v>
      </c>
      <c r="AU276" s="9" t="n">
        <v>4</v>
      </c>
      <c r="AV276" s="9" t="n">
        <v>307</v>
      </c>
      <c r="AW276" s="9" t="n">
        <v>23.6153846153846</v>
      </c>
      <c r="AY276" s="9" t="n">
        <v>7</v>
      </c>
      <c r="AZ276" s="9" t="n">
        <v>66</v>
      </c>
      <c r="BA276" s="9" t="n">
        <v>0</v>
      </c>
      <c r="BB276" s="9" t="n">
        <v>0</v>
      </c>
      <c r="BC276" s="9" t="n">
        <v>66</v>
      </c>
      <c r="BD276" s="9" t="n">
        <v>9.42857142857143</v>
      </c>
    </row>
    <row r="277" customFormat="false" ht="15" hidden="false" customHeight="false" outlineLevel="0" collapsed="false">
      <c r="A277" s="9" t="s">
        <v>262</v>
      </c>
      <c r="B277" s="9" t="s">
        <v>19</v>
      </c>
      <c r="C277" s="9" t="n">
        <v>72.63</v>
      </c>
      <c r="D277" s="9" t="n">
        <v>193</v>
      </c>
      <c r="E277" s="9" t="n">
        <v>4.54</v>
      </c>
      <c r="F277" s="9" t="n">
        <v>0.816236952238181</v>
      </c>
      <c r="G277" s="9" t="n">
        <v>8</v>
      </c>
      <c r="H277" s="9" t="n">
        <v>-1.77565835777276</v>
      </c>
      <c r="I277" s="9" t="n">
        <v>33.5</v>
      </c>
      <c r="J277" s="9" t="n">
        <v>0.271731500438184</v>
      </c>
      <c r="K277" s="9" t="n">
        <v>121</v>
      </c>
      <c r="L277" s="9" t="n">
        <v>0.59322787521924</v>
      </c>
      <c r="M277" s="9" t="n">
        <v>4.21</v>
      </c>
      <c r="N277" s="9" t="n">
        <v>0.788905207855852</v>
      </c>
      <c r="O277" s="9" t="n">
        <v>6.88</v>
      </c>
      <c r="P277" s="9" t="n">
        <v>0.845436564404634</v>
      </c>
      <c r="Q277" s="9" t="n">
        <v>1.53987974238333</v>
      </c>
      <c r="R277" s="9" t="n">
        <v>0.256646623730555</v>
      </c>
      <c r="W277" s="9" t="n">
        <v>12</v>
      </c>
      <c r="X277" s="9" t="n">
        <v>575</v>
      </c>
      <c r="Y277" s="9" t="n">
        <v>0</v>
      </c>
      <c r="Z277" s="9" t="n">
        <v>2</v>
      </c>
      <c r="AA277" s="9" t="n">
        <v>577</v>
      </c>
      <c r="AB277" s="9" t="n">
        <v>48.0833333333333</v>
      </c>
      <c r="AD277" s="9" t="n">
        <v>14</v>
      </c>
      <c r="AE277" s="9" t="n">
        <v>393</v>
      </c>
      <c r="AF277" s="9" t="n">
        <v>0</v>
      </c>
      <c r="AG277" s="9" t="n">
        <v>43</v>
      </c>
      <c r="AH277" s="9" t="n">
        <v>436</v>
      </c>
      <c r="AI277" s="9" t="n">
        <v>31.1428571428571</v>
      </c>
      <c r="AK277" s="9" t="n">
        <v>7</v>
      </c>
      <c r="AL277" s="9" t="n">
        <v>281</v>
      </c>
      <c r="AM277" s="9" t="n">
        <v>0</v>
      </c>
      <c r="AN277" s="9" t="n">
        <v>13</v>
      </c>
      <c r="AO277" s="9" t="n">
        <v>294</v>
      </c>
      <c r="AP277" s="9" t="n">
        <v>42</v>
      </c>
      <c r="AV277" s="9" t="n">
        <v>0</v>
      </c>
      <c r="BC277" s="9" t="n">
        <v>0</v>
      </c>
    </row>
    <row r="278" customFormat="false" ht="15" hidden="false" customHeight="false" outlineLevel="0" collapsed="false">
      <c r="A278" s="9" t="s">
        <v>264</v>
      </c>
      <c r="B278" s="9" t="s">
        <v>19</v>
      </c>
      <c r="C278" s="9" t="n">
        <v>72.5</v>
      </c>
      <c r="D278" s="9" t="n">
        <v>194</v>
      </c>
      <c r="E278" s="9" t="n">
        <v>4.38</v>
      </c>
      <c r="F278" s="9" t="n">
        <v>1.34674004832754</v>
      </c>
      <c r="G278" s="9" t="n">
        <v>16</v>
      </c>
      <c r="H278" s="9" t="n">
        <v>-0.638070251766394</v>
      </c>
      <c r="I278" s="9" t="n">
        <v>33.5</v>
      </c>
      <c r="J278" s="9" t="n">
        <v>0.271731500438184</v>
      </c>
      <c r="K278" s="9" t="n">
        <v>124</v>
      </c>
      <c r="L278" s="9" t="n">
        <v>0.909972121614001</v>
      </c>
      <c r="M278" s="9" t="n">
        <v>4.35</v>
      </c>
      <c r="N278" s="9" t="n">
        <v>0.287619947466427</v>
      </c>
      <c r="Q278" s="9" t="n">
        <v>2.17799336607976</v>
      </c>
      <c r="R278" s="9" t="n">
        <v>0.435598673215952</v>
      </c>
      <c r="S278" s="9" t="n">
        <v>5</v>
      </c>
      <c r="T278" s="9" t="n">
        <v>144</v>
      </c>
      <c r="U278" s="9" t="n">
        <v>124</v>
      </c>
      <c r="W278" s="9" t="n">
        <v>16</v>
      </c>
      <c r="X278" s="9" t="n">
        <v>690</v>
      </c>
      <c r="Y278" s="9" t="n">
        <v>0</v>
      </c>
      <c r="Z278" s="9" t="n">
        <v>0</v>
      </c>
      <c r="AA278" s="9" t="n">
        <v>690</v>
      </c>
      <c r="AB278" s="9" t="n">
        <v>43.125</v>
      </c>
      <c r="AD278" s="9" t="n">
        <v>15</v>
      </c>
      <c r="AE278" s="9" t="n">
        <v>617</v>
      </c>
      <c r="AF278" s="9" t="n">
        <v>0</v>
      </c>
      <c r="AG278" s="9" t="n">
        <v>2</v>
      </c>
      <c r="AH278" s="9" t="n">
        <v>619</v>
      </c>
      <c r="AI278" s="9" t="n">
        <v>41.2666666666667</v>
      </c>
      <c r="AK278" s="9" t="n">
        <v>16</v>
      </c>
      <c r="AL278" s="9" t="n">
        <v>594</v>
      </c>
      <c r="AM278" s="9" t="n">
        <v>0</v>
      </c>
      <c r="AN278" s="9" t="n">
        <v>1</v>
      </c>
      <c r="AO278" s="9" t="n">
        <v>595</v>
      </c>
      <c r="AP278" s="9" t="n">
        <v>37.1875</v>
      </c>
      <c r="AR278" s="9" t="n">
        <v>16</v>
      </c>
      <c r="AS278" s="9" t="n">
        <v>795</v>
      </c>
      <c r="AT278" s="9" t="n">
        <v>0</v>
      </c>
      <c r="AU278" s="9" t="n">
        <v>0</v>
      </c>
      <c r="AV278" s="9" t="n">
        <v>795</v>
      </c>
      <c r="AW278" s="9" t="n">
        <v>49.6875</v>
      </c>
      <c r="AY278" s="9" t="n">
        <v>16</v>
      </c>
      <c r="AZ278" s="9" t="n">
        <v>939</v>
      </c>
      <c r="BA278" s="9" t="n">
        <v>0</v>
      </c>
      <c r="BB278" s="9" t="n">
        <v>0</v>
      </c>
      <c r="BC278" s="9" t="n">
        <v>939</v>
      </c>
      <c r="BD278" s="9" t="n">
        <v>58.6875</v>
      </c>
    </row>
    <row r="279" customFormat="false" ht="15" hidden="false" customHeight="false" outlineLevel="0" collapsed="false">
      <c r="A279" s="9" t="s">
        <v>280</v>
      </c>
      <c r="B279" s="9" t="s">
        <v>19</v>
      </c>
      <c r="C279" s="9" t="n">
        <v>71.13</v>
      </c>
      <c r="D279" s="9" t="n">
        <v>204</v>
      </c>
      <c r="E279" s="9" t="n">
        <v>4.46</v>
      </c>
      <c r="F279" s="9" t="n">
        <v>1.08148850028286</v>
      </c>
      <c r="G279" s="9" t="n">
        <v>20</v>
      </c>
      <c r="H279" s="9" t="n">
        <v>-0.0692761987632082</v>
      </c>
      <c r="I279" s="9" t="n">
        <v>33.5</v>
      </c>
      <c r="J279" s="9" t="n">
        <v>0.271731500438184</v>
      </c>
      <c r="K279" s="9" t="n">
        <v>119</v>
      </c>
      <c r="L279" s="9" t="n">
        <v>0.3820650442894</v>
      </c>
      <c r="M279" s="9" t="n">
        <v>4.38</v>
      </c>
      <c r="N279" s="9" t="n">
        <v>0.180201677382978</v>
      </c>
      <c r="O279" s="9" t="n">
        <v>7.1</v>
      </c>
      <c r="P279" s="9" t="n">
        <v>0.302870147300014</v>
      </c>
      <c r="Q279" s="9" t="n">
        <v>2.14908067093023</v>
      </c>
      <c r="R279" s="9" t="n">
        <v>0.358180111821704</v>
      </c>
      <c r="AA279" s="9" t="n">
        <v>0</v>
      </c>
      <c r="AH279" s="9" t="n">
        <v>0</v>
      </c>
      <c r="AO279" s="9" t="n">
        <v>0</v>
      </c>
      <c r="AV279" s="9" t="n">
        <v>0</v>
      </c>
      <c r="BC279" s="9" t="n">
        <v>0</v>
      </c>
    </row>
    <row r="280" customFormat="false" ht="15" hidden="false" customHeight="false" outlineLevel="0" collapsed="false">
      <c r="A280" s="9" t="s">
        <v>301</v>
      </c>
      <c r="B280" s="9" t="s">
        <v>19</v>
      </c>
      <c r="C280" s="9" t="n">
        <v>75</v>
      </c>
      <c r="D280" s="9" t="n">
        <v>233</v>
      </c>
      <c r="E280" s="9" t="n">
        <v>4.56</v>
      </c>
      <c r="F280" s="9" t="n">
        <v>0.749924065227012</v>
      </c>
      <c r="G280" s="9" t="n">
        <v>19</v>
      </c>
      <c r="H280" s="9" t="n">
        <v>-0.211474712014004</v>
      </c>
      <c r="I280" s="9" t="n">
        <v>39.5</v>
      </c>
      <c r="J280" s="9" t="n">
        <v>1.66060205006065</v>
      </c>
      <c r="K280" s="9" t="n">
        <v>120</v>
      </c>
      <c r="L280" s="9" t="n">
        <v>0.48764645975432</v>
      </c>
      <c r="N280" s="9" t="n">
        <v>15.8632691095664</v>
      </c>
      <c r="O280" s="9" t="n">
        <v>7.15</v>
      </c>
      <c r="P280" s="9" t="n">
        <v>0.179559597958053</v>
      </c>
      <c r="Q280" s="9" t="n">
        <v>18.7295265705525</v>
      </c>
      <c r="R280" s="9" t="n">
        <v>3.12158776175875</v>
      </c>
      <c r="AA280" s="9" t="n">
        <v>0</v>
      </c>
      <c r="AH280" s="9" t="n">
        <v>0</v>
      </c>
      <c r="AO280" s="9" t="n">
        <v>0</v>
      </c>
      <c r="AV280" s="9" t="n">
        <v>0</v>
      </c>
      <c r="BC280" s="9" t="n">
        <v>0</v>
      </c>
    </row>
    <row r="281" customFormat="false" ht="15" hidden="false" customHeight="false" outlineLevel="0" collapsed="false">
      <c r="A281" s="9" t="s">
        <v>304</v>
      </c>
      <c r="B281" s="9" t="s">
        <v>19</v>
      </c>
      <c r="C281" s="9" t="n">
        <v>74.88</v>
      </c>
      <c r="D281" s="9" t="n">
        <v>231</v>
      </c>
      <c r="E281" s="9" t="n">
        <v>4.46</v>
      </c>
      <c r="F281" s="9" t="n">
        <v>1.08148850028286</v>
      </c>
      <c r="G281" s="9" t="n">
        <v>17</v>
      </c>
      <c r="H281" s="9" t="n">
        <v>-0.495871738515597</v>
      </c>
      <c r="I281" s="9" t="n">
        <v>38.5</v>
      </c>
      <c r="J281" s="9" t="n">
        <v>1.42912362512357</v>
      </c>
      <c r="K281" s="9" t="n">
        <v>129</v>
      </c>
      <c r="L281" s="9" t="n">
        <v>1.4378791989386</v>
      </c>
      <c r="M281" s="9" t="n">
        <v>4.33</v>
      </c>
      <c r="N281" s="9" t="n">
        <v>0.359232127522058</v>
      </c>
      <c r="O281" s="9" t="n">
        <v>6.99</v>
      </c>
      <c r="P281" s="9" t="n">
        <v>0.574153355852323</v>
      </c>
      <c r="Q281" s="9" t="n">
        <v>4.38600506920382</v>
      </c>
      <c r="R281" s="9" t="n">
        <v>0.731000844867303</v>
      </c>
      <c r="AA281" s="9" t="n">
        <v>0</v>
      </c>
      <c r="AH281" s="9" t="n">
        <v>0</v>
      </c>
      <c r="AO281" s="9" t="n">
        <v>0</v>
      </c>
      <c r="AV281" s="9" t="n">
        <v>0</v>
      </c>
      <c r="BC281" s="9" t="n">
        <v>0</v>
      </c>
    </row>
    <row r="282" customFormat="false" ht="15" hidden="false" customHeight="false" outlineLevel="0" collapsed="false">
      <c r="A282" s="9" t="s">
        <v>307</v>
      </c>
      <c r="B282" s="9" t="s">
        <v>19</v>
      </c>
      <c r="C282" s="9" t="n">
        <v>71</v>
      </c>
      <c r="D282" s="9" t="n">
        <v>189</v>
      </c>
      <c r="E282" s="9" t="n">
        <v>4.45</v>
      </c>
      <c r="F282" s="9" t="n">
        <v>1.11464494378844</v>
      </c>
      <c r="G282" s="9" t="n">
        <v>20</v>
      </c>
      <c r="H282" s="9" t="n">
        <v>-0.0692761987632082</v>
      </c>
      <c r="I282" s="9" t="n">
        <v>37</v>
      </c>
      <c r="J282" s="9" t="n">
        <v>1.08190598771796</v>
      </c>
      <c r="K282" s="9" t="n">
        <v>120</v>
      </c>
      <c r="L282" s="9" t="n">
        <v>0.48764645975432</v>
      </c>
      <c r="M282" s="9" t="n">
        <v>4.02</v>
      </c>
      <c r="N282" s="9" t="n">
        <v>1.46922091838436</v>
      </c>
      <c r="O282" s="9" t="n">
        <v>6.8</v>
      </c>
      <c r="P282" s="9" t="n">
        <v>1.04273344335177</v>
      </c>
      <c r="Q282" s="9" t="n">
        <v>5.12687555423364</v>
      </c>
      <c r="R282" s="9" t="n">
        <v>0.85447925903894</v>
      </c>
      <c r="S282" s="9" t="n">
        <v>3</v>
      </c>
      <c r="T282" s="9" t="n">
        <v>79</v>
      </c>
      <c r="U282" s="9" t="n">
        <v>70</v>
      </c>
      <c r="W282" s="9" t="n">
        <v>12</v>
      </c>
      <c r="X282" s="9" t="n">
        <v>159</v>
      </c>
      <c r="Y282" s="9" t="n">
        <v>0</v>
      </c>
      <c r="Z282" s="9" t="n">
        <v>126</v>
      </c>
      <c r="AA282" s="9" t="n">
        <v>285</v>
      </c>
      <c r="AB282" s="9" t="n">
        <v>23.75</v>
      </c>
      <c r="AD282" s="9" t="n">
        <v>16</v>
      </c>
      <c r="AE282" s="9" t="n">
        <v>746</v>
      </c>
      <c r="AF282" s="9" t="n">
        <v>0</v>
      </c>
      <c r="AG282" s="9" t="n">
        <v>47</v>
      </c>
      <c r="AH282" s="9" t="n">
        <v>793</v>
      </c>
      <c r="AI282" s="9" t="n">
        <v>49.5625</v>
      </c>
      <c r="AK282" s="9" t="n">
        <v>16</v>
      </c>
      <c r="AL282" s="9" t="n">
        <v>697</v>
      </c>
      <c r="AM282" s="9" t="n">
        <v>0</v>
      </c>
      <c r="AN282" s="9" t="n">
        <v>21</v>
      </c>
      <c r="AO282" s="9" t="n">
        <v>718</v>
      </c>
      <c r="AP282" s="9" t="n">
        <v>44.875</v>
      </c>
      <c r="AR282" s="9" t="n">
        <v>3</v>
      </c>
      <c r="AS282" s="9" t="n">
        <v>97</v>
      </c>
      <c r="AT282" s="9" t="n">
        <v>0</v>
      </c>
      <c r="AU282" s="9" t="n">
        <v>2</v>
      </c>
      <c r="AV282" s="9" t="n">
        <v>99</v>
      </c>
      <c r="AW282" s="9" t="n">
        <v>33</v>
      </c>
      <c r="AY282" s="9" t="n">
        <v>11</v>
      </c>
      <c r="AZ282" s="9" t="n">
        <v>187</v>
      </c>
      <c r="BA282" s="9" t="n">
        <v>0</v>
      </c>
      <c r="BB282" s="9" t="n">
        <v>0</v>
      </c>
      <c r="BC282" s="9" t="n">
        <v>187</v>
      </c>
      <c r="BD282" s="9" t="n">
        <v>17</v>
      </c>
    </row>
    <row r="283" customFormat="false" ht="15" hidden="false" customHeight="false" outlineLevel="0" collapsed="false">
      <c r="A283" s="9" t="s">
        <v>310</v>
      </c>
      <c r="B283" s="9" t="s">
        <v>19</v>
      </c>
      <c r="C283" s="9" t="n">
        <v>74.63</v>
      </c>
      <c r="D283" s="9" t="n">
        <v>194</v>
      </c>
      <c r="E283" s="9" t="n">
        <v>4.51</v>
      </c>
      <c r="F283" s="9" t="n">
        <v>0.915706282754936</v>
      </c>
      <c r="G283" s="9" t="n">
        <v>7</v>
      </c>
      <c r="H283" s="9" t="n">
        <v>-1.91785687102356</v>
      </c>
      <c r="I283" s="9" t="n">
        <v>34.5</v>
      </c>
      <c r="J283" s="9" t="n">
        <v>0.503209925375262</v>
      </c>
      <c r="K283" s="9" t="n">
        <v>122</v>
      </c>
      <c r="L283" s="9" t="n">
        <v>0.69880929068416</v>
      </c>
      <c r="M283" s="9" t="n">
        <v>4.33</v>
      </c>
      <c r="N283" s="9" t="n">
        <v>0.359232127522058</v>
      </c>
      <c r="O283" s="9" t="n">
        <v>6.65</v>
      </c>
      <c r="P283" s="9" t="n">
        <v>1.41266509137765</v>
      </c>
      <c r="Q283" s="9" t="n">
        <v>1.9717658466905</v>
      </c>
      <c r="R283" s="9" t="n">
        <v>0.328627641115084</v>
      </c>
      <c r="S283" s="9" t="n">
        <v>7</v>
      </c>
      <c r="T283" s="9" t="n">
        <v>236</v>
      </c>
      <c r="U283" s="9" t="n">
        <v>187</v>
      </c>
      <c r="AA283" s="9" t="n">
        <v>0</v>
      </c>
      <c r="AD283" s="9" t="n">
        <v>7</v>
      </c>
      <c r="AE283" s="9" t="n">
        <v>373</v>
      </c>
      <c r="AF283" s="9" t="n">
        <v>0</v>
      </c>
      <c r="AG283" s="9" t="n">
        <v>1</v>
      </c>
      <c r="AH283" s="9" t="n">
        <v>374</v>
      </c>
      <c r="AI283" s="9" t="n">
        <v>53.4285714285714</v>
      </c>
      <c r="AK283" s="9" t="n">
        <v>11</v>
      </c>
      <c r="AL283" s="9" t="n">
        <v>638</v>
      </c>
      <c r="AM283" s="9" t="n">
        <v>0</v>
      </c>
      <c r="AN283" s="9" t="n">
        <v>1</v>
      </c>
      <c r="AO283" s="9" t="n">
        <v>639</v>
      </c>
      <c r="AP283" s="9" t="n">
        <v>58.0909090909091</v>
      </c>
      <c r="AR283" s="9" t="n">
        <v>3</v>
      </c>
      <c r="AS283" s="9" t="n">
        <v>80</v>
      </c>
      <c r="AT283" s="9" t="n">
        <v>0</v>
      </c>
      <c r="AU283" s="9" t="n">
        <v>0</v>
      </c>
      <c r="AV283" s="9" t="n">
        <v>80</v>
      </c>
      <c r="AW283" s="9" t="n">
        <v>26.6666666666667</v>
      </c>
      <c r="BC283" s="9" t="n">
        <v>0</v>
      </c>
    </row>
    <row r="284" customFormat="false" ht="15" hidden="false" customHeight="false" outlineLevel="0" collapsed="false">
      <c r="A284" s="9" t="s">
        <v>312</v>
      </c>
      <c r="B284" s="9" t="s">
        <v>19</v>
      </c>
      <c r="C284" s="9" t="n">
        <v>68.88</v>
      </c>
      <c r="D284" s="9" t="n">
        <v>183</v>
      </c>
      <c r="E284" s="9" t="n">
        <v>4.27</v>
      </c>
      <c r="F284" s="9" t="n">
        <v>1.71146092688898</v>
      </c>
      <c r="G284" s="9" t="n">
        <v>13</v>
      </c>
      <c r="H284" s="9" t="n">
        <v>-1.06466579151878</v>
      </c>
      <c r="K284" s="9" t="n">
        <v>132</v>
      </c>
      <c r="L284" s="9" t="n">
        <v>1.75462344533336</v>
      </c>
      <c r="Q284" s="9" t="n">
        <v>2.40141858070356</v>
      </c>
      <c r="R284" s="9" t="n">
        <v>0.800472860234518</v>
      </c>
      <c r="S284" s="9" t="n">
        <v>3</v>
      </c>
      <c r="T284" s="9" t="n">
        <v>78</v>
      </c>
      <c r="U284" s="9" t="n">
        <v>69</v>
      </c>
      <c r="W284" s="9" t="n">
        <v>12</v>
      </c>
      <c r="X284" s="9" t="n">
        <v>313</v>
      </c>
      <c r="Y284" s="9" t="n">
        <v>0</v>
      </c>
      <c r="Z284" s="9" t="n">
        <v>72</v>
      </c>
      <c r="AA284" s="9" t="n">
        <v>385</v>
      </c>
      <c r="AB284" s="9" t="n">
        <v>32.0833333333333</v>
      </c>
      <c r="AD284" s="9" t="n">
        <v>10</v>
      </c>
      <c r="AE284" s="9" t="n">
        <v>90</v>
      </c>
      <c r="AF284" s="9" t="n">
        <v>0</v>
      </c>
      <c r="AG284" s="9" t="n">
        <v>80</v>
      </c>
      <c r="AH284" s="9" t="n">
        <v>170</v>
      </c>
      <c r="AI284" s="9" t="n">
        <v>17</v>
      </c>
      <c r="AK284" s="9" t="n">
        <v>2</v>
      </c>
      <c r="AL284" s="9" t="n">
        <v>30</v>
      </c>
      <c r="AM284" s="9" t="n">
        <v>0</v>
      </c>
      <c r="AN284" s="9" t="n">
        <v>12</v>
      </c>
      <c r="AO284" s="9" t="n">
        <v>42</v>
      </c>
      <c r="AP284" s="9" t="n">
        <v>21</v>
      </c>
      <c r="AR284" s="9" t="n">
        <v>15</v>
      </c>
      <c r="AS284" s="9" t="n">
        <v>640</v>
      </c>
      <c r="AT284" s="9" t="n">
        <v>0</v>
      </c>
      <c r="AU284" s="9" t="n">
        <v>1</v>
      </c>
      <c r="AV284" s="9" t="n">
        <v>641</v>
      </c>
      <c r="AW284" s="9" t="n">
        <v>42.7333333333333</v>
      </c>
      <c r="AY284" s="9" t="n">
        <v>16</v>
      </c>
      <c r="AZ284" s="9" t="n">
        <v>769</v>
      </c>
      <c r="BA284" s="9" t="n">
        <v>0</v>
      </c>
      <c r="BB284" s="9" t="n">
        <v>1</v>
      </c>
      <c r="BC284" s="9" t="n">
        <v>770</v>
      </c>
      <c r="BD284" s="9" t="n">
        <v>48.125</v>
      </c>
    </row>
    <row r="285" customFormat="false" ht="15" hidden="false" customHeight="false" outlineLevel="0" collapsed="false">
      <c r="A285" s="9" t="s">
        <v>354</v>
      </c>
      <c r="B285" s="9" t="s">
        <v>19</v>
      </c>
      <c r="C285" s="9" t="n">
        <v>72</v>
      </c>
      <c r="D285" s="9" t="n">
        <v>204</v>
      </c>
      <c r="E285" s="9" t="n">
        <v>4.53</v>
      </c>
      <c r="F285" s="9" t="n">
        <v>0.849393395743765</v>
      </c>
      <c r="G285" s="9" t="n">
        <v>8</v>
      </c>
      <c r="H285" s="9" t="n">
        <v>-1.77565835777276</v>
      </c>
      <c r="I285" s="9" t="n">
        <v>33</v>
      </c>
      <c r="J285" s="9" t="n">
        <v>0.155992287969645</v>
      </c>
      <c r="K285" s="9" t="n">
        <v>118</v>
      </c>
      <c r="L285" s="9" t="n">
        <v>0.276483628824479</v>
      </c>
      <c r="M285" s="9" t="n">
        <v>4.01</v>
      </c>
      <c r="N285" s="9" t="n">
        <v>1.50502700841218</v>
      </c>
      <c r="O285" s="9" t="n">
        <v>6.91</v>
      </c>
      <c r="P285" s="9" t="n">
        <v>0.771450234799458</v>
      </c>
      <c r="Q285" s="9" t="n">
        <v>1.78268819797676</v>
      </c>
      <c r="R285" s="9" t="n">
        <v>0.297114699662793</v>
      </c>
      <c r="S285" s="9" t="n">
        <v>4</v>
      </c>
      <c r="T285" s="9" t="n">
        <v>128</v>
      </c>
      <c r="U285" s="9" t="n">
        <v>111</v>
      </c>
      <c r="W285" s="9" t="n">
        <v>6</v>
      </c>
      <c r="X285" s="9" t="n">
        <v>60</v>
      </c>
      <c r="Y285" s="9" t="n">
        <v>0</v>
      </c>
      <c r="Z285" s="9" t="n">
        <v>8</v>
      </c>
      <c r="AA285" s="9" t="n">
        <v>68</v>
      </c>
      <c r="AB285" s="9" t="n">
        <v>11.3333333333333</v>
      </c>
      <c r="AD285" s="9" t="n">
        <v>4</v>
      </c>
      <c r="AE285" s="9" t="n">
        <v>86</v>
      </c>
      <c r="AF285" s="9" t="n">
        <v>0</v>
      </c>
      <c r="AG285" s="9" t="n">
        <v>22</v>
      </c>
      <c r="AH285" s="9" t="n">
        <v>108</v>
      </c>
      <c r="AI285" s="9" t="n">
        <v>27</v>
      </c>
      <c r="AK285" s="9" t="n">
        <v>16</v>
      </c>
      <c r="AL285" s="9" t="n">
        <v>424</v>
      </c>
      <c r="AM285" s="9" t="n">
        <v>0</v>
      </c>
      <c r="AN285" s="9" t="n">
        <v>224</v>
      </c>
      <c r="AO285" s="9" t="n">
        <v>648</v>
      </c>
      <c r="AP285" s="9" t="n">
        <v>40.5</v>
      </c>
      <c r="AR285" s="9" t="n">
        <v>14</v>
      </c>
      <c r="AS285" s="9" t="n">
        <v>703</v>
      </c>
      <c r="AT285" s="9" t="n">
        <v>0</v>
      </c>
      <c r="AU285" s="9" t="n">
        <v>52</v>
      </c>
      <c r="AV285" s="9" t="n">
        <v>755</v>
      </c>
      <c r="AW285" s="9" t="n">
        <v>53.9285714285714</v>
      </c>
      <c r="BC285" s="9" t="n">
        <v>0</v>
      </c>
    </row>
    <row r="286" customFormat="false" ht="15" hidden="false" customHeight="false" outlineLevel="0" collapsed="false">
      <c r="A286" s="9" t="s">
        <v>364</v>
      </c>
      <c r="B286" s="9" t="s">
        <v>19</v>
      </c>
      <c r="C286" s="9" t="n">
        <v>73</v>
      </c>
      <c r="D286" s="9" t="n">
        <v>201</v>
      </c>
      <c r="E286" s="9" t="n">
        <v>4.51</v>
      </c>
      <c r="F286" s="9" t="n">
        <v>0.915706282754936</v>
      </c>
      <c r="G286" s="9" t="n">
        <v>14</v>
      </c>
      <c r="H286" s="9" t="n">
        <v>-0.922467278267986</v>
      </c>
      <c r="I286" s="9" t="n">
        <v>33.5</v>
      </c>
      <c r="J286" s="9" t="n">
        <v>0.271731500438184</v>
      </c>
      <c r="K286" s="9" t="n">
        <v>117</v>
      </c>
      <c r="L286" s="9" t="n">
        <v>0.170902213359559</v>
      </c>
      <c r="M286" s="9" t="n">
        <v>4.47</v>
      </c>
      <c r="N286" s="9" t="n">
        <v>-0.142053132867367</v>
      </c>
      <c r="O286" s="9" t="n">
        <v>7.15</v>
      </c>
      <c r="P286" s="9" t="n">
        <v>0.179559597958053</v>
      </c>
      <c r="Q286" s="9" t="n">
        <v>0.473379183375379</v>
      </c>
      <c r="R286" s="9" t="n">
        <v>0.0788965305625631</v>
      </c>
      <c r="W286" s="9" t="n">
        <v>14</v>
      </c>
      <c r="X286" s="9" t="n">
        <v>910</v>
      </c>
      <c r="Y286" s="9" t="n">
        <v>0</v>
      </c>
      <c r="Z286" s="9" t="n">
        <v>45</v>
      </c>
      <c r="AA286" s="9" t="n">
        <v>955</v>
      </c>
      <c r="AB286" s="9" t="n">
        <v>68.2142857142857</v>
      </c>
      <c r="AD286" s="9" t="n">
        <v>16</v>
      </c>
      <c r="AE286" s="9" t="n">
        <v>899</v>
      </c>
      <c r="AF286" s="9" t="n">
        <v>0</v>
      </c>
      <c r="AG286" s="9" t="n">
        <v>89</v>
      </c>
      <c r="AH286" s="9" t="n">
        <v>988</v>
      </c>
      <c r="AI286" s="9" t="n">
        <v>61.75</v>
      </c>
      <c r="AK286" s="9" t="n">
        <v>14</v>
      </c>
      <c r="AL286" s="9" t="n">
        <v>774</v>
      </c>
      <c r="AM286" s="9" t="n">
        <v>3</v>
      </c>
      <c r="AN286" s="9" t="n">
        <v>43</v>
      </c>
      <c r="AO286" s="9" t="n">
        <v>820</v>
      </c>
      <c r="AP286" s="9" t="n">
        <v>58.5714285714286</v>
      </c>
      <c r="AR286" s="9" t="n">
        <v>13</v>
      </c>
      <c r="AS286" s="9" t="n">
        <v>634</v>
      </c>
      <c r="AT286" s="9" t="n">
        <v>0</v>
      </c>
      <c r="AU286" s="9" t="n">
        <v>0</v>
      </c>
      <c r="AV286" s="9" t="n">
        <v>634</v>
      </c>
      <c r="AW286" s="9" t="n">
        <v>48.7692307692308</v>
      </c>
      <c r="AY286" s="9" t="n">
        <v>12</v>
      </c>
      <c r="AZ286" s="9" t="n">
        <v>645</v>
      </c>
      <c r="BA286" s="9" t="n">
        <v>0</v>
      </c>
      <c r="BB286" s="9" t="n">
        <v>1</v>
      </c>
      <c r="BC286" s="9" t="n">
        <v>646</v>
      </c>
      <c r="BD286" s="9" t="n">
        <v>53.8333333333333</v>
      </c>
    </row>
    <row r="287" customFormat="false" ht="15" hidden="false" customHeight="false" outlineLevel="0" collapsed="false">
      <c r="A287" s="9" t="s">
        <v>367</v>
      </c>
      <c r="B287" s="9" t="s">
        <v>19</v>
      </c>
      <c r="C287" s="9" t="n">
        <v>76.38</v>
      </c>
      <c r="D287" s="9" t="n">
        <v>225</v>
      </c>
      <c r="E287" s="9" t="n">
        <v>4.51</v>
      </c>
      <c r="F287" s="9" t="n">
        <v>0.915706282754936</v>
      </c>
      <c r="I287" s="9" t="n">
        <v>34.5</v>
      </c>
      <c r="J287" s="9" t="n">
        <v>0.503209925375262</v>
      </c>
      <c r="K287" s="9" t="n">
        <v>120</v>
      </c>
      <c r="L287" s="9" t="n">
        <v>0.48764645975432</v>
      </c>
      <c r="M287" s="9" t="n">
        <v>4.07</v>
      </c>
      <c r="N287" s="9" t="n">
        <v>1.29019046824528</v>
      </c>
      <c r="O287" s="9" t="n">
        <v>7.03</v>
      </c>
      <c r="P287" s="9" t="n">
        <v>0.475504916378755</v>
      </c>
      <c r="Q287" s="9" t="n">
        <v>3.67225805250855</v>
      </c>
      <c r="R287" s="9" t="n">
        <v>0.73445161050171</v>
      </c>
      <c r="W287" s="9" t="n">
        <v>4</v>
      </c>
      <c r="X287" s="9" t="n">
        <v>3</v>
      </c>
      <c r="Y287" s="9" t="n">
        <v>0</v>
      </c>
      <c r="Z287" s="9" t="n">
        <v>26</v>
      </c>
      <c r="AA287" s="9" t="n">
        <v>29</v>
      </c>
      <c r="AB287" s="9" t="n">
        <v>7.25</v>
      </c>
      <c r="AD287" s="9" t="n">
        <v>4</v>
      </c>
      <c r="AE287" s="9" t="n">
        <v>15</v>
      </c>
      <c r="AF287" s="9" t="n">
        <v>0</v>
      </c>
      <c r="AG287" s="9" t="n">
        <v>10</v>
      </c>
      <c r="AH287" s="9" t="n">
        <v>25</v>
      </c>
      <c r="AI287" s="9" t="n">
        <v>6.25</v>
      </c>
      <c r="AO287" s="9" t="n">
        <v>0</v>
      </c>
      <c r="AV287" s="9" t="n">
        <v>0</v>
      </c>
      <c r="BC287" s="9" t="n">
        <v>0</v>
      </c>
    </row>
    <row r="288" customFormat="false" ht="15" hidden="false" customHeight="false" outlineLevel="0" collapsed="false">
      <c r="A288" s="9" t="s">
        <v>373</v>
      </c>
      <c r="B288" s="9" t="s">
        <v>19</v>
      </c>
      <c r="C288" s="9" t="n">
        <v>73.25</v>
      </c>
      <c r="D288" s="9" t="n">
        <v>204</v>
      </c>
      <c r="E288" s="9" t="n">
        <v>4.48</v>
      </c>
      <c r="F288" s="9" t="n">
        <v>1.01517561327169</v>
      </c>
      <c r="G288" s="9" t="n">
        <v>15</v>
      </c>
      <c r="H288" s="9" t="n">
        <v>-0.78026876501719</v>
      </c>
      <c r="I288" s="9" t="n">
        <v>33.5</v>
      </c>
      <c r="J288" s="9" t="n">
        <v>0.271731500438184</v>
      </c>
      <c r="K288" s="9" t="n">
        <v>119</v>
      </c>
      <c r="L288" s="9" t="n">
        <v>0.3820650442894</v>
      </c>
      <c r="M288" s="9" t="n">
        <v>4.07</v>
      </c>
      <c r="N288" s="9" t="n">
        <v>1.29019046824528</v>
      </c>
      <c r="O288" s="9" t="n">
        <v>6.72</v>
      </c>
      <c r="P288" s="9" t="n">
        <v>1.24003032229891</v>
      </c>
      <c r="Q288" s="9" t="n">
        <v>3.41892418352626</v>
      </c>
      <c r="R288" s="9" t="n">
        <v>0.569820697254377</v>
      </c>
      <c r="W288" s="9" t="n">
        <v>4</v>
      </c>
      <c r="X288" s="9" t="n">
        <v>24</v>
      </c>
      <c r="Y288" s="9" t="n">
        <v>0</v>
      </c>
      <c r="Z288" s="9" t="n">
        <v>28</v>
      </c>
      <c r="AA288" s="9" t="n">
        <v>52</v>
      </c>
      <c r="AB288" s="9" t="n">
        <v>13</v>
      </c>
      <c r="AH288" s="9" t="n">
        <v>0</v>
      </c>
      <c r="AO288" s="9" t="n">
        <v>0</v>
      </c>
      <c r="AV288" s="9" t="n">
        <v>0</v>
      </c>
      <c r="BC288" s="9" t="n">
        <v>0</v>
      </c>
    </row>
    <row r="289" customFormat="false" ht="15" hidden="false" customHeight="false" outlineLevel="0" collapsed="false">
      <c r="A289" s="9" t="s">
        <v>375</v>
      </c>
      <c r="B289" s="9" t="s">
        <v>19</v>
      </c>
      <c r="C289" s="9" t="n">
        <v>72.13</v>
      </c>
      <c r="D289" s="9" t="n">
        <v>205</v>
      </c>
      <c r="E289" s="9" t="n">
        <v>4.34</v>
      </c>
      <c r="F289" s="9" t="n">
        <v>1.47936582234988</v>
      </c>
      <c r="G289" s="9" t="n">
        <v>16</v>
      </c>
      <c r="H289" s="9" t="n">
        <v>-0.638070251766394</v>
      </c>
      <c r="I289" s="9" t="n">
        <v>37</v>
      </c>
      <c r="J289" s="9" t="n">
        <v>1.08190598771796</v>
      </c>
      <c r="K289" s="9" t="n">
        <v>125</v>
      </c>
      <c r="L289" s="9" t="n">
        <v>1.01555353707892</v>
      </c>
      <c r="M289" s="9" t="n">
        <v>4.25</v>
      </c>
      <c r="N289" s="9" t="n">
        <v>0.645680847744587</v>
      </c>
      <c r="O289" s="9" t="n">
        <v>6.76</v>
      </c>
      <c r="P289" s="9" t="n">
        <v>1.14138188282534</v>
      </c>
      <c r="Q289" s="9" t="n">
        <v>4.72581782595029</v>
      </c>
      <c r="R289" s="9" t="n">
        <v>0.787636304325048</v>
      </c>
      <c r="S289" s="9" t="n">
        <v>6</v>
      </c>
      <c r="T289" s="9" t="n">
        <v>174</v>
      </c>
      <c r="U289" s="9" t="n">
        <v>145</v>
      </c>
      <c r="AA289" s="9" t="n">
        <v>0</v>
      </c>
      <c r="AH289" s="9" t="n">
        <v>0</v>
      </c>
      <c r="AO289" s="9" t="n">
        <v>0</v>
      </c>
      <c r="AV289" s="9" t="n">
        <v>0</v>
      </c>
      <c r="BC289" s="9" t="n">
        <v>0</v>
      </c>
    </row>
    <row r="290" customFormat="false" ht="15" hidden="false" customHeight="false" outlineLevel="0" collapsed="false">
      <c r="A290" s="9" t="s">
        <v>388</v>
      </c>
      <c r="B290" s="9" t="s">
        <v>19</v>
      </c>
      <c r="C290" s="9" t="n">
        <v>70.25</v>
      </c>
      <c r="D290" s="9" t="n">
        <v>193</v>
      </c>
      <c r="E290" s="9" t="n">
        <v>4.52</v>
      </c>
      <c r="F290" s="9" t="n">
        <v>0.882549839249352</v>
      </c>
      <c r="G290" s="9" t="n">
        <v>11</v>
      </c>
      <c r="H290" s="9" t="n">
        <v>-1.34906281802038</v>
      </c>
      <c r="I290" s="9" t="n">
        <v>34.5</v>
      </c>
      <c r="J290" s="9" t="n">
        <v>0.503209925375262</v>
      </c>
      <c r="K290" s="9" t="n">
        <v>117</v>
      </c>
      <c r="L290" s="9" t="n">
        <v>0.170902213359559</v>
      </c>
      <c r="M290" s="9" t="n">
        <v>4.09</v>
      </c>
      <c r="N290" s="9" t="n">
        <v>1.21857828818965</v>
      </c>
      <c r="O290" s="9" t="n">
        <v>6.81</v>
      </c>
      <c r="P290" s="9" t="n">
        <v>1.01807133348338</v>
      </c>
      <c r="Q290" s="9" t="n">
        <v>2.44424878163682</v>
      </c>
      <c r="R290" s="9" t="n">
        <v>0.40737479693947</v>
      </c>
      <c r="S290" s="9" t="n">
        <v>3</v>
      </c>
      <c r="T290" s="9" t="n">
        <v>92</v>
      </c>
      <c r="U290" s="9" t="n">
        <v>81</v>
      </c>
      <c r="W290" s="9" t="n">
        <v>16</v>
      </c>
      <c r="X290" s="9" t="n">
        <v>188</v>
      </c>
      <c r="Y290" s="9" t="n">
        <v>0</v>
      </c>
      <c r="Z290" s="9" t="n">
        <v>237</v>
      </c>
      <c r="AA290" s="9" t="n">
        <v>425</v>
      </c>
      <c r="AB290" s="9" t="n">
        <v>26.5625</v>
      </c>
      <c r="AD290" s="9" t="n">
        <v>14</v>
      </c>
      <c r="AE290" s="9" t="n">
        <v>395</v>
      </c>
      <c r="AF290" s="9" t="n">
        <v>0</v>
      </c>
      <c r="AG290" s="9" t="n">
        <v>125</v>
      </c>
      <c r="AH290" s="9" t="n">
        <v>520</v>
      </c>
      <c r="AI290" s="9" t="n">
        <v>37.1428571428571</v>
      </c>
      <c r="AK290" s="9" t="n">
        <v>8</v>
      </c>
      <c r="AL290" s="9" t="n">
        <v>252</v>
      </c>
      <c r="AM290" s="9" t="n">
        <v>0</v>
      </c>
      <c r="AN290" s="9" t="n">
        <v>77</v>
      </c>
      <c r="AO290" s="9" t="n">
        <v>329</v>
      </c>
      <c r="AP290" s="9" t="n">
        <v>41.125</v>
      </c>
      <c r="AV290" s="9" t="n">
        <v>0</v>
      </c>
      <c r="BC290" s="9" t="n">
        <v>0</v>
      </c>
    </row>
    <row r="291" customFormat="false" ht="15" hidden="false" customHeight="false" outlineLevel="0" collapsed="false">
      <c r="A291" s="9" t="s">
        <v>399</v>
      </c>
      <c r="B291" s="9" t="s">
        <v>19</v>
      </c>
      <c r="C291" s="9" t="n">
        <v>71.5</v>
      </c>
      <c r="D291" s="9" t="n">
        <v>204</v>
      </c>
      <c r="E291" s="9" t="n">
        <v>4.74</v>
      </c>
      <c r="F291" s="9" t="n">
        <v>0.153108082126482</v>
      </c>
      <c r="G291" s="9" t="n">
        <v>26</v>
      </c>
      <c r="H291" s="9" t="n">
        <v>0.78391488074157</v>
      </c>
      <c r="I291" s="9" t="n">
        <v>36</v>
      </c>
      <c r="J291" s="9" t="n">
        <v>0.850427562780879</v>
      </c>
      <c r="K291" s="9" t="n">
        <v>120</v>
      </c>
      <c r="L291" s="9" t="n">
        <v>0.48764645975432</v>
      </c>
      <c r="M291" s="9" t="n">
        <v>3.96</v>
      </c>
      <c r="N291" s="9" t="n">
        <v>1.68405745855126</v>
      </c>
      <c r="O291" s="9" t="n">
        <v>6.53</v>
      </c>
      <c r="P291" s="9" t="n">
        <v>1.70861040979835</v>
      </c>
      <c r="Q291" s="9" t="n">
        <v>5.66776485375286</v>
      </c>
      <c r="R291" s="9" t="n">
        <v>0.944627475625476</v>
      </c>
      <c r="AA291" s="9" t="n">
        <v>0</v>
      </c>
      <c r="AH291" s="9" t="n">
        <v>0</v>
      </c>
      <c r="AO291" s="9" t="n">
        <v>0</v>
      </c>
      <c r="AV291" s="9" t="n">
        <v>0</v>
      </c>
      <c r="BC291" s="9" t="n">
        <v>0</v>
      </c>
    </row>
    <row r="292" customFormat="false" ht="15" hidden="false" customHeight="false" outlineLevel="0" collapsed="false">
      <c r="A292" s="9" t="s">
        <v>401</v>
      </c>
      <c r="B292" s="9" t="s">
        <v>19</v>
      </c>
      <c r="C292" s="9" t="n">
        <v>72.25</v>
      </c>
      <c r="D292" s="9" t="n">
        <v>189</v>
      </c>
      <c r="E292" s="9" t="n">
        <v>4.47</v>
      </c>
      <c r="F292" s="9" t="n">
        <v>1.04833205677728</v>
      </c>
      <c r="G292" s="9" t="n">
        <v>11</v>
      </c>
      <c r="H292" s="9" t="n">
        <v>-1.34906281802038</v>
      </c>
      <c r="I292" s="9" t="n">
        <v>36.5</v>
      </c>
      <c r="J292" s="9" t="n">
        <v>0.966166775249418</v>
      </c>
      <c r="K292" s="9" t="n">
        <v>123</v>
      </c>
      <c r="L292" s="9" t="n">
        <v>0.804390706149081</v>
      </c>
      <c r="M292" s="9" t="n">
        <v>4.33</v>
      </c>
      <c r="N292" s="9" t="n">
        <v>0.359232127522058</v>
      </c>
      <c r="O292" s="9" t="n">
        <v>6.91</v>
      </c>
      <c r="P292" s="9" t="n">
        <v>0.771450234799458</v>
      </c>
      <c r="Q292" s="9" t="n">
        <v>2.60050908247692</v>
      </c>
      <c r="R292" s="9" t="n">
        <v>0.433418180412819</v>
      </c>
      <c r="S292" s="9" t="n">
        <v>5</v>
      </c>
      <c r="T292" s="9" t="n">
        <v>161</v>
      </c>
      <c r="U292" s="9" t="n">
        <v>135</v>
      </c>
      <c r="AA292" s="9" t="n">
        <v>0</v>
      </c>
      <c r="AD292" s="9" t="n">
        <v>2</v>
      </c>
      <c r="AE292" s="9" t="n">
        <v>55</v>
      </c>
      <c r="AF292" s="9" t="n">
        <v>0</v>
      </c>
      <c r="AG292" s="9" t="n">
        <v>2</v>
      </c>
      <c r="AH292" s="9" t="n">
        <v>57</v>
      </c>
      <c r="AI292" s="9" t="n">
        <v>28.5</v>
      </c>
      <c r="AO292" s="9" t="n">
        <v>0</v>
      </c>
      <c r="AR292" s="9" t="n">
        <v>7</v>
      </c>
      <c r="AS292" s="9" t="n">
        <v>76</v>
      </c>
      <c r="AT292" s="9" t="n">
        <v>0</v>
      </c>
      <c r="AU292" s="9" t="n">
        <v>9</v>
      </c>
      <c r="AV292" s="9" t="n">
        <v>85</v>
      </c>
      <c r="AW292" s="9" t="n">
        <v>12.1428571428571</v>
      </c>
      <c r="AY292" s="9" t="n">
        <v>8</v>
      </c>
      <c r="AZ292" s="9" t="n">
        <v>393</v>
      </c>
      <c r="BA292" s="9" t="n">
        <v>0</v>
      </c>
      <c r="BB292" s="9" t="n">
        <v>2</v>
      </c>
      <c r="BC292" s="9" t="n">
        <v>395</v>
      </c>
      <c r="BD292" s="9" t="n">
        <v>49.375</v>
      </c>
    </row>
    <row r="293" customFormat="false" ht="15" hidden="false" customHeight="false" outlineLevel="0" collapsed="false">
      <c r="A293" s="9" t="s">
        <v>402</v>
      </c>
      <c r="B293" s="9" t="s">
        <v>19</v>
      </c>
      <c r="C293" s="9" t="n">
        <v>68.5</v>
      </c>
      <c r="D293" s="9" t="n">
        <v>174</v>
      </c>
      <c r="E293" s="9" t="n">
        <v>4.34</v>
      </c>
      <c r="F293" s="9" t="n">
        <v>1.47936582234988</v>
      </c>
      <c r="G293" s="9" t="n">
        <v>14</v>
      </c>
      <c r="H293" s="9" t="n">
        <v>-0.922467278267986</v>
      </c>
      <c r="I293" s="9" t="n">
        <v>32</v>
      </c>
      <c r="J293" s="9" t="n">
        <v>-0.0754861369674331</v>
      </c>
      <c r="K293" s="9" t="n">
        <v>120</v>
      </c>
      <c r="L293" s="9" t="n">
        <v>0.48764645975432</v>
      </c>
      <c r="M293" s="9" t="n">
        <v>4.01</v>
      </c>
      <c r="N293" s="9" t="n">
        <v>1.50502700841218</v>
      </c>
      <c r="Q293" s="9" t="n">
        <v>2.47408587528096</v>
      </c>
      <c r="R293" s="9" t="n">
        <v>0.494817175056191</v>
      </c>
      <c r="S293" s="9" t="n">
        <v>1</v>
      </c>
      <c r="T293" s="9" t="n">
        <v>8</v>
      </c>
      <c r="U293" s="9" t="n">
        <v>8</v>
      </c>
      <c r="W293" s="9" t="n">
        <v>13</v>
      </c>
      <c r="X293" s="9" t="n">
        <v>423</v>
      </c>
      <c r="Y293" s="9" t="n">
        <v>0</v>
      </c>
      <c r="Z293" s="9" t="n">
        <v>98</v>
      </c>
      <c r="AA293" s="9" t="n">
        <v>521</v>
      </c>
      <c r="AB293" s="9" t="n">
        <v>40.0769230769231</v>
      </c>
      <c r="AD293" s="9" t="n">
        <v>15</v>
      </c>
      <c r="AE293" s="9" t="n">
        <v>510</v>
      </c>
      <c r="AF293" s="9" t="n">
        <v>0</v>
      </c>
      <c r="AG293" s="9" t="n">
        <v>77</v>
      </c>
      <c r="AH293" s="9" t="n">
        <v>587</v>
      </c>
      <c r="AI293" s="9" t="n">
        <v>39.1333333333333</v>
      </c>
      <c r="AK293" s="9" t="n">
        <v>16</v>
      </c>
      <c r="AL293" s="9" t="n">
        <v>741</v>
      </c>
      <c r="AM293" s="9" t="n">
        <v>0</v>
      </c>
      <c r="AN293" s="9" t="n">
        <v>88</v>
      </c>
      <c r="AO293" s="9" t="n">
        <v>829</v>
      </c>
      <c r="AP293" s="9" t="n">
        <v>51.8125</v>
      </c>
      <c r="AR293" s="9" t="n">
        <v>15</v>
      </c>
      <c r="AS293" s="9" t="n">
        <v>731</v>
      </c>
      <c r="AT293" s="9" t="n">
        <v>0</v>
      </c>
      <c r="AU293" s="9" t="n">
        <v>91</v>
      </c>
      <c r="AV293" s="9" t="n">
        <v>822</v>
      </c>
      <c r="AW293" s="9" t="n">
        <v>54.8</v>
      </c>
      <c r="AY293" s="9" t="n">
        <v>16</v>
      </c>
      <c r="AZ293" s="9" t="n">
        <v>228</v>
      </c>
      <c r="BA293" s="9" t="n">
        <v>0</v>
      </c>
      <c r="BB293" s="9" t="n">
        <v>33</v>
      </c>
      <c r="BC293" s="9" t="n">
        <v>261</v>
      </c>
      <c r="BD293" s="9" t="n">
        <v>16.3125</v>
      </c>
    </row>
    <row r="294" customFormat="false" ht="15" hidden="false" customHeight="false" outlineLevel="0" collapsed="false">
      <c r="A294" s="9" t="s">
        <v>403</v>
      </c>
      <c r="B294" s="9" t="s">
        <v>19</v>
      </c>
      <c r="C294" s="9" t="n">
        <v>74</v>
      </c>
      <c r="D294" s="9" t="n">
        <v>208</v>
      </c>
      <c r="E294" s="9" t="n">
        <v>4.52</v>
      </c>
      <c r="F294" s="9" t="n">
        <v>0.882549839249352</v>
      </c>
      <c r="G294" s="9" t="n">
        <v>11</v>
      </c>
      <c r="H294" s="9" t="n">
        <v>-1.34906281802038</v>
      </c>
      <c r="I294" s="9" t="n">
        <v>32.5</v>
      </c>
      <c r="J294" s="9" t="n">
        <v>0.0402530755011059</v>
      </c>
      <c r="K294" s="9" t="n">
        <v>119</v>
      </c>
      <c r="L294" s="9" t="n">
        <v>0.3820650442894</v>
      </c>
      <c r="M294" s="9" t="n">
        <v>4.32</v>
      </c>
      <c r="N294" s="9" t="n">
        <v>0.395038217549873</v>
      </c>
      <c r="O294" s="9" t="n">
        <v>7.01</v>
      </c>
      <c r="P294" s="9" t="n">
        <v>0.52482913611554</v>
      </c>
      <c r="Q294" s="9" t="n">
        <v>0.875672494684896</v>
      </c>
      <c r="R294" s="9" t="n">
        <v>0.145945415780816</v>
      </c>
      <c r="S294" s="9" t="n">
        <v>3</v>
      </c>
      <c r="T294" s="9" t="n">
        <v>74</v>
      </c>
      <c r="U294" s="9" t="n">
        <v>67</v>
      </c>
      <c r="W294" s="9" t="n">
        <v>16</v>
      </c>
      <c r="X294" s="9" t="n">
        <v>679</v>
      </c>
      <c r="Y294" s="9" t="n">
        <v>0</v>
      </c>
      <c r="Z294" s="9" t="n">
        <v>39</v>
      </c>
      <c r="AA294" s="9" t="n">
        <v>718</v>
      </c>
      <c r="AB294" s="9" t="n">
        <v>44.875</v>
      </c>
      <c r="AD294" s="9" t="n">
        <v>16</v>
      </c>
      <c r="AE294" s="9" t="n">
        <v>811</v>
      </c>
      <c r="AF294" s="9" t="n">
        <v>0</v>
      </c>
      <c r="AG294" s="9" t="n">
        <v>4</v>
      </c>
      <c r="AH294" s="9" t="n">
        <v>815</v>
      </c>
      <c r="AI294" s="9" t="n">
        <v>50.9375</v>
      </c>
      <c r="AK294" s="9" t="n">
        <v>16</v>
      </c>
      <c r="AL294" s="9" t="n">
        <v>791</v>
      </c>
      <c r="AM294" s="9" t="n">
        <v>0</v>
      </c>
      <c r="AN294" s="9" t="n">
        <v>3</v>
      </c>
      <c r="AO294" s="9" t="n">
        <v>794</v>
      </c>
      <c r="AP294" s="9" t="n">
        <v>49.625</v>
      </c>
      <c r="AR294" s="9" t="n">
        <v>16</v>
      </c>
      <c r="AS294" s="9" t="n">
        <v>746</v>
      </c>
      <c r="AT294" s="9" t="n">
        <v>0</v>
      </c>
      <c r="AU294" s="9" t="n">
        <v>3</v>
      </c>
      <c r="AV294" s="9" t="n">
        <v>749</v>
      </c>
      <c r="AW294" s="9" t="n">
        <v>46.8125</v>
      </c>
      <c r="AY294" s="9" t="n">
        <v>16</v>
      </c>
      <c r="AZ294" s="9" t="n">
        <v>687</v>
      </c>
      <c r="BA294" s="9" t="n">
        <v>0</v>
      </c>
      <c r="BB294" s="9" t="n">
        <v>0</v>
      </c>
      <c r="BC294" s="9" t="n">
        <v>687</v>
      </c>
      <c r="BD294" s="9" t="n">
        <v>42.9375</v>
      </c>
    </row>
    <row r="295" customFormat="false" ht="15" hidden="false" customHeight="false" outlineLevel="0" collapsed="false">
      <c r="A295" s="9" t="s">
        <v>424</v>
      </c>
      <c r="B295" s="9" t="s">
        <v>19</v>
      </c>
      <c r="C295" s="9" t="n">
        <v>75.75</v>
      </c>
      <c r="D295" s="9" t="n">
        <v>205</v>
      </c>
      <c r="E295" s="9" t="n">
        <v>4.5</v>
      </c>
      <c r="F295" s="9" t="n">
        <v>0.948862726260521</v>
      </c>
      <c r="G295" s="9" t="n">
        <v>10</v>
      </c>
      <c r="H295" s="9" t="n">
        <v>-1.49126133127117</v>
      </c>
      <c r="I295" s="9" t="n">
        <v>36</v>
      </c>
      <c r="J295" s="9" t="n">
        <v>0.850427562780879</v>
      </c>
      <c r="K295" s="9" t="n">
        <v>123</v>
      </c>
      <c r="L295" s="9" t="n">
        <v>0.804390706149081</v>
      </c>
      <c r="M295" s="9" t="n">
        <v>4.39</v>
      </c>
      <c r="N295" s="9" t="n">
        <v>0.144395587355162</v>
      </c>
      <c r="O295" s="9" t="n">
        <v>6.9</v>
      </c>
      <c r="P295" s="9" t="n">
        <v>0.79611234466785</v>
      </c>
      <c r="Q295" s="9" t="n">
        <v>2.05292759594232</v>
      </c>
      <c r="R295" s="9" t="n">
        <v>0.34215459932372</v>
      </c>
      <c r="AA295" s="9" t="n">
        <v>0</v>
      </c>
      <c r="AH295" s="9" t="n">
        <v>0</v>
      </c>
      <c r="AO295" s="9" t="n">
        <v>0</v>
      </c>
      <c r="AV295" s="9" t="n">
        <v>0</v>
      </c>
      <c r="BC295" s="9" t="n">
        <v>0</v>
      </c>
    </row>
    <row r="296" customFormat="false" ht="15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</row>
    <row r="297" customFormat="false" ht="15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</row>
    <row r="298" customFormat="false" ht="15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</row>
    <row r="299" customFormat="false" ht="15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</row>
    <row r="300" customFormat="false" ht="15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</row>
    <row r="301" customFormat="false" ht="15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</row>
    <row r="302" customFormat="false" ht="15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</row>
    <row r="303" customFormat="false" ht="15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</row>
    <row r="304" customFormat="false" ht="15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</row>
    <row r="305" customFormat="false" ht="15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</row>
    <row r="306" customFormat="false" ht="15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</row>
    <row r="307" customFormat="false" ht="15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</row>
    <row r="308" customFormat="false" ht="15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</row>
    <row r="309" customFormat="false" ht="15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</row>
    <row r="310" customFormat="false" ht="15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</row>
    <row r="311" customFormat="false" ht="15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</row>
    <row r="312" customFormat="false" ht="15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</row>
    <row r="313" customFormat="false" ht="15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</row>
    <row r="314" customFormat="false" ht="15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</row>
    <row r="315" customFormat="false" ht="15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</row>
    <row r="316" customFormat="false" ht="15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</row>
    <row r="317" customFormat="false" ht="15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</row>
    <row r="318" customFormat="false" ht="15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</row>
    <row r="319" customFormat="false" ht="15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</row>
    <row r="320" customFormat="false" ht="15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</row>
    <row r="321" customFormat="false" ht="15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</row>
    <row r="322" customFormat="false" ht="15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</row>
    <row r="323" customFormat="false" ht="15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</row>
    <row r="324" customFormat="false" ht="15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</row>
    <row r="325" customFormat="false" ht="15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</row>
    <row r="326" customFormat="false" ht="15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</row>
    <row r="327" customFormat="false" ht="15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</row>
    <row r="328" customFormat="false" ht="15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</row>
    <row r="329" customFormat="false" ht="15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</row>
    <row r="330" customFormat="false" ht="15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</row>
    <row r="331" customFormat="false" ht="15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</row>
    <row r="332" customFormat="false" ht="15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</row>
    <row r="333" customFormat="false" ht="15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</row>
    <row r="334" customFormat="false" ht="15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</row>
    <row r="335" customFormat="false" ht="15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</row>
    <row r="336" customFormat="false" ht="15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</row>
    <row r="337" customFormat="false" ht="15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</row>
    <row r="338" customFormat="false" ht="15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</row>
    <row r="339" customFormat="false" ht="15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</row>
    <row r="340" customFormat="false" ht="15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</row>
    <row r="341" customFormat="false" ht="15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</row>
    <row r="342" customFormat="false" ht="15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</row>
    <row r="343" customFormat="false" ht="15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</row>
    <row r="344" customFormat="false" ht="15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</row>
    <row r="345" customFormat="false" ht="15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</row>
    <row r="346" customFormat="false" ht="15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</row>
    <row r="347" customFormat="false" ht="15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</row>
    <row r="348" customFormat="false" ht="15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</row>
    <row r="349" customFormat="false" ht="15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</row>
    <row r="350" customFormat="false" ht="15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</row>
    <row r="351" customFormat="false" ht="15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</row>
    <row r="352" customFormat="false" ht="15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</row>
    <row r="353" customFormat="false" ht="15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</row>
    <row r="354" customFormat="false" ht="15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</row>
    <row r="355" customFormat="false" ht="15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</row>
    <row r="356" customFormat="false" ht="15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</row>
    <row r="357" customFormat="false" ht="15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</row>
    <row r="358" customFormat="false" ht="15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</row>
    <row r="359" customFormat="false" ht="15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</row>
    <row r="360" customFormat="false" ht="15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</row>
    <row r="361" customFormat="false" ht="15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</row>
    <row r="362" customFormat="false" ht="15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</row>
    <row r="363" customFormat="false" ht="15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</row>
    <row r="364" customFormat="false" ht="15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</row>
    <row r="365" customFormat="false" ht="15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</row>
    <row r="366" customFormat="false" ht="15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</row>
    <row r="367" customFormat="false" ht="15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</row>
    <row r="368" customFormat="false" ht="15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</row>
    <row r="369" customFormat="false" ht="15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</row>
    <row r="370" customFormat="false" ht="15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</row>
    <row r="371" customFormat="false" ht="15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</row>
    <row r="372" customFormat="false" ht="15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</row>
    <row r="373" customFormat="false" ht="15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</row>
    <row r="374" customFormat="false" ht="15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</row>
    <row r="375" customFormat="false" ht="15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</row>
    <row r="376" customFormat="false" ht="15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</row>
    <row r="377" customFormat="false" ht="15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</row>
    <row r="378" customFormat="false" ht="15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</row>
    <row r="379" customFormat="false" ht="15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</row>
    <row r="380" customFormat="false" ht="15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</row>
    <row r="381" customFormat="false" ht="15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</row>
    <row r="382" customFormat="false" ht="15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</row>
    <row r="383" customFormat="false" ht="15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</row>
    <row r="384" customFormat="false" ht="15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</row>
    <row r="385" customFormat="false" ht="15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</row>
    <row r="386" customFormat="false" ht="15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</row>
    <row r="387" customFormat="false" ht="15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</row>
    <row r="388" customFormat="false" ht="15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</row>
    <row r="389" customFormat="false" ht="15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</row>
    <row r="390" customFormat="false" ht="15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</row>
    <row r="391" customFormat="false" ht="15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</row>
    <row r="392" customFormat="false" ht="15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</row>
    <row r="393" customFormat="false" ht="15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</row>
    <row r="394" customFormat="false" ht="15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</row>
    <row r="395" customFormat="false" ht="15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</row>
    <row r="396" customFormat="false" ht="15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</row>
    <row r="397" customFormat="false" ht="15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</row>
    <row r="398" customFormat="false" ht="15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</row>
    <row r="399" customFormat="false" ht="15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</row>
    <row r="400" customFormat="false" ht="15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</row>
    <row r="401" customFormat="false" ht="15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</row>
    <row r="402" customFormat="false" ht="15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</row>
    <row r="403" customFormat="false" ht="15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</row>
    <row r="404" customFormat="false" ht="15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</row>
    <row r="405" customFormat="false" ht="15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</row>
    <row r="406" customFormat="false" ht="15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</row>
    <row r="407" customFormat="false" ht="15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</row>
    <row r="408" customFormat="false" ht="15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</row>
    <row r="409" customFormat="false" ht="15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</row>
    <row r="410" customFormat="false" ht="15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</row>
    <row r="411" customFormat="false" ht="15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</row>
    <row r="412" customFormat="false" ht="15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</row>
    <row r="413" customFormat="false" ht="15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</row>
    <row r="414" customFormat="false" ht="15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</row>
    <row r="415" customFormat="false" ht="15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</row>
    <row r="416" customFormat="false" ht="15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</row>
    <row r="417" customFormat="false" ht="15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</row>
    <row r="418" customFormat="false" ht="15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</row>
    <row r="419" customFormat="false" ht="15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</row>
    <row r="420" customFormat="false" ht="15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</row>
    <row r="421" customFormat="false" ht="15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</row>
    <row r="422" customFormat="false" ht="15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</row>
    <row r="423" customFormat="false" ht="15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</row>
    <row r="424" customFormat="false" ht="15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</row>
    <row r="425" customFormat="false" ht="15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</row>
    <row r="426" customFormat="false" ht="15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</row>
    <row r="427" customFormat="false" ht="15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</row>
    <row r="428" customFormat="false" ht="15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</row>
    <row r="429" customFormat="false" ht="15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</row>
    <row r="430" customFormat="false" ht="15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</row>
    <row r="431" customFormat="false" ht="15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</row>
    <row r="432" customFormat="false" ht="15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</row>
    <row r="433" customFormat="false" ht="15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</row>
    <row r="434" customFormat="false" ht="15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</row>
    <row r="435" customFormat="false" ht="15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</row>
    <row r="436" customFormat="false" ht="15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</row>
    <row r="437" customFormat="false" ht="15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</row>
    <row r="438" customFormat="false" ht="15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</row>
    <row r="439" customFormat="false" ht="15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</row>
    <row r="440" customFormat="false" ht="15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</row>
    <row r="441" customFormat="false" ht="15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</row>
    <row r="442" customFormat="false" ht="15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</row>
    <row r="443" customFormat="false" ht="15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</row>
    <row r="444" customFormat="false" ht="15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</row>
    <row r="445" customFormat="false" ht="15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</row>
    <row r="446" customFormat="false" ht="15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</row>
    <row r="447" customFormat="false" ht="15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</row>
    <row r="448" customFormat="false" ht="15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</row>
    <row r="449" customFormat="false" ht="15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</row>
    <row r="450" customFormat="false" ht="15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</row>
    <row r="451" customFormat="false" ht="15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</row>
    <row r="452" customFormat="false" ht="15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</row>
    <row r="453" customFormat="false" ht="15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</row>
    <row r="454" customFormat="false" ht="15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</row>
    <row r="455" customFormat="false" ht="15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</row>
    <row r="456" customFormat="false" ht="15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</row>
    <row r="457" customFormat="false" ht="15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</row>
    <row r="458" customFormat="false" ht="15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</row>
    <row r="459" customFormat="false" ht="15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</row>
    <row r="460" customFormat="false" ht="15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</row>
    <row r="461" customFormat="false" ht="15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</row>
    <row r="462" customFormat="false" ht="15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</row>
    <row r="463" customFormat="false" ht="15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</row>
    <row r="464" customFormat="false" ht="15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</row>
    <row r="465" customFormat="false" ht="15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</row>
    <row r="466" customFormat="false" ht="15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</row>
    <row r="467" customFormat="false" ht="15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</row>
    <row r="468" customFormat="false" ht="15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</row>
    <row r="469" customFormat="false" ht="15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</row>
    <row r="470" customFormat="false" ht="15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</row>
    <row r="471" customFormat="false" ht="15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</row>
    <row r="472" customFormat="false" ht="15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</row>
    <row r="473" customFormat="false" ht="15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</row>
    <row r="474" customFormat="false" ht="15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</row>
    <row r="475" customFormat="false" ht="15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</row>
    <row r="476" customFormat="false" ht="15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</row>
    <row r="477" customFormat="false" ht="15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</row>
    <row r="478" customFormat="false" ht="15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</row>
    <row r="479" customFormat="false" ht="15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</row>
    <row r="480" customFormat="false" ht="15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</row>
    <row r="481" customFormat="false" ht="15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</row>
    <row r="482" customFormat="false" ht="15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</row>
    <row r="483" customFormat="false" ht="15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</row>
    <row r="484" customFormat="false" ht="15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</row>
    <row r="485" customFormat="false" ht="15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</row>
    <row r="486" customFormat="false" ht="15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</row>
    <row r="487" customFormat="false" ht="15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</row>
    <row r="488" customFormat="false" ht="15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</row>
    <row r="489" customFormat="false" ht="15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</row>
    <row r="490" customFormat="false" ht="15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</row>
    <row r="491" customFormat="false" ht="15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</row>
    <row r="492" customFormat="false" ht="15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</row>
    <row r="493" customFormat="false" ht="15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</row>
    <row r="494" customFormat="false" ht="15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</row>
    <row r="495" customFormat="false" ht="15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</row>
    <row r="496" customFormat="false" ht="15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</row>
    <row r="497" customFormat="false" ht="15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</row>
    <row r="498" customFormat="false" ht="15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</row>
    <row r="499" customFormat="false" ht="15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</row>
    <row r="500" customFormat="false" ht="15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</row>
    <row r="501" customFormat="false" ht="15" hidden="fals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</row>
    <row r="502" customFormat="false" ht="15" hidden="false" customHeight="fals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</row>
    <row r="503" customFormat="false" ht="15" hidden="fals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</row>
    <row r="504" customFormat="false" ht="15" hidden="false" customHeight="fals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</row>
    <row r="505" customFormat="false" ht="15" hidden="fals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</row>
    <row r="506" customFormat="false" ht="15" hidden="false" customHeight="fals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</row>
    <row r="507" customFormat="false" ht="15" hidden="fals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</row>
    <row r="508" customFormat="false" ht="15" hidden="false" customHeight="fals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</row>
    <row r="509" customFormat="false" ht="15" hidden="fals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</row>
    <row r="510" customFormat="false" ht="15" hidden="false" customHeight="fals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</row>
    <row r="511" customFormat="false" ht="15" hidden="fals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</row>
    <row r="512" customFormat="false" ht="15" hidden="false" customHeight="fals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</row>
    <row r="513" customFormat="false" ht="15" hidden="fals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</row>
    <row r="514" customFormat="false" ht="15" hidden="false" customHeight="fals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</row>
    <row r="515" customFormat="false" ht="15" hidden="fals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</row>
    <row r="516" customFormat="false" ht="15" hidden="false" customHeight="fals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</row>
    <row r="517" customFormat="false" ht="15" hidden="fals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</row>
    <row r="518" customFormat="false" ht="15" hidden="false" customHeight="fals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</row>
    <row r="519" customFormat="false" ht="15" hidden="fals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</row>
    <row r="520" customFormat="false" ht="15" hidden="false" customHeight="fals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</row>
    <row r="521" customFormat="false" ht="15" hidden="fals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</row>
    <row r="522" customFormat="false" ht="15" hidden="false" customHeight="fals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</row>
    <row r="523" customFormat="false" ht="15" hidden="fals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</row>
    <row r="524" customFormat="false" ht="15" hidden="false" customHeight="fals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</row>
    <row r="525" customFormat="false" ht="15" hidden="fals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</row>
    <row r="526" customFormat="false" ht="15" hidden="false" customHeight="fals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</row>
    <row r="527" customFormat="false" ht="15" hidden="fals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</row>
    <row r="528" customFormat="false" ht="15" hidden="false" customHeight="fals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</row>
    <row r="529" customFormat="false" ht="15" hidden="fals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</row>
    <row r="530" customFormat="false" ht="15" hidden="false" customHeight="fals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</row>
    <row r="531" customFormat="false" ht="15" hidden="fals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</row>
    <row r="532" customFormat="false" ht="15" hidden="false" customHeight="fals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</row>
    <row r="533" customFormat="false" ht="15" hidden="fals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</row>
    <row r="534" customFormat="false" ht="15" hidden="false" customHeight="fals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</row>
    <row r="535" customFormat="false" ht="15" hidden="fals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</row>
    <row r="536" customFormat="false" ht="15" hidden="false" customHeight="fals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</row>
    <row r="537" customFormat="false" ht="15" hidden="fals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</row>
    <row r="538" customFormat="false" ht="15" hidden="false" customHeight="fals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</row>
    <row r="539" customFormat="false" ht="15" hidden="fals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</row>
    <row r="540" customFormat="false" ht="15" hidden="false" customHeight="fals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</row>
    <row r="541" customFormat="false" ht="15" hidden="fals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</row>
    <row r="542" customFormat="false" ht="15" hidden="false" customHeight="fals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</row>
    <row r="543" customFormat="false" ht="15" hidden="fals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</row>
    <row r="544" customFormat="false" ht="15" hidden="false" customHeight="fals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</row>
    <row r="545" customFormat="false" ht="15" hidden="fals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</row>
    <row r="546" customFormat="false" ht="15" hidden="false" customHeight="fals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</row>
    <row r="547" customFormat="false" ht="15" hidden="fals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</row>
    <row r="548" customFormat="false" ht="15" hidden="false" customHeight="fals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</row>
    <row r="549" customFormat="false" ht="15" hidden="fals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</row>
    <row r="550" customFormat="false" ht="15" hidden="false" customHeight="fals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</row>
    <row r="551" customFormat="false" ht="15" hidden="fals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</row>
    <row r="552" customFormat="false" ht="15" hidden="false" customHeight="fals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</row>
    <row r="553" customFormat="false" ht="15" hidden="fals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</row>
    <row r="554" customFormat="false" ht="15" hidden="false" customHeight="fals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</row>
    <row r="555" customFormat="false" ht="15" hidden="fals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</row>
    <row r="556" customFormat="false" ht="15" hidden="false" customHeight="fals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</row>
    <row r="557" customFormat="false" ht="15" hidden="fals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</row>
    <row r="558" customFormat="false" ht="15" hidden="false" customHeight="fals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</row>
    <row r="559" customFormat="false" ht="15" hidden="fals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</row>
    <row r="560" customFormat="false" ht="15" hidden="false" customHeight="fals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</row>
    <row r="561" customFormat="false" ht="15" hidden="fals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</row>
    <row r="562" customFormat="false" ht="15" hidden="false" customHeight="fals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</row>
    <row r="563" customFormat="false" ht="15" hidden="fals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</row>
    <row r="564" customFormat="false" ht="15" hidden="false" customHeight="fals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</row>
    <row r="565" customFormat="false" ht="15" hidden="fals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</row>
    <row r="566" customFormat="false" ht="15" hidden="false" customHeight="fals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</row>
    <row r="567" customFormat="false" ht="15" hidden="fals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</row>
    <row r="568" customFormat="false" ht="15" hidden="false" customHeight="fals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</row>
    <row r="569" customFormat="false" ht="15" hidden="fals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</row>
    <row r="570" customFormat="false" ht="15" hidden="false" customHeight="fals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</row>
    <row r="571" customFormat="false" ht="15" hidden="fals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</row>
    <row r="572" customFormat="false" ht="15" hidden="false" customHeight="fals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</row>
    <row r="573" customFormat="false" ht="15" hidden="fals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</row>
    <row r="574" customFormat="false" ht="15" hidden="false" customHeight="fals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</row>
    <row r="575" customFormat="false" ht="15" hidden="fals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</row>
    <row r="576" customFormat="false" ht="15" hidden="false" customHeight="fals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</row>
    <row r="577" customFormat="false" ht="15" hidden="fals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</row>
    <row r="578" customFormat="false" ht="15" hidden="false" customHeight="fals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</row>
    <row r="579" customFormat="false" ht="15" hidden="fals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</row>
    <row r="580" customFormat="false" ht="15" hidden="false" customHeight="fals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</row>
    <row r="581" customFormat="false" ht="15" hidden="fals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</row>
    <row r="582" customFormat="false" ht="15" hidden="false" customHeight="fals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</row>
    <row r="583" customFormat="false" ht="15" hidden="fals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</row>
    <row r="584" customFormat="false" ht="15" hidden="false" customHeight="fals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</row>
    <row r="585" customFormat="false" ht="15" hidden="fals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</row>
    <row r="586" customFormat="false" ht="15" hidden="false" customHeight="fals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</row>
    <row r="587" customFormat="false" ht="15" hidden="fals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</row>
    <row r="588" customFormat="false" ht="15" hidden="false" customHeight="fals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</row>
    <row r="589" customFormat="false" ht="15" hidden="fals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</row>
    <row r="590" customFormat="false" ht="15" hidden="false" customHeight="fals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</row>
    <row r="591" customFormat="false" ht="15" hidden="fals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</row>
    <row r="592" customFormat="false" ht="15" hidden="false" customHeight="fals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</row>
    <row r="593" customFormat="false" ht="15" hidden="fals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</row>
    <row r="594" customFormat="false" ht="15" hidden="false" customHeight="fals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</row>
    <row r="595" customFormat="false" ht="15" hidden="fals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</row>
    <row r="596" customFormat="false" ht="15" hidden="false" customHeight="fals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</row>
    <row r="597" customFormat="false" ht="15" hidden="fals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</row>
    <row r="598" customFormat="false" ht="15" hidden="false" customHeight="fals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</row>
    <row r="599" customFormat="false" ht="15" hidden="fals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</row>
    <row r="600" customFormat="false" ht="15" hidden="false" customHeight="fals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</row>
    <row r="601" customFormat="false" ht="15" hidden="fals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</row>
    <row r="602" customFormat="false" ht="15" hidden="false" customHeight="fals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</row>
    <row r="603" customFormat="false" ht="15" hidden="fals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</row>
    <row r="604" customFormat="false" ht="15" hidden="false" customHeight="fals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</row>
    <row r="605" customFormat="false" ht="15" hidden="fals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</row>
    <row r="606" customFormat="false" ht="15" hidden="false" customHeight="fals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</row>
    <row r="607" customFormat="false" ht="15" hidden="fals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</row>
    <row r="608" customFormat="false" ht="15" hidden="false" customHeight="fals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</row>
    <row r="609" customFormat="false" ht="15" hidden="fals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</row>
    <row r="610" customFormat="false" ht="15" hidden="false" customHeight="fals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</row>
    <row r="611" customFormat="false" ht="15" hidden="fals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</row>
    <row r="612" customFormat="false" ht="15" hidden="false" customHeight="fals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</row>
    <row r="613" customFormat="false" ht="15" hidden="fals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</row>
    <row r="614" customFormat="false" ht="15" hidden="false" customHeight="fals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</row>
    <row r="615" customFormat="false" ht="15" hidden="fals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</row>
    <row r="616" customFormat="false" ht="15" hidden="false" customHeight="fals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</row>
    <row r="617" customFormat="false" ht="15" hidden="fals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</row>
    <row r="618" customFormat="false" ht="15" hidden="false" customHeight="fals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</row>
    <row r="619" customFormat="false" ht="15" hidden="fals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</row>
    <row r="620" customFormat="false" ht="15" hidden="false" customHeight="fals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</row>
    <row r="621" customFormat="false" ht="15" hidden="fals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</row>
    <row r="622" customFormat="false" ht="15" hidden="false" customHeight="fals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</row>
    <row r="623" customFormat="false" ht="15" hidden="fals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</row>
    <row r="624" customFormat="false" ht="15" hidden="false" customHeight="fals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</row>
    <row r="625" customFormat="false" ht="15" hidden="fals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</row>
    <row r="626" customFormat="false" ht="15" hidden="false" customHeight="fals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</row>
    <row r="627" customFormat="false" ht="15" hidden="fals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</row>
    <row r="628" customFormat="false" ht="15" hidden="fals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</row>
    <row r="629" customFormat="false" ht="15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</row>
    <row r="630" customFormat="false" ht="15" hidden="fals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</row>
    <row r="631" customFormat="false" ht="15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</row>
    <row r="632" customFormat="false" ht="15" hidden="fals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</row>
    <row r="633" customFormat="false" ht="15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</row>
    <row r="634" customFormat="false" ht="15" hidden="fals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</row>
    <row r="635" customFormat="false" ht="15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</row>
    <row r="636" customFormat="false" ht="15" hidden="fals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</row>
    <row r="637" customFormat="false" ht="15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</row>
    <row r="638" customFormat="false" ht="15" hidden="fals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</row>
    <row r="639" customFormat="false" ht="15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</row>
    <row r="640" customFormat="false" ht="15" hidden="fals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</row>
    <row r="641" customFormat="false" ht="15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</row>
    <row r="642" customFormat="false" ht="15" hidden="fals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</row>
    <row r="643" customFormat="false" ht="15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</row>
    <row r="644" customFormat="false" ht="15" hidden="fals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</row>
    <row r="645" customFormat="false" ht="15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</row>
    <row r="646" customFormat="false" ht="15" hidden="fals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</row>
    <row r="647" customFormat="false" ht="15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</row>
    <row r="648" customFormat="false" ht="15" hidden="fals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</row>
    <row r="649" customFormat="false" ht="15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</row>
    <row r="650" customFormat="false" ht="15" hidden="fals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</row>
    <row r="651" customFormat="false" ht="15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</row>
    <row r="652" customFormat="false" ht="15" hidden="fals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</row>
    <row r="653" customFormat="false" ht="15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</row>
    <row r="654" customFormat="false" ht="15" hidden="fals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</row>
    <row r="655" customFormat="false" ht="15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</row>
    <row r="656" customFormat="false" ht="15" hidden="fals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</row>
    <row r="657" customFormat="false" ht="15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</row>
    <row r="658" customFormat="false" ht="15" hidden="fals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</row>
    <row r="659" customFormat="false" ht="15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</row>
    <row r="660" customFormat="false" ht="15" hidden="fals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</row>
    <row r="661" customFormat="false" ht="15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</row>
    <row r="662" customFormat="false" ht="15" hidden="fals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</row>
    <row r="663" customFormat="false" ht="15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</row>
    <row r="664" customFormat="false" ht="15" hidden="fals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</row>
    <row r="665" customFormat="false" ht="15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</row>
    <row r="666" customFormat="false" ht="15" hidden="fals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</row>
    <row r="667" customFormat="false" ht="15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</row>
    <row r="668" customFormat="false" ht="15" hidden="fals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</row>
    <row r="669" customFormat="false" ht="15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</row>
    <row r="670" customFormat="false" ht="15" hidden="fals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</row>
    <row r="671" customFormat="false" ht="15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</row>
    <row r="672" customFormat="false" ht="15" hidden="fals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</row>
    <row r="673" customFormat="false" ht="15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</row>
    <row r="674" customFormat="false" ht="15" hidden="fals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</row>
    <row r="675" customFormat="false" ht="15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</row>
    <row r="676" customFormat="false" ht="15" hidden="fals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</row>
    <row r="677" customFormat="false" ht="15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</row>
    <row r="678" customFormat="false" ht="15" hidden="fals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</row>
    <row r="679" customFormat="false" ht="15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</row>
    <row r="680" customFormat="false" ht="15" hidden="fals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</row>
    <row r="681" customFormat="false" ht="15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</row>
    <row r="682" customFormat="false" ht="15" hidden="fals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</row>
    <row r="683" customFormat="false" ht="15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</row>
    <row r="684" customFormat="false" ht="15" hidden="fals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</row>
    <row r="685" customFormat="false" ht="15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</row>
    <row r="686" customFormat="false" ht="15" hidden="fals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</row>
    <row r="687" customFormat="false" ht="15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</row>
    <row r="688" customFormat="false" ht="15" hidden="fals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</row>
    <row r="689" customFormat="false" ht="15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</row>
    <row r="690" customFormat="false" ht="15" hidden="fals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</row>
    <row r="691" customFormat="false" ht="15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</row>
    <row r="692" customFormat="false" ht="15" hidden="fals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</row>
    <row r="693" customFormat="false" ht="15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</row>
    <row r="694" customFormat="false" ht="15" hidden="fals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</row>
    <row r="695" customFormat="false" ht="15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</row>
    <row r="696" customFormat="false" ht="15" hidden="fals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</row>
    <row r="697" customFormat="false" ht="15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</row>
    <row r="698" customFormat="false" ht="15" hidden="fals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</row>
    <row r="699" customFormat="false" ht="15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</row>
    <row r="700" customFormat="false" ht="15" hidden="fals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</row>
    <row r="701" customFormat="false" ht="15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</row>
    <row r="702" customFormat="false" ht="15" hidden="fals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</row>
    <row r="703" customFormat="false" ht="15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</row>
    <row r="704" customFormat="false" ht="15" hidden="fals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</row>
    <row r="705" customFormat="false" ht="15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</row>
    <row r="706" customFormat="false" ht="15" hidden="fals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</row>
    <row r="707" customFormat="false" ht="15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</row>
    <row r="708" customFormat="false" ht="15" hidden="fals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</row>
    <row r="709" customFormat="false" ht="15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</row>
    <row r="710" customFormat="false" ht="15" hidden="fals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</row>
    <row r="711" customFormat="false" ht="15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</row>
    <row r="712" customFormat="false" ht="15" hidden="fals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</row>
    <row r="713" customFormat="false" ht="15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</row>
    <row r="714" customFormat="false" ht="15" hidden="fals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</row>
    <row r="715" customFormat="false" ht="15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</row>
    <row r="716" customFormat="false" ht="15" hidden="fals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</row>
    <row r="717" customFormat="false" ht="15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</row>
    <row r="718" customFormat="false" ht="15" hidden="fals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</row>
    <row r="719" customFormat="false" ht="15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</row>
    <row r="720" customFormat="false" ht="15" hidden="fals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</row>
    <row r="721" customFormat="false" ht="15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</row>
    <row r="722" customFormat="false" ht="15" hidden="fals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</row>
    <row r="723" customFormat="false" ht="15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</row>
    <row r="724" customFormat="false" ht="15" hidden="fals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</row>
    <row r="725" customFormat="false" ht="15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</row>
    <row r="726" customFormat="false" ht="15" hidden="fals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</row>
    <row r="727" customFormat="false" ht="15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</row>
    <row r="728" customFormat="false" ht="15" hidden="fals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</row>
    <row r="729" customFormat="false" ht="15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</row>
    <row r="730" customFormat="false" ht="15" hidden="fals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</row>
    <row r="731" customFormat="false" ht="15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</row>
    <row r="732" customFormat="false" ht="15" hidden="fals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</row>
    <row r="733" customFormat="false" ht="15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</row>
    <row r="734" customFormat="false" ht="15" hidden="fals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</row>
    <row r="735" customFormat="false" ht="15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</row>
    <row r="736" customFormat="false" ht="15" hidden="fals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</row>
    <row r="737" customFormat="false" ht="15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</row>
    <row r="738" customFormat="false" ht="15" hidden="fals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</row>
    <row r="739" customFormat="false" ht="15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</row>
    <row r="740" customFormat="false" ht="15" hidden="fals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</row>
    <row r="741" customFormat="false" ht="15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</row>
    <row r="742" customFormat="false" ht="15" hidden="fals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</row>
    <row r="743" customFormat="false" ht="15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</row>
    <row r="744" customFormat="false" ht="15" hidden="fals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</row>
    <row r="745" customFormat="false" ht="15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</row>
    <row r="746" customFormat="false" ht="15" hidden="fals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</row>
    <row r="747" customFormat="false" ht="15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</row>
    <row r="748" customFormat="false" ht="15" hidden="fals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</row>
    <row r="749" customFormat="false" ht="15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</row>
    <row r="750" customFormat="false" ht="15" hidden="fals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</row>
    <row r="751" customFormat="false" ht="15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</row>
    <row r="752" customFormat="false" ht="15" hidden="fals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</row>
    <row r="753" customFormat="false" ht="15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</row>
    <row r="754" customFormat="false" ht="15" hidden="fals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</row>
    <row r="755" customFormat="false" ht="15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</row>
    <row r="756" customFormat="false" ht="15" hidden="fals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</row>
    <row r="757" customFormat="false" ht="15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</row>
    <row r="758" customFormat="false" ht="15" hidden="fals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</row>
    <row r="759" customFormat="false" ht="15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</row>
    <row r="760" customFormat="false" ht="15" hidden="fals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</row>
    <row r="761" customFormat="false" ht="15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</row>
    <row r="762" customFormat="false" ht="15" hidden="fals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</row>
    <row r="763" customFormat="false" ht="15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</row>
    <row r="764" customFormat="false" ht="15" hidden="fals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</row>
    <row r="765" customFormat="false" ht="15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</row>
    <row r="766" customFormat="false" ht="15" hidden="fals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</row>
    <row r="767" customFormat="false" ht="15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</row>
    <row r="768" customFormat="false" ht="15" hidden="fals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</row>
    <row r="769" customFormat="false" ht="15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</row>
    <row r="770" customFormat="false" ht="15" hidden="fals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</row>
    <row r="771" customFormat="false" ht="15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</row>
    <row r="772" customFormat="false" ht="15" hidden="fals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</row>
    <row r="773" customFormat="false" ht="15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</row>
    <row r="774" customFormat="false" ht="15" hidden="fals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</row>
    <row r="775" customFormat="false" ht="15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</row>
    <row r="776" customFormat="false" ht="15" hidden="fals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</row>
    <row r="777" customFormat="false" ht="15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</row>
    <row r="778" customFormat="false" ht="15" hidden="fals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</row>
    <row r="779" customFormat="false" ht="15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</row>
    <row r="780" customFormat="false" ht="15" hidden="fals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</row>
    <row r="781" customFormat="false" ht="15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</row>
    <row r="782" customFormat="false" ht="15" hidden="fals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</row>
    <row r="783" customFormat="false" ht="15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</row>
    <row r="784" customFormat="false" ht="15" hidden="fals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</row>
    <row r="785" customFormat="false" ht="15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</row>
    <row r="786" customFormat="false" ht="15" hidden="fals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</row>
    <row r="787" customFormat="false" ht="15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</row>
    <row r="788" customFormat="false" ht="15" hidden="fals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</row>
    <row r="789" customFormat="false" ht="15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</row>
    <row r="790" customFormat="false" ht="15" hidden="fals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</row>
    <row r="791" customFormat="false" ht="15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</row>
    <row r="792" customFormat="false" ht="15" hidden="fals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</row>
    <row r="793" customFormat="false" ht="15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</row>
    <row r="794" customFormat="false" ht="15" hidden="fals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</row>
    <row r="795" customFormat="false" ht="15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</row>
    <row r="796" customFormat="false" ht="15" hidden="fals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</row>
    <row r="797" customFormat="false" ht="15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</row>
    <row r="798" customFormat="false" ht="15" hidden="fals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</row>
    <row r="799" customFormat="false" ht="15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</row>
    <row r="800" customFormat="false" ht="15" hidden="fals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</row>
    <row r="801" customFormat="false" ht="15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</row>
    <row r="802" customFormat="false" ht="15" hidden="fals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</row>
    <row r="803" customFormat="false" ht="15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</row>
    <row r="804" customFormat="false" ht="15" hidden="fals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</row>
    <row r="805" customFormat="false" ht="15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</row>
    <row r="806" customFormat="false" ht="15" hidden="fals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</row>
    <row r="807" customFormat="false" ht="15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</row>
    <row r="808" customFormat="false" ht="15" hidden="fals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</row>
    <row r="809" customFormat="false" ht="15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</row>
    <row r="810" customFormat="false" ht="15" hidden="fals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</row>
    <row r="811" customFormat="false" ht="15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</row>
    <row r="812" customFormat="false" ht="15" hidden="fals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</row>
    <row r="813" customFormat="false" ht="15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</row>
    <row r="814" customFormat="false" ht="15" hidden="fals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</row>
    <row r="815" customFormat="false" ht="15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</row>
    <row r="816" customFormat="false" ht="15" hidden="fals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</row>
    <row r="817" customFormat="false" ht="15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</row>
    <row r="818" customFormat="false" ht="15" hidden="fals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</row>
    <row r="819" customFormat="false" ht="15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</row>
    <row r="820" customFormat="false" ht="15" hidden="fals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</row>
    <row r="821" customFormat="false" ht="15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</row>
    <row r="822" customFormat="false" ht="15" hidden="fals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</row>
    <row r="823" customFormat="false" ht="15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</row>
    <row r="824" customFormat="false" ht="15" hidden="fals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</row>
    <row r="825" customFormat="false" ht="15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</row>
    <row r="826" customFormat="false" ht="15" hidden="fals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</row>
    <row r="827" customFormat="false" ht="15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</row>
    <row r="828" customFormat="false" ht="15" hidden="fals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</row>
    <row r="829" customFormat="false" ht="15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</row>
    <row r="830" customFormat="false" ht="15" hidden="fals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</row>
    <row r="831" customFormat="false" ht="15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</row>
    <row r="832" customFormat="false" ht="15" hidden="fals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</row>
    <row r="833" customFormat="false" ht="15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</row>
    <row r="834" customFormat="false" ht="15" hidden="fals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</row>
    <row r="835" customFormat="false" ht="15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</row>
    <row r="836" customFormat="false" ht="15" hidden="fals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</row>
    <row r="837" customFormat="false" ht="15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</row>
    <row r="838" customFormat="false" ht="15" hidden="fals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</row>
    <row r="839" customFormat="false" ht="15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</row>
    <row r="840" customFormat="false" ht="15" hidden="fals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</row>
    <row r="841" customFormat="false" ht="15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</row>
    <row r="842" customFormat="false" ht="15" hidden="fals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</row>
    <row r="843" customFormat="false" ht="15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</row>
    <row r="844" customFormat="false" ht="15" hidden="fals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</row>
    <row r="845" customFormat="false" ht="15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</row>
    <row r="846" customFormat="false" ht="15" hidden="fals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</row>
    <row r="847" customFormat="false" ht="15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</row>
    <row r="848" customFormat="false" ht="15" hidden="fals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</row>
    <row r="849" customFormat="false" ht="15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</row>
    <row r="850" customFormat="false" ht="15" hidden="fals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</row>
    <row r="851" customFormat="false" ht="15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</row>
    <row r="852" customFormat="false" ht="15" hidden="fals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</row>
    <row r="853" customFormat="false" ht="15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</row>
    <row r="854" customFormat="false" ht="15" hidden="fals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</row>
    <row r="855" customFormat="false" ht="15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</row>
    <row r="856" customFormat="false" ht="15" hidden="fals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</row>
    <row r="857" customFormat="false" ht="15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</row>
    <row r="858" customFormat="false" ht="15" hidden="fals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</row>
    <row r="859" customFormat="false" ht="15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</row>
    <row r="860" customFormat="false" ht="15" hidden="fals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</row>
    <row r="861" customFormat="false" ht="15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</row>
    <row r="862" customFormat="false" ht="15" hidden="fals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</row>
    <row r="863" customFormat="false" ht="15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</row>
    <row r="864" customFormat="false" ht="15" hidden="fals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</row>
    <row r="865" customFormat="false" ht="15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</row>
    <row r="866" customFormat="false" ht="15" hidden="fals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</row>
    <row r="867" customFormat="false" ht="15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</row>
    <row r="868" customFormat="false" ht="15" hidden="fals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</row>
    <row r="869" customFormat="false" ht="15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</row>
    <row r="870" customFormat="false" ht="15" hidden="fals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</row>
    <row r="871" customFormat="false" ht="15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</row>
    <row r="872" customFormat="false" ht="15" hidden="fals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</row>
    <row r="873" customFormat="false" ht="15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</row>
    <row r="874" customFormat="false" ht="15" hidden="fals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</row>
    <row r="875" customFormat="false" ht="15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</row>
    <row r="876" customFormat="false" ht="15" hidden="fals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</row>
    <row r="877" customFormat="false" ht="15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</row>
    <row r="878" customFormat="false" ht="15" hidden="fals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</row>
    <row r="879" customFormat="false" ht="15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</row>
    <row r="880" customFormat="false" ht="15" hidden="fals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</row>
    <row r="881" customFormat="false" ht="15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</row>
    <row r="882" customFormat="false" ht="15" hidden="fals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</row>
    <row r="883" customFormat="false" ht="15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</row>
    <row r="884" customFormat="false" ht="15" hidden="fals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</row>
    <row r="885" customFormat="false" ht="15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</row>
    <row r="886" customFormat="false" ht="15" hidden="fals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</row>
    <row r="887" customFormat="false" ht="15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</row>
    <row r="888" customFormat="false" ht="15" hidden="fals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</row>
    <row r="889" customFormat="false" ht="15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</row>
    <row r="890" customFormat="false" ht="15" hidden="fals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</row>
    <row r="891" customFormat="false" ht="15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</row>
    <row r="892" customFormat="false" ht="15" hidden="fals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</row>
    <row r="893" customFormat="false" ht="15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</row>
    <row r="894" customFormat="false" ht="15" hidden="fals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</row>
    <row r="895" customFormat="false" ht="15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</row>
    <row r="896" customFormat="false" ht="15" hidden="fals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</row>
    <row r="897" customFormat="false" ht="15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</row>
    <row r="898" customFormat="false" ht="15" hidden="fals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</row>
    <row r="899" customFormat="false" ht="15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</row>
    <row r="900" customFormat="false" ht="15" hidden="fals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</row>
    <row r="901" customFormat="false" ht="15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</row>
    <row r="902" customFormat="false" ht="15" hidden="fals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</row>
    <row r="903" customFormat="false" ht="15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</row>
    <row r="904" customFormat="false" ht="15" hidden="fals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</row>
    <row r="905" customFormat="false" ht="15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</row>
    <row r="906" customFormat="false" ht="15" hidden="fals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</row>
    <row r="907" customFormat="false" ht="15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</row>
    <row r="908" customFormat="false" ht="15" hidden="fals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</row>
    <row r="909" customFormat="false" ht="15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</row>
    <row r="910" customFormat="false" ht="15" hidden="fals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</row>
    <row r="911" customFormat="false" ht="15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</row>
    <row r="912" customFormat="false" ht="15" hidden="fals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</row>
    <row r="913" customFormat="false" ht="15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</row>
    <row r="914" customFormat="false" ht="15" hidden="fals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</row>
    <row r="915" customFormat="false" ht="15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</row>
    <row r="916" customFormat="false" ht="15" hidden="fals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</row>
    <row r="917" customFormat="false" ht="15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</row>
    <row r="918" customFormat="false" ht="15" hidden="fals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</row>
    <row r="919" customFormat="false" ht="15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</row>
    <row r="920" customFormat="false" ht="15" hidden="fals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</row>
    <row r="921" customFormat="false" ht="15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</row>
    <row r="922" customFormat="false" ht="15" hidden="fals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</row>
    <row r="923" customFormat="false" ht="15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</row>
    <row r="924" customFormat="false" ht="15" hidden="fals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</row>
    <row r="925" customFormat="false" ht="15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</row>
    <row r="926" customFormat="false" ht="15" hidden="fals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</row>
    <row r="927" customFormat="false" ht="15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</row>
    <row r="928" customFormat="false" ht="15" hidden="fals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</row>
    <row r="929" customFormat="false" ht="15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</row>
    <row r="930" customFormat="false" ht="15" hidden="fals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</row>
    <row r="931" customFormat="false" ht="15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</row>
    <row r="932" customFormat="false" ht="15" hidden="fals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</row>
    <row r="933" customFormat="false" ht="15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</row>
    <row r="934" customFormat="false" ht="15" hidden="fals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</row>
    <row r="935" customFormat="false" ht="15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</row>
    <row r="936" customFormat="false" ht="15" hidden="fals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</row>
    <row r="937" customFormat="false" ht="15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</row>
    <row r="938" customFormat="false" ht="15" hidden="fals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</row>
    <row r="939" customFormat="false" ht="15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</row>
    <row r="940" customFormat="false" ht="15" hidden="fals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</row>
    <row r="941" customFormat="false" ht="15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</row>
    <row r="942" customFormat="false" ht="15" hidden="fals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</row>
    <row r="943" customFormat="false" ht="15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</row>
    <row r="944" customFormat="false" ht="15" hidden="fals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</row>
    <row r="945" customFormat="false" ht="15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</row>
    <row r="946" customFormat="false" ht="15" hidden="fals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</row>
    <row r="947" customFormat="false" ht="15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</row>
    <row r="948" customFormat="false" ht="15" hidden="fals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</row>
    <row r="949" customFormat="false" ht="15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</row>
    <row r="950" customFormat="false" ht="15" hidden="fals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</row>
    <row r="951" customFormat="false" ht="15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</row>
    <row r="952" customFormat="false" ht="15" hidden="fals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</row>
    <row r="953" customFormat="false" ht="15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</row>
    <row r="954" customFormat="false" ht="15" hidden="fals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</row>
    <row r="955" customFormat="false" ht="15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</row>
    <row r="956" customFormat="false" ht="15" hidden="fals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</row>
    <row r="957" customFormat="false" ht="15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</row>
    <row r="958" customFormat="false" ht="15" hidden="fals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</row>
    <row r="959" customFormat="false" ht="15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</row>
    <row r="960" customFormat="false" ht="15" hidden="fals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</row>
    <row r="961" customFormat="false" ht="15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</row>
    <row r="962" customFormat="false" ht="15" hidden="fals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</row>
    <row r="963" customFormat="false" ht="15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</row>
    <row r="964" customFormat="false" ht="15" hidden="fals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</row>
    <row r="965" customFormat="false" ht="15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</row>
    <row r="966" customFormat="false" ht="15" hidden="fals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</row>
    <row r="967" customFormat="false" ht="15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</row>
    <row r="968" customFormat="false" ht="15" hidden="fals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</row>
    <row r="969" customFormat="false" ht="15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</row>
    <row r="970" customFormat="false" ht="15" hidden="fals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</row>
    <row r="971" customFormat="false" ht="15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</row>
    <row r="972" customFormat="false" ht="15" hidden="fals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</row>
    <row r="973" customFormat="false" ht="15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</row>
    <row r="974" customFormat="false" ht="15" hidden="fals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</row>
    <row r="975" customFormat="false" ht="15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</row>
    <row r="976" customFormat="false" ht="15" hidden="fals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</row>
    <row r="977" customFormat="false" ht="15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</row>
    <row r="978" customFormat="false" ht="15" hidden="fals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</row>
    <row r="979" customFormat="false" ht="15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</row>
    <row r="980" customFormat="false" ht="15" hidden="fals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</row>
    <row r="981" customFormat="false" ht="15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</row>
    <row r="982" customFormat="false" ht="15" hidden="false" customHeight="fals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</row>
    <row r="983" customFormat="false" ht="15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</row>
    <row r="984" customFormat="false" ht="15" hidden="false" customHeight="fals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</row>
    <row r="985" customFormat="false" ht="15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</row>
    <row r="986" customFormat="false" ht="15" hidden="false" customHeight="fals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</row>
    <row r="987" customFormat="false" ht="15" hidden="fals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</row>
    <row r="988" customFormat="false" ht="15" hidden="false" customHeight="fals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</row>
    <row r="989" customFormat="false" ht="15" hidden="fals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</row>
    <row r="990" customFormat="false" ht="15" hidden="false" customHeight="fals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</row>
    <row r="991" customFormat="false" ht="15" hidden="false" customHeight="fals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</row>
    <row r="992" customFormat="false" ht="15" hidden="false" customHeight="fals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</row>
    <row r="993" customFormat="false" ht="15" hidden="false" customHeight="fals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</row>
    <row r="994" customFormat="false" ht="15" hidden="false" customHeight="fals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</row>
    <row r="995" customFormat="false" ht="15" hidden="false" customHeight="fals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</row>
    <row r="996" customFormat="false" ht="15" hidden="false" customHeight="fals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</row>
    <row r="997" customFormat="false" ht="15" hidden="false" customHeight="fals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</row>
    <row r="998" customFormat="false" ht="15" hidden="false" customHeight="false" outlineLevel="0" collapsed="false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</row>
    <row r="999" customFormat="false" ht="15" hidden="false" customHeight="fals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</row>
    <row r="1000" customFormat="false" ht="15" hidden="false" customHeight="false" outlineLevel="0" collapsed="false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</row>
    <row r="1001" customFormat="false" ht="15" hidden="false" customHeight="false" outlineLevel="0" collapsed="false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</row>
    <row r="1002" customFormat="false" ht="15" hidden="false" customHeight="false" outlineLevel="0" collapsed="false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</row>
    <row r="1003" customFormat="false" ht="15" hidden="false" customHeight="false" outlineLevel="0" collapsed="false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</row>
    <row r="1004" customFormat="false" ht="15" hidden="false" customHeight="false" outlineLevel="0" collapsed="false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</row>
    <row r="1005" customFormat="false" ht="15" hidden="false" customHeight="false" outlineLevel="0" collapsed="false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</row>
    <row r="1006" customFormat="false" ht="15" hidden="false" customHeight="false" outlineLevel="0" collapsed="false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</row>
    <row r="1007" customFormat="false" ht="15" hidden="false" customHeight="false" outlineLevel="0" collapsed="false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</row>
    <row r="1008" customFormat="false" ht="15" hidden="false" customHeight="false" outlineLevel="0" collapsed="false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</row>
    <row r="1009" customFormat="false" ht="15" hidden="false" customHeight="false" outlineLevel="0" collapsed="false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</row>
    <row r="1010" customFormat="false" ht="15" hidden="false" customHeight="false" outlineLevel="0" collapsed="false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</row>
    <row r="1011" customFormat="false" ht="15" hidden="false" customHeight="false" outlineLevel="0" collapsed="false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</row>
    <row r="1012" customFormat="false" ht="15" hidden="false" customHeight="false" outlineLevel="0" collapsed="false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</row>
    <row r="1013" customFormat="false" ht="15" hidden="false" customHeight="false" outlineLevel="0" collapsed="false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</row>
    <row r="1014" customFormat="false" ht="15" hidden="false" customHeight="false" outlineLevel="0" collapsed="false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</row>
    <row r="1015" customFormat="false" ht="15" hidden="false" customHeight="false" outlineLevel="0" collapsed="false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</row>
    <row r="1016" customFormat="false" ht="15" hidden="false" customHeight="false" outlineLevel="0" collapsed="false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</row>
    <row r="1017" customFormat="false" ht="15" hidden="false" customHeight="false" outlineLevel="0" collapsed="false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</row>
    <row r="1018" customFormat="false" ht="15" hidden="false" customHeight="false" outlineLevel="0" collapsed="false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</row>
    <row r="1019" customFormat="false" ht="15" hidden="false" customHeight="false" outlineLevel="0" collapsed="false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</row>
    <row r="1020" customFormat="false" ht="15" hidden="false" customHeight="false" outlineLevel="0" collapsed="false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</row>
    <row r="1021" customFormat="false" ht="15" hidden="false" customHeight="false" outlineLevel="0" collapsed="false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</row>
    <row r="1022" customFormat="false" ht="15" hidden="false" customHeight="false" outlineLevel="0" collapsed="false">
      <c r="A1022" s="14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</row>
    <row r="1023" customFormat="false" ht="15" hidden="false" customHeight="false" outlineLevel="0" collapsed="false">
      <c r="A1023" s="14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</row>
    <row r="1024" customFormat="false" ht="15" hidden="false" customHeight="false" outlineLevel="0" collapsed="false">
      <c r="A1024" s="14"/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</row>
    <row r="1025" customFormat="false" ht="15" hidden="false" customHeight="false" outlineLevel="0" collapsed="false">
      <c r="A1025" s="14"/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</row>
    <row r="1026" customFormat="false" ht="15" hidden="false" customHeight="false" outlineLevel="0" collapsed="false">
      <c r="A1026" s="14"/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</row>
    <row r="1027" customFormat="false" ht="15" hidden="false" customHeight="false" outlineLevel="0" collapsed="false">
      <c r="A1027" s="14"/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</row>
    <row r="1028" customFormat="false" ht="15" hidden="false" customHeight="false" outlineLevel="0" collapsed="false">
      <c r="A1028" s="14"/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</row>
    <row r="1029" customFormat="false" ht="15" hidden="false" customHeight="false" outlineLevel="0" collapsed="false">
      <c r="A1029" s="14"/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</row>
    <row r="1030" customFormat="false" ht="15" hidden="false" customHeight="false" outlineLevel="0" collapsed="false">
      <c r="A1030" s="14"/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</row>
    <row r="1031" customFormat="false" ht="15" hidden="false" customHeight="false" outlineLevel="0" collapsed="false">
      <c r="A1031" s="14"/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</row>
    <row r="1032" customFormat="false" ht="15" hidden="false" customHeight="false" outlineLevel="0" collapsed="false">
      <c r="A1032" s="14"/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</row>
    <row r="1033" customFormat="false" ht="15" hidden="false" customHeight="false" outlineLevel="0" collapsed="false">
      <c r="A1033" s="14"/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</row>
    <row r="1034" customFormat="false" ht="15" hidden="false" customHeight="false" outlineLevel="0" collapsed="false">
      <c r="A1034" s="14"/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</row>
    <row r="1035" customFormat="false" ht="15" hidden="false" customHeight="false" outlineLevel="0" collapsed="false">
      <c r="A1035" s="14"/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</row>
    <row r="1036" customFormat="false" ht="15" hidden="false" customHeight="false" outlineLevel="0" collapsed="false">
      <c r="A1036" s="14"/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</row>
    <row r="1037" customFormat="false" ht="15" hidden="false" customHeight="false" outlineLevel="0" collapsed="false">
      <c r="A1037" s="14"/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</row>
    <row r="1038" customFormat="false" ht="15" hidden="false" customHeight="false" outlineLevel="0" collapsed="false">
      <c r="A1038" s="14"/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</row>
    <row r="1039" customFormat="false" ht="15" hidden="false" customHeight="false" outlineLevel="0" collapsed="false">
      <c r="A1039" s="14"/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</row>
    <row r="1040" customFormat="false" ht="15" hidden="false" customHeight="false" outlineLevel="0" collapsed="false">
      <c r="A1040" s="14"/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</row>
    <row r="1041" customFormat="false" ht="15" hidden="false" customHeight="false" outlineLevel="0" collapsed="false">
      <c r="A1041" s="14"/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</row>
    <row r="1042" customFormat="false" ht="15" hidden="false" customHeight="false" outlineLevel="0" collapsed="false">
      <c r="A1042" s="14"/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</row>
    <row r="1043" customFormat="false" ht="15" hidden="false" customHeight="false" outlineLevel="0" collapsed="false">
      <c r="A1043" s="14"/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</row>
    <row r="1044" customFormat="false" ht="15" hidden="false" customHeight="false" outlineLevel="0" collapsed="false">
      <c r="A1044" s="14"/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</row>
    <row r="1045" customFormat="false" ht="15" hidden="false" customHeight="false" outlineLevel="0" collapsed="false">
      <c r="A1045" s="14"/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</row>
    <row r="1046" customFormat="false" ht="15" hidden="false" customHeight="false" outlineLevel="0" collapsed="false">
      <c r="A1046" s="14"/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</row>
    <row r="1047" customFormat="false" ht="15" hidden="false" customHeight="false" outlineLevel="0" collapsed="false">
      <c r="A1047" s="14"/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</row>
    <row r="1048" customFormat="false" ht="15" hidden="false" customHeight="false" outlineLevel="0" collapsed="false">
      <c r="A1048" s="14"/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</row>
    <row r="1049" customFormat="false" ht="15" hidden="false" customHeight="false" outlineLevel="0" collapsed="false">
      <c r="A1049" s="14"/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</row>
    <row r="1050" customFormat="false" ht="15" hidden="false" customHeight="false" outlineLevel="0" collapsed="false">
      <c r="A1050" s="14"/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</row>
    <row r="1051" customFormat="false" ht="15" hidden="false" customHeight="false" outlineLevel="0" collapsed="false">
      <c r="A1051" s="14"/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</row>
    <row r="1052" customFormat="false" ht="15" hidden="false" customHeight="false" outlineLevel="0" collapsed="false">
      <c r="A1052" s="14"/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</row>
    <row r="1053" customFormat="false" ht="15" hidden="false" customHeight="false" outlineLevel="0" collapsed="false">
      <c r="A1053" s="14"/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</row>
    <row r="1054" customFormat="false" ht="15" hidden="false" customHeight="false" outlineLevel="0" collapsed="false">
      <c r="A1054" s="14"/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</row>
    <row r="1055" customFormat="false" ht="15" hidden="false" customHeight="false" outlineLevel="0" collapsed="false">
      <c r="A1055" s="14"/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</row>
    <row r="1056" customFormat="false" ht="15" hidden="false" customHeight="false" outlineLevel="0" collapsed="false">
      <c r="A1056" s="14"/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</row>
    <row r="1057" customFormat="false" ht="15" hidden="false" customHeight="false" outlineLevel="0" collapsed="false">
      <c r="A1057" s="14"/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</row>
    <row r="1058" customFormat="false" ht="15" hidden="false" customHeight="false" outlineLevel="0" collapsed="false">
      <c r="A1058" s="14"/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</row>
    <row r="1059" customFormat="false" ht="15" hidden="false" customHeight="false" outlineLevel="0" collapsed="false">
      <c r="A1059" s="14"/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</row>
    <row r="1060" customFormat="false" ht="15" hidden="false" customHeight="false" outlineLevel="0" collapsed="false">
      <c r="A1060" s="14"/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</row>
    <row r="1061" customFormat="false" ht="15" hidden="false" customHeight="false" outlineLevel="0" collapsed="false">
      <c r="A1061" s="14"/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</row>
    <row r="1062" customFormat="false" ht="15" hidden="false" customHeight="false" outlineLevel="0" collapsed="false">
      <c r="A1062" s="14"/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</row>
    <row r="1063" customFormat="false" ht="15" hidden="false" customHeight="false" outlineLevel="0" collapsed="false">
      <c r="A1063" s="14"/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</row>
    <row r="1064" customFormat="false" ht="15" hidden="false" customHeight="false" outlineLevel="0" collapsed="false">
      <c r="A1064" s="14"/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</row>
    <row r="1065" customFormat="false" ht="15" hidden="false" customHeight="false" outlineLevel="0" collapsed="false">
      <c r="A1065" s="14"/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</row>
    <row r="1066" customFormat="false" ht="15" hidden="false" customHeight="false" outlineLevel="0" collapsed="false">
      <c r="A1066" s="14"/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4"/>
      <c r="AC1066" s="14"/>
      <c r="AD1066" s="14"/>
      <c r="AE1066" s="14"/>
      <c r="AF1066" s="14"/>
      <c r="AG1066" s="14"/>
      <c r="AH1066" s="14"/>
      <c r="AI1066" s="14"/>
      <c r="AJ1066" s="14"/>
      <c r="AK1066" s="14"/>
      <c r="AL1066" s="14"/>
      <c r="AM1066" s="14"/>
      <c r="AN1066" s="14"/>
      <c r="AO1066" s="14"/>
      <c r="AP1066" s="14"/>
      <c r="AQ1066" s="14"/>
      <c r="AR1066" s="14"/>
      <c r="AS1066" s="14"/>
      <c r="AT1066" s="14"/>
      <c r="AU1066" s="14"/>
      <c r="AV1066" s="14"/>
      <c r="AW1066" s="14"/>
      <c r="AX1066" s="14"/>
      <c r="AY1066" s="14"/>
      <c r="AZ1066" s="14"/>
      <c r="BA1066" s="14"/>
      <c r="BB1066" s="14"/>
      <c r="BC1066" s="14"/>
      <c r="BD1066" s="14"/>
      <c r="BE1066" s="14"/>
    </row>
    <row r="1067" customFormat="false" ht="15" hidden="false" customHeight="false" outlineLevel="0" collapsed="false">
      <c r="A1067" s="14"/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4"/>
      <c r="AC1067" s="14"/>
      <c r="AD1067" s="14"/>
      <c r="AE1067" s="14"/>
      <c r="AF1067" s="14"/>
      <c r="AG1067" s="14"/>
      <c r="AH1067" s="14"/>
      <c r="AI1067" s="14"/>
      <c r="AJ1067" s="14"/>
      <c r="AK1067" s="14"/>
      <c r="AL1067" s="14"/>
      <c r="AM1067" s="14"/>
      <c r="AN1067" s="14"/>
      <c r="AO1067" s="14"/>
      <c r="AP1067" s="14"/>
      <c r="AQ1067" s="14"/>
      <c r="AR1067" s="14"/>
      <c r="AS1067" s="14"/>
      <c r="AT1067" s="14"/>
      <c r="AU1067" s="14"/>
      <c r="AV1067" s="14"/>
      <c r="AW1067" s="14"/>
      <c r="AX1067" s="14"/>
      <c r="AY1067" s="14"/>
      <c r="AZ1067" s="14"/>
      <c r="BA1067" s="14"/>
      <c r="BB1067" s="14"/>
      <c r="BC1067" s="14"/>
      <c r="BD1067" s="14"/>
      <c r="BE1067" s="14"/>
    </row>
    <row r="1068" customFormat="false" ht="15" hidden="false" customHeight="false" outlineLevel="0" collapsed="false">
      <c r="A1068" s="14"/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4"/>
      <c r="AC1068" s="14"/>
      <c r="AD1068" s="14"/>
      <c r="AE1068" s="14"/>
      <c r="AF1068" s="14"/>
      <c r="AG1068" s="14"/>
      <c r="AH1068" s="14"/>
      <c r="AI1068" s="14"/>
      <c r="AJ1068" s="14"/>
      <c r="AK1068" s="14"/>
      <c r="AL1068" s="14"/>
      <c r="AM1068" s="14"/>
      <c r="AN1068" s="14"/>
      <c r="AO1068" s="14"/>
      <c r="AP1068" s="14"/>
      <c r="AQ1068" s="14"/>
      <c r="AR1068" s="14"/>
      <c r="AS1068" s="14"/>
      <c r="AT1068" s="14"/>
      <c r="AU1068" s="14"/>
      <c r="AV1068" s="14"/>
      <c r="AW1068" s="14"/>
      <c r="AX1068" s="14"/>
      <c r="AY1068" s="14"/>
      <c r="AZ1068" s="14"/>
      <c r="BA1068" s="14"/>
      <c r="BB1068" s="14"/>
      <c r="BC1068" s="14"/>
      <c r="BD1068" s="14"/>
      <c r="BE1068" s="14"/>
    </row>
    <row r="1069" customFormat="false" ht="15" hidden="false" customHeight="false" outlineLevel="0" collapsed="false">
      <c r="A1069" s="14"/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4"/>
      <c r="AC1069" s="14"/>
      <c r="AD1069" s="14"/>
      <c r="AE1069" s="14"/>
      <c r="AF1069" s="14"/>
      <c r="AG1069" s="14"/>
      <c r="AH1069" s="14"/>
      <c r="AI1069" s="14"/>
      <c r="AJ1069" s="14"/>
      <c r="AK1069" s="14"/>
      <c r="AL1069" s="14"/>
      <c r="AM1069" s="14"/>
      <c r="AN1069" s="14"/>
      <c r="AO1069" s="14"/>
      <c r="AP1069" s="14"/>
      <c r="AQ1069" s="14"/>
      <c r="AR1069" s="14"/>
      <c r="AS1069" s="14"/>
      <c r="AT1069" s="14"/>
      <c r="AU1069" s="14"/>
      <c r="AV1069" s="14"/>
      <c r="AW1069" s="14"/>
      <c r="AX1069" s="14"/>
      <c r="AY1069" s="14"/>
      <c r="AZ1069" s="14"/>
      <c r="BA1069" s="14"/>
      <c r="BB1069" s="14"/>
      <c r="BC1069" s="14"/>
      <c r="BD1069" s="14"/>
      <c r="BE1069" s="14"/>
    </row>
    <row r="1070" customFormat="false" ht="15" hidden="false" customHeight="false" outlineLevel="0" collapsed="false">
      <c r="A1070" s="14"/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  <c r="AB1070" s="14"/>
      <c r="AC1070" s="14"/>
      <c r="AD1070" s="14"/>
      <c r="AE1070" s="14"/>
      <c r="AF1070" s="14"/>
      <c r="AG1070" s="14"/>
      <c r="AH1070" s="14"/>
      <c r="AI1070" s="14"/>
      <c r="AJ1070" s="14"/>
      <c r="AK1070" s="14"/>
      <c r="AL1070" s="14"/>
      <c r="AM1070" s="14"/>
      <c r="AN1070" s="14"/>
      <c r="AO1070" s="14"/>
      <c r="AP1070" s="14"/>
      <c r="AQ1070" s="14"/>
      <c r="AR1070" s="14"/>
      <c r="AS1070" s="14"/>
      <c r="AT1070" s="14"/>
      <c r="AU1070" s="14"/>
      <c r="AV1070" s="14"/>
      <c r="AW1070" s="14"/>
      <c r="AX1070" s="14"/>
      <c r="AY1070" s="14"/>
      <c r="AZ1070" s="14"/>
      <c r="BA1070" s="14"/>
      <c r="BB1070" s="14"/>
      <c r="BC1070" s="14"/>
      <c r="BD1070" s="14"/>
      <c r="BE1070" s="14"/>
    </row>
    <row r="1071" customFormat="false" ht="15" hidden="false" customHeight="false" outlineLevel="0" collapsed="false">
      <c r="A1071" s="14"/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  <c r="AB1071" s="14"/>
      <c r="AC1071" s="14"/>
      <c r="AD1071" s="14"/>
      <c r="AE1071" s="14"/>
      <c r="AF1071" s="14"/>
      <c r="AG1071" s="14"/>
      <c r="AH1071" s="14"/>
      <c r="AI1071" s="14"/>
      <c r="AJ1071" s="14"/>
      <c r="AK1071" s="14"/>
      <c r="AL1071" s="14"/>
      <c r="AM1071" s="14"/>
      <c r="AN1071" s="14"/>
      <c r="AO1071" s="14"/>
      <c r="AP1071" s="14"/>
      <c r="AQ1071" s="14"/>
      <c r="AR1071" s="14"/>
      <c r="AS1071" s="14"/>
      <c r="AT1071" s="14"/>
      <c r="AU1071" s="14"/>
      <c r="AV1071" s="14"/>
      <c r="AW1071" s="14"/>
      <c r="AX1071" s="14"/>
      <c r="AY1071" s="14"/>
      <c r="AZ1071" s="14"/>
      <c r="BA1071" s="14"/>
      <c r="BB1071" s="14"/>
      <c r="BC1071" s="14"/>
      <c r="BD1071" s="14"/>
      <c r="BE1071" s="14"/>
    </row>
    <row r="1072" customFormat="false" ht="15" hidden="false" customHeight="false" outlineLevel="0" collapsed="false">
      <c r="A1072" s="14"/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  <c r="AB1072" s="14"/>
      <c r="AC1072" s="14"/>
      <c r="AD1072" s="14"/>
      <c r="AE1072" s="14"/>
      <c r="AF1072" s="14"/>
      <c r="AG1072" s="14"/>
      <c r="AH1072" s="14"/>
      <c r="AI1072" s="14"/>
      <c r="AJ1072" s="14"/>
      <c r="AK1072" s="14"/>
      <c r="AL1072" s="14"/>
      <c r="AM1072" s="14"/>
      <c r="AN1072" s="14"/>
      <c r="AO1072" s="14"/>
      <c r="AP1072" s="14"/>
      <c r="AQ1072" s="14"/>
      <c r="AR1072" s="14"/>
      <c r="AS1072" s="14"/>
      <c r="AT1072" s="14"/>
      <c r="AU1072" s="14"/>
      <c r="AV1072" s="14"/>
      <c r="AW1072" s="14"/>
      <c r="AX1072" s="14"/>
      <c r="AY1072" s="14"/>
      <c r="AZ1072" s="14"/>
      <c r="BA1072" s="14"/>
      <c r="BB1072" s="14"/>
      <c r="BC1072" s="14"/>
      <c r="BD1072" s="14"/>
      <c r="BE1072" s="14"/>
    </row>
    <row r="1073" customFormat="false" ht="15" hidden="false" customHeight="false" outlineLevel="0" collapsed="false">
      <c r="A1073" s="14"/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4"/>
      <c r="AC1073" s="14"/>
      <c r="AD1073" s="14"/>
      <c r="AE1073" s="14"/>
      <c r="AF1073" s="14"/>
      <c r="AG1073" s="14"/>
      <c r="AH1073" s="14"/>
      <c r="AI1073" s="14"/>
      <c r="AJ1073" s="14"/>
      <c r="AK1073" s="14"/>
      <c r="AL1073" s="14"/>
      <c r="AM1073" s="14"/>
      <c r="AN1073" s="14"/>
      <c r="AO1073" s="14"/>
      <c r="AP1073" s="14"/>
      <c r="AQ1073" s="14"/>
      <c r="AR1073" s="14"/>
      <c r="AS1073" s="14"/>
      <c r="AT1073" s="14"/>
      <c r="AU1073" s="14"/>
      <c r="AV1073" s="14"/>
      <c r="AW1073" s="14"/>
      <c r="AX1073" s="14"/>
      <c r="AY1073" s="14"/>
      <c r="AZ1073" s="14"/>
      <c r="BA1073" s="14"/>
      <c r="BB1073" s="14"/>
      <c r="BC1073" s="14"/>
      <c r="BD1073" s="14"/>
      <c r="BE1073" s="14"/>
    </row>
    <row r="1074" customFormat="false" ht="15" hidden="false" customHeight="false" outlineLevel="0" collapsed="false">
      <c r="A1074" s="14"/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4"/>
      <c r="AC1074" s="14"/>
      <c r="AD1074" s="14"/>
      <c r="AE1074" s="14"/>
      <c r="AF1074" s="14"/>
      <c r="AG1074" s="14"/>
      <c r="AH1074" s="14"/>
      <c r="AI1074" s="14"/>
      <c r="AJ1074" s="14"/>
      <c r="AK1074" s="14"/>
      <c r="AL1074" s="14"/>
      <c r="AM1074" s="14"/>
      <c r="AN1074" s="14"/>
      <c r="AO1074" s="14"/>
      <c r="AP1074" s="14"/>
      <c r="AQ1074" s="14"/>
      <c r="AR1074" s="14"/>
      <c r="AS1074" s="14"/>
      <c r="AT1074" s="14"/>
      <c r="AU1074" s="14"/>
      <c r="AV1074" s="14"/>
      <c r="AW1074" s="14"/>
      <c r="AX1074" s="14"/>
      <c r="AY1074" s="14"/>
      <c r="AZ1074" s="14"/>
      <c r="BA1074" s="14"/>
      <c r="BB1074" s="14"/>
      <c r="BC1074" s="14"/>
      <c r="BD1074" s="14"/>
      <c r="BE1074" s="14"/>
    </row>
    <row r="1075" customFormat="false" ht="15" hidden="false" customHeight="false" outlineLevel="0" collapsed="false">
      <c r="A1075" s="14"/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4"/>
      <c r="AC1075" s="14"/>
      <c r="AD1075" s="14"/>
      <c r="AE1075" s="14"/>
      <c r="AF1075" s="14"/>
      <c r="AG1075" s="14"/>
      <c r="AH1075" s="14"/>
      <c r="AI1075" s="14"/>
      <c r="AJ1075" s="14"/>
      <c r="AK1075" s="14"/>
      <c r="AL1075" s="14"/>
      <c r="AM1075" s="14"/>
      <c r="AN1075" s="14"/>
      <c r="AO1075" s="14"/>
      <c r="AP1075" s="14"/>
      <c r="AQ1075" s="14"/>
      <c r="AR1075" s="14"/>
      <c r="AS1075" s="14"/>
      <c r="AT1075" s="14"/>
      <c r="AU1075" s="14"/>
      <c r="AV1075" s="14"/>
      <c r="AW1075" s="14"/>
      <c r="AX1075" s="14"/>
      <c r="AY1075" s="14"/>
      <c r="AZ1075" s="14"/>
      <c r="BA1075" s="14"/>
      <c r="BB1075" s="14"/>
      <c r="BC1075" s="14"/>
      <c r="BD1075" s="14"/>
      <c r="BE1075" s="14"/>
    </row>
    <row r="1076" customFormat="false" ht="15" hidden="false" customHeight="false" outlineLevel="0" collapsed="false">
      <c r="A1076" s="14"/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  <c r="AB1076" s="14"/>
      <c r="AC1076" s="14"/>
      <c r="AD1076" s="14"/>
      <c r="AE1076" s="14"/>
      <c r="AF1076" s="14"/>
      <c r="AG1076" s="14"/>
      <c r="AH1076" s="14"/>
      <c r="AI1076" s="14"/>
      <c r="AJ1076" s="14"/>
      <c r="AK1076" s="14"/>
      <c r="AL1076" s="14"/>
      <c r="AM1076" s="14"/>
      <c r="AN1076" s="14"/>
      <c r="AO1076" s="14"/>
      <c r="AP1076" s="14"/>
      <c r="AQ1076" s="14"/>
      <c r="AR1076" s="14"/>
      <c r="AS1076" s="14"/>
      <c r="AT1076" s="14"/>
      <c r="AU1076" s="14"/>
      <c r="AV1076" s="14"/>
      <c r="AW1076" s="14"/>
      <c r="AX1076" s="14"/>
      <c r="AY1076" s="14"/>
      <c r="AZ1076" s="14"/>
      <c r="BA1076" s="14"/>
      <c r="BB1076" s="14"/>
      <c r="BC1076" s="14"/>
      <c r="BD1076" s="14"/>
      <c r="BE1076" s="14"/>
    </row>
    <row r="1077" customFormat="false" ht="15" hidden="false" customHeight="false" outlineLevel="0" collapsed="false">
      <c r="A1077" s="14"/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4"/>
      <c r="AC1077" s="14"/>
      <c r="AD1077" s="14"/>
      <c r="AE1077" s="14"/>
      <c r="AF1077" s="14"/>
      <c r="AG1077" s="14"/>
      <c r="AH1077" s="14"/>
      <c r="AI1077" s="14"/>
      <c r="AJ1077" s="14"/>
      <c r="AK1077" s="14"/>
      <c r="AL1077" s="14"/>
      <c r="AM1077" s="14"/>
      <c r="AN1077" s="14"/>
      <c r="AO1077" s="14"/>
      <c r="AP1077" s="14"/>
      <c r="AQ1077" s="14"/>
      <c r="AR1077" s="14"/>
      <c r="AS1077" s="14"/>
      <c r="AT1077" s="14"/>
      <c r="AU1077" s="14"/>
      <c r="AV1077" s="14"/>
      <c r="AW1077" s="14"/>
      <c r="AX1077" s="14"/>
      <c r="AY1077" s="14"/>
      <c r="AZ1077" s="14"/>
      <c r="BA1077" s="14"/>
      <c r="BB1077" s="14"/>
      <c r="BC1077" s="14"/>
      <c r="BD1077" s="14"/>
      <c r="BE1077" s="14"/>
    </row>
    <row r="1078" customFormat="false" ht="15" hidden="false" customHeight="false" outlineLevel="0" collapsed="false">
      <c r="A1078" s="14"/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  <c r="AB1078" s="14"/>
      <c r="AC1078" s="14"/>
      <c r="AD1078" s="14"/>
      <c r="AE1078" s="14"/>
      <c r="AF1078" s="14"/>
      <c r="AG1078" s="14"/>
      <c r="AH1078" s="14"/>
      <c r="AI1078" s="14"/>
      <c r="AJ1078" s="14"/>
      <c r="AK1078" s="14"/>
      <c r="AL1078" s="14"/>
      <c r="AM1078" s="14"/>
      <c r="AN1078" s="14"/>
      <c r="AO1078" s="14"/>
      <c r="AP1078" s="14"/>
      <c r="AQ1078" s="14"/>
      <c r="AR1078" s="14"/>
      <c r="AS1078" s="14"/>
      <c r="AT1078" s="14"/>
      <c r="AU1078" s="14"/>
      <c r="AV1078" s="14"/>
      <c r="AW1078" s="14"/>
      <c r="AX1078" s="14"/>
      <c r="AY1078" s="14"/>
      <c r="AZ1078" s="14"/>
      <c r="BA1078" s="14"/>
      <c r="BB1078" s="14"/>
      <c r="BC1078" s="14"/>
      <c r="BD1078" s="14"/>
      <c r="BE1078" s="14"/>
    </row>
    <row r="1079" customFormat="false" ht="15" hidden="false" customHeight="false" outlineLevel="0" collapsed="false">
      <c r="A1079" s="14"/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4"/>
      <c r="AC1079" s="14"/>
      <c r="AD1079" s="14"/>
      <c r="AE1079" s="14"/>
      <c r="AF1079" s="14"/>
      <c r="AG1079" s="14"/>
      <c r="AH1079" s="14"/>
      <c r="AI1079" s="14"/>
      <c r="AJ1079" s="14"/>
      <c r="AK1079" s="14"/>
      <c r="AL1079" s="14"/>
      <c r="AM1079" s="14"/>
      <c r="AN1079" s="14"/>
      <c r="AO1079" s="14"/>
      <c r="AP1079" s="14"/>
      <c r="AQ1079" s="14"/>
      <c r="AR1079" s="14"/>
      <c r="AS1079" s="14"/>
      <c r="AT1079" s="14"/>
      <c r="AU1079" s="14"/>
      <c r="AV1079" s="14"/>
      <c r="AW1079" s="14"/>
      <c r="AX1079" s="14"/>
      <c r="AY1079" s="14"/>
      <c r="AZ1079" s="14"/>
      <c r="BA1079" s="14"/>
      <c r="BB1079" s="14"/>
      <c r="BC1079" s="14"/>
      <c r="BD1079" s="14"/>
      <c r="BE1079" s="14"/>
    </row>
    <row r="1080" customFormat="false" ht="15" hidden="false" customHeight="false" outlineLevel="0" collapsed="false">
      <c r="A1080" s="14"/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/>
      <c r="AC1080" s="14"/>
      <c r="AD1080" s="14"/>
      <c r="AE1080" s="14"/>
      <c r="AF1080" s="14"/>
      <c r="AG1080" s="14"/>
      <c r="AH1080" s="14"/>
      <c r="AI1080" s="14"/>
      <c r="AJ1080" s="14"/>
      <c r="AK1080" s="14"/>
      <c r="AL1080" s="14"/>
      <c r="AM1080" s="14"/>
      <c r="AN1080" s="14"/>
      <c r="AO1080" s="14"/>
      <c r="AP1080" s="14"/>
      <c r="AQ1080" s="14"/>
      <c r="AR1080" s="14"/>
      <c r="AS1080" s="14"/>
      <c r="AT1080" s="14"/>
      <c r="AU1080" s="14"/>
      <c r="AV1080" s="14"/>
      <c r="AW1080" s="14"/>
      <c r="AX1080" s="14"/>
      <c r="AY1080" s="14"/>
      <c r="AZ1080" s="14"/>
      <c r="BA1080" s="14"/>
      <c r="BB1080" s="14"/>
      <c r="BC1080" s="14"/>
      <c r="BD1080" s="14"/>
      <c r="BE1080" s="14"/>
    </row>
    <row r="1081" customFormat="false" ht="15" hidden="false" customHeight="false" outlineLevel="0" collapsed="false">
      <c r="A1081" s="14"/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4"/>
      <c r="AC1081" s="14"/>
      <c r="AD1081" s="14"/>
      <c r="AE1081" s="14"/>
      <c r="AF1081" s="14"/>
      <c r="AG1081" s="14"/>
      <c r="AH1081" s="14"/>
      <c r="AI1081" s="14"/>
      <c r="AJ1081" s="14"/>
      <c r="AK1081" s="14"/>
      <c r="AL1081" s="14"/>
      <c r="AM1081" s="14"/>
      <c r="AN1081" s="14"/>
      <c r="AO1081" s="14"/>
      <c r="AP1081" s="14"/>
      <c r="AQ1081" s="14"/>
      <c r="AR1081" s="14"/>
      <c r="AS1081" s="14"/>
      <c r="AT1081" s="14"/>
      <c r="AU1081" s="14"/>
      <c r="AV1081" s="14"/>
      <c r="AW1081" s="14"/>
      <c r="AX1081" s="14"/>
      <c r="AY1081" s="14"/>
      <c r="AZ1081" s="14"/>
      <c r="BA1081" s="14"/>
      <c r="BB1081" s="14"/>
      <c r="BC1081" s="14"/>
      <c r="BD1081" s="14"/>
      <c r="BE1081" s="14"/>
    </row>
    <row r="1082" customFormat="false" ht="15" hidden="false" customHeight="false" outlineLevel="0" collapsed="false">
      <c r="A1082" s="14"/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4"/>
      <c r="AC1082" s="14"/>
      <c r="AD1082" s="14"/>
      <c r="AE1082" s="14"/>
      <c r="AF1082" s="14"/>
      <c r="AG1082" s="14"/>
      <c r="AH1082" s="14"/>
      <c r="AI1082" s="14"/>
      <c r="AJ1082" s="14"/>
      <c r="AK1082" s="14"/>
      <c r="AL1082" s="14"/>
      <c r="AM1082" s="14"/>
      <c r="AN1082" s="14"/>
      <c r="AO1082" s="14"/>
      <c r="AP1082" s="14"/>
      <c r="AQ1082" s="14"/>
      <c r="AR1082" s="14"/>
      <c r="AS1082" s="14"/>
      <c r="AT1082" s="14"/>
      <c r="AU1082" s="14"/>
      <c r="AV1082" s="14"/>
      <c r="AW1082" s="14"/>
      <c r="AX1082" s="14"/>
      <c r="AY1082" s="14"/>
      <c r="AZ1082" s="14"/>
      <c r="BA1082" s="14"/>
      <c r="BB1082" s="14"/>
      <c r="BC1082" s="14"/>
      <c r="BD1082" s="14"/>
      <c r="BE1082" s="14"/>
    </row>
    <row r="1083" customFormat="false" ht="15" hidden="false" customHeight="false" outlineLevel="0" collapsed="false">
      <c r="A1083" s="14"/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  <c r="AB1083" s="14"/>
      <c r="AC1083" s="14"/>
      <c r="AD1083" s="14"/>
      <c r="AE1083" s="14"/>
      <c r="AF1083" s="14"/>
      <c r="AG1083" s="14"/>
      <c r="AH1083" s="14"/>
      <c r="AI1083" s="14"/>
      <c r="AJ1083" s="14"/>
      <c r="AK1083" s="14"/>
      <c r="AL1083" s="14"/>
      <c r="AM1083" s="14"/>
      <c r="AN1083" s="14"/>
      <c r="AO1083" s="14"/>
      <c r="AP1083" s="14"/>
      <c r="AQ1083" s="14"/>
      <c r="AR1083" s="14"/>
      <c r="AS1083" s="14"/>
      <c r="AT1083" s="14"/>
      <c r="AU1083" s="14"/>
      <c r="AV1083" s="14"/>
      <c r="AW1083" s="14"/>
      <c r="AX1083" s="14"/>
      <c r="AY1083" s="14"/>
      <c r="AZ1083" s="14"/>
      <c r="BA1083" s="14"/>
      <c r="BB1083" s="14"/>
      <c r="BC1083" s="14"/>
      <c r="BD1083" s="14"/>
      <c r="BE1083" s="14"/>
    </row>
    <row r="1084" customFormat="false" ht="15" hidden="false" customHeight="false" outlineLevel="0" collapsed="false">
      <c r="A1084" s="14"/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  <c r="AB1084" s="14"/>
      <c r="AC1084" s="14"/>
      <c r="AD1084" s="14"/>
      <c r="AE1084" s="14"/>
      <c r="AF1084" s="14"/>
      <c r="AG1084" s="14"/>
      <c r="AH1084" s="14"/>
      <c r="AI1084" s="14"/>
      <c r="AJ1084" s="14"/>
      <c r="AK1084" s="14"/>
      <c r="AL1084" s="14"/>
      <c r="AM1084" s="14"/>
      <c r="AN1084" s="14"/>
      <c r="AO1084" s="14"/>
      <c r="AP1084" s="14"/>
      <c r="AQ1084" s="14"/>
      <c r="AR1084" s="14"/>
      <c r="AS1084" s="14"/>
      <c r="AT1084" s="14"/>
      <c r="AU1084" s="14"/>
      <c r="AV1084" s="14"/>
      <c r="AW1084" s="14"/>
      <c r="AX1084" s="14"/>
      <c r="AY1084" s="14"/>
      <c r="AZ1084" s="14"/>
      <c r="BA1084" s="14"/>
      <c r="BB1084" s="14"/>
      <c r="BC1084" s="14"/>
      <c r="BD1084" s="14"/>
      <c r="BE1084" s="14"/>
    </row>
    <row r="1085" customFormat="false" ht="15" hidden="false" customHeight="false" outlineLevel="0" collapsed="false">
      <c r="A1085" s="14"/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  <c r="AB1085" s="14"/>
      <c r="AC1085" s="14"/>
      <c r="AD1085" s="14"/>
      <c r="AE1085" s="14"/>
      <c r="AF1085" s="14"/>
      <c r="AG1085" s="14"/>
      <c r="AH1085" s="14"/>
      <c r="AI1085" s="14"/>
      <c r="AJ1085" s="14"/>
      <c r="AK1085" s="14"/>
      <c r="AL1085" s="14"/>
      <c r="AM1085" s="14"/>
      <c r="AN1085" s="14"/>
      <c r="AO1085" s="14"/>
      <c r="AP1085" s="14"/>
      <c r="AQ1085" s="14"/>
      <c r="AR1085" s="14"/>
      <c r="AS1085" s="14"/>
      <c r="AT1085" s="14"/>
      <c r="AU1085" s="14"/>
      <c r="AV1085" s="14"/>
      <c r="AW1085" s="14"/>
      <c r="AX1085" s="14"/>
      <c r="AY1085" s="14"/>
      <c r="AZ1085" s="14"/>
      <c r="BA1085" s="14"/>
      <c r="BB1085" s="14"/>
      <c r="BC1085" s="14"/>
      <c r="BD1085" s="14"/>
      <c r="BE1085" s="14"/>
    </row>
    <row r="1086" customFormat="false" ht="15" hidden="false" customHeight="false" outlineLevel="0" collapsed="false">
      <c r="A1086" s="14"/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  <c r="AB1086" s="14"/>
      <c r="AC1086" s="14"/>
      <c r="AD1086" s="14"/>
      <c r="AE1086" s="14"/>
      <c r="AF1086" s="14"/>
      <c r="AG1086" s="14"/>
      <c r="AH1086" s="14"/>
      <c r="AI1086" s="14"/>
      <c r="AJ1086" s="14"/>
      <c r="AK1086" s="14"/>
      <c r="AL1086" s="14"/>
      <c r="AM1086" s="14"/>
      <c r="AN1086" s="14"/>
      <c r="AO1086" s="14"/>
      <c r="AP1086" s="14"/>
      <c r="AQ1086" s="14"/>
      <c r="AR1086" s="14"/>
      <c r="AS1086" s="14"/>
      <c r="AT1086" s="14"/>
      <c r="AU1086" s="14"/>
      <c r="AV1086" s="14"/>
      <c r="AW1086" s="14"/>
      <c r="AX1086" s="14"/>
      <c r="AY1086" s="14"/>
      <c r="AZ1086" s="14"/>
      <c r="BA1086" s="14"/>
      <c r="BB1086" s="14"/>
      <c r="BC1086" s="14"/>
      <c r="BD1086" s="14"/>
      <c r="BE1086" s="14"/>
    </row>
    <row r="1087" customFormat="false" ht="15" hidden="false" customHeight="false" outlineLevel="0" collapsed="false">
      <c r="A1087" s="14"/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  <c r="AB1087" s="14"/>
      <c r="AC1087" s="14"/>
      <c r="AD1087" s="14"/>
      <c r="AE1087" s="14"/>
      <c r="AF1087" s="14"/>
      <c r="AG1087" s="14"/>
      <c r="AH1087" s="14"/>
      <c r="AI1087" s="14"/>
      <c r="AJ1087" s="14"/>
      <c r="AK1087" s="14"/>
      <c r="AL1087" s="14"/>
      <c r="AM1087" s="14"/>
      <c r="AN1087" s="14"/>
      <c r="AO1087" s="14"/>
      <c r="AP1087" s="14"/>
      <c r="AQ1087" s="14"/>
      <c r="AR1087" s="14"/>
      <c r="AS1087" s="14"/>
      <c r="AT1087" s="14"/>
      <c r="AU1087" s="14"/>
      <c r="AV1087" s="14"/>
      <c r="AW1087" s="14"/>
      <c r="AX1087" s="14"/>
      <c r="AY1087" s="14"/>
      <c r="AZ1087" s="14"/>
      <c r="BA1087" s="14"/>
      <c r="BB1087" s="14"/>
      <c r="BC1087" s="14"/>
      <c r="BD1087" s="14"/>
      <c r="BE1087" s="14"/>
    </row>
    <row r="1088" customFormat="false" ht="15" hidden="false" customHeight="false" outlineLevel="0" collapsed="false">
      <c r="A1088" s="14"/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4"/>
      <c r="AC1088" s="14"/>
      <c r="AD1088" s="14"/>
      <c r="AE1088" s="14"/>
      <c r="AF1088" s="14"/>
      <c r="AG1088" s="14"/>
      <c r="AH1088" s="14"/>
      <c r="AI1088" s="14"/>
      <c r="AJ1088" s="14"/>
      <c r="AK1088" s="14"/>
      <c r="AL1088" s="14"/>
      <c r="AM1088" s="14"/>
      <c r="AN1088" s="14"/>
      <c r="AO1088" s="14"/>
      <c r="AP1088" s="14"/>
      <c r="AQ1088" s="14"/>
      <c r="AR1088" s="14"/>
      <c r="AS1088" s="14"/>
      <c r="AT1088" s="14"/>
      <c r="AU1088" s="14"/>
      <c r="AV1088" s="14"/>
      <c r="AW1088" s="14"/>
      <c r="AX1088" s="14"/>
      <c r="AY1088" s="14"/>
      <c r="AZ1088" s="14"/>
      <c r="BA1088" s="14"/>
      <c r="BB1088" s="14"/>
      <c r="BC1088" s="14"/>
      <c r="BD1088" s="14"/>
      <c r="BE1088" s="14"/>
    </row>
    <row r="1089" customFormat="false" ht="15" hidden="false" customHeight="false" outlineLevel="0" collapsed="false">
      <c r="A1089" s="14"/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4"/>
      <c r="AC1089" s="14"/>
      <c r="AD1089" s="14"/>
      <c r="AE1089" s="14"/>
      <c r="AF1089" s="14"/>
      <c r="AG1089" s="14"/>
      <c r="AH1089" s="14"/>
      <c r="AI1089" s="14"/>
      <c r="AJ1089" s="14"/>
      <c r="AK1089" s="14"/>
      <c r="AL1089" s="14"/>
      <c r="AM1089" s="14"/>
      <c r="AN1089" s="14"/>
      <c r="AO1089" s="14"/>
      <c r="AP1089" s="14"/>
      <c r="AQ1089" s="14"/>
      <c r="AR1089" s="14"/>
      <c r="AS1089" s="14"/>
      <c r="AT1089" s="14"/>
      <c r="AU1089" s="14"/>
      <c r="AV1089" s="14"/>
      <c r="AW1089" s="14"/>
      <c r="AX1089" s="14"/>
      <c r="AY1089" s="14"/>
      <c r="AZ1089" s="14"/>
      <c r="BA1089" s="14"/>
      <c r="BB1089" s="14"/>
      <c r="BC1089" s="14"/>
      <c r="BD1089" s="14"/>
      <c r="BE1089" s="14"/>
    </row>
    <row r="1090" customFormat="false" ht="15" hidden="false" customHeight="false" outlineLevel="0" collapsed="false">
      <c r="A1090" s="14"/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4"/>
      <c r="AC1090" s="14"/>
      <c r="AD1090" s="14"/>
      <c r="AE1090" s="14"/>
      <c r="AF1090" s="14"/>
      <c r="AG1090" s="14"/>
      <c r="AH1090" s="14"/>
      <c r="AI1090" s="14"/>
      <c r="AJ1090" s="14"/>
      <c r="AK1090" s="14"/>
      <c r="AL1090" s="14"/>
      <c r="AM1090" s="14"/>
      <c r="AN1090" s="14"/>
      <c r="AO1090" s="14"/>
      <c r="AP1090" s="14"/>
      <c r="AQ1090" s="14"/>
      <c r="AR1090" s="14"/>
      <c r="AS1090" s="14"/>
      <c r="AT1090" s="14"/>
      <c r="AU1090" s="14"/>
      <c r="AV1090" s="14"/>
      <c r="AW1090" s="14"/>
      <c r="AX1090" s="14"/>
      <c r="AY1090" s="14"/>
      <c r="AZ1090" s="14"/>
      <c r="BA1090" s="14"/>
      <c r="BB1090" s="14"/>
      <c r="BC1090" s="14"/>
      <c r="BD1090" s="14"/>
      <c r="BE1090" s="14"/>
    </row>
    <row r="1091" customFormat="false" ht="15" hidden="false" customHeight="false" outlineLevel="0" collapsed="false">
      <c r="A1091" s="14"/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  <c r="AB1091" s="14"/>
      <c r="AC1091" s="14"/>
      <c r="AD1091" s="14"/>
      <c r="AE1091" s="14"/>
      <c r="AF1091" s="14"/>
      <c r="AG1091" s="14"/>
      <c r="AH1091" s="14"/>
      <c r="AI1091" s="14"/>
      <c r="AJ1091" s="14"/>
      <c r="AK1091" s="14"/>
      <c r="AL1091" s="14"/>
      <c r="AM1091" s="14"/>
      <c r="AN1091" s="14"/>
      <c r="AO1091" s="14"/>
      <c r="AP1091" s="14"/>
      <c r="AQ1091" s="14"/>
      <c r="AR1091" s="14"/>
      <c r="AS1091" s="14"/>
      <c r="AT1091" s="14"/>
      <c r="AU1091" s="14"/>
      <c r="AV1091" s="14"/>
      <c r="AW1091" s="14"/>
      <c r="AX1091" s="14"/>
      <c r="AY1091" s="14"/>
      <c r="AZ1091" s="14"/>
      <c r="BA1091" s="14"/>
      <c r="BB1091" s="14"/>
      <c r="BC1091" s="14"/>
      <c r="BD1091" s="14"/>
      <c r="BE1091" s="14"/>
    </row>
    <row r="1092" customFormat="false" ht="15" hidden="false" customHeight="false" outlineLevel="0" collapsed="false">
      <c r="A1092" s="14"/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  <c r="AB1092" s="14"/>
      <c r="AC1092" s="14"/>
      <c r="AD1092" s="14"/>
      <c r="AE1092" s="14"/>
      <c r="AF1092" s="14"/>
      <c r="AG1092" s="14"/>
      <c r="AH1092" s="14"/>
      <c r="AI1092" s="14"/>
      <c r="AJ1092" s="14"/>
      <c r="AK1092" s="14"/>
      <c r="AL1092" s="14"/>
      <c r="AM1092" s="14"/>
      <c r="AN1092" s="14"/>
      <c r="AO1092" s="14"/>
      <c r="AP1092" s="14"/>
      <c r="AQ1092" s="14"/>
      <c r="AR1092" s="14"/>
      <c r="AS1092" s="14"/>
      <c r="AT1092" s="14"/>
      <c r="AU1092" s="14"/>
      <c r="AV1092" s="14"/>
      <c r="AW1092" s="14"/>
      <c r="AX1092" s="14"/>
      <c r="AY1092" s="14"/>
      <c r="AZ1092" s="14"/>
      <c r="BA1092" s="14"/>
      <c r="BB1092" s="14"/>
      <c r="BC1092" s="14"/>
      <c r="BD1092" s="14"/>
      <c r="BE1092" s="14"/>
    </row>
    <row r="1093" customFormat="false" ht="15" hidden="false" customHeight="false" outlineLevel="0" collapsed="false">
      <c r="A1093" s="14"/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  <c r="AB1093" s="14"/>
      <c r="AC1093" s="14"/>
      <c r="AD1093" s="14"/>
      <c r="AE1093" s="14"/>
      <c r="AF1093" s="14"/>
      <c r="AG1093" s="14"/>
      <c r="AH1093" s="14"/>
      <c r="AI1093" s="14"/>
      <c r="AJ1093" s="14"/>
      <c r="AK1093" s="14"/>
      <c r="AL1093" s="14"/>
      <c r="AM1093" s="14"/>
      <c r="AN1093" s="14"/>
      <c r="AO1093" s="14"/>
      <c r="AP1093" s="14"/>
      <c r="AQ1093" s="14"/>
      <c r="AR1093" s="14"/>
      <c r="AS1093" s="14"/>
      <c r="AT1093" s="14"/>
      <c r="AU1093" s="14"/>
      <c r="AV1093" s="14"/>
      <c r="AW1093" s="14"/>
      <c r="AX1093" s="14"/>
      <c r="AY1093" s="14"/>
      <c r="AZ1093" s="14"/>
      <c r="BA1093" s="14"/>
      <c r="BB1093" s="14"/>
      <c r="BC1093" s="14"/>
      <c r="BD1093" s="14"/>
      <c r="BE1093" s="14"/>
    </row>
    <row r="1094" customFormat="false" ht="15" hidden="false" customHeight="false" outlineLevel="0" collapsed="false">
      <c r="A1094" s="14"/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  <c r="AB1094" s="14"/>
      <c r="AC1094" s="14"/>
      <c r="AD1094" s="14"/>
      <c r="AE1094" s="14"/>
      <c r="AF1094" s="14"/>
      <c r="AG1094" s="14"/>
      <c r="AH1094" s="14"/>
      <c r="AI1094" s="14"/>
      <c r="AJ1094" s="14"/>
      <c r="AK1094" s="14"/>
      <c r="AL1094" s="14"/>
      <c r="AM1094" s="14"/>
      <c r="AN1094" s="14"/>
      <c r="AO1094" s="14"/>
      <c r="AP1094" s="14"/>
      <c r="AQ1094" s="14"/>
      <c r="AR1094" s="14"/>
      <c r="AS1094" s="14"/>
      <c r="AT1094" s="14"/>
      <c r="AU1094" s="14"/>
      <c r="AV1094" s="14"/>
      <c r="AW1094" s="14"/>
      <c r="AX1094" s="14"/>
      <c r="AY1094" s="14"/>
      <c r="AZ1094" s="14"/>
      <c r="BA1094" s="14"/>
      <c r="BB1094" s="14"/>
      <c r="BC1094" s="14"/>
      <c r="BD1094" s="14"/>
      <c r="BE1094" s="14"/>
    </row>
    <row r="1095" customFormat="false" ht="15" hidden="false" customHeight="false" outlineLevel="0" collapsed="false">
      <c r="A1095" s="14"/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  <c r="AB1095" s="14"/>
      <c r="AC1095" s="14"/>
      <c r="AD1095" s="14"/>
      <c r="AE1095" s="14"/>
      <c r="AF1095" s="14"/>
      <c r="AG1095" s="14"/>
      <c r="AH1095" s="14"/>
      <c r="AI1095" s="14"/>
      <c r="AJ1095" s="14"/>
      <c r="AK1095" s="14"/>
      <c r="AL1095" s="14"/>
      <c r="AM1095" s="14"/>
      <c r="AN1095" s="14"/>
      <c r="AO1095" s="14"/>
      <c r="AP1095" s="14"/>
      <c r="AQ1095" s="14"/>
      <c r="AR1095" s="14"/>
      <c r="AS1095" s="14"/>
      <c r="AT1095" s="14"/>
      <c r="AU1095" s="14"/>
      <c r="AV1095" s="14"/>
      <c r="AW1095" s="14"/>
      <c r="AX1095" s="14"/>
      <c r="AY1095" s="14"/>
      <c r="AZ1095" s="14"/>
      <c r="BA1095" s="14"/>
      <c r="BB1095" s="14"/>
      <c r="BC1095" s="14"/>
      <c r="BD1095" s="14"/>
      <c r="BE1095" s="14"/>
    </row>
    <row r="1096" customFormat="false" ht="15" hidden="false" customHeight="false" outlineLevel="0" collapsed="false">
      <c r="A1096" s="14"/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4"/>
      <c r="AC1096" s="14"/>
      <c r="AD1096" s="14"/>
      <c r="AE1096" s="14"/>
      <c r="AF1096" s="14"/>
      <c r="AG1096" s="14"/>
      <c r="AH1096" s="14"/>
      <c r="AI1096" s="14"/>
      <c r="AJ1096" s="14"/>
      <c r="AK1096" s="14"/>
      <c r="AL1096" s="14"/>
      <c r="AM1096" s="14"/>
      <c r="AN1096" s="14"/>
      <c r="AO1096" s="14"/>
      <c r="AP1096" s="14"/>
      <c r="AQ1096" s="14"/>
      <c r="AR1096" s="14"/>
      <c r="AS1096" s="14"/>
      <c r="AT1096" s="14"/>
      <c r="AU1096" s="14"/>
      <c r="AV1096" s="14"/>
      <c r="AW1096" s="14"/>
      <c r="AX1096" s="14"/>
      <c r="AY1096" s="14"/>
      <c r="AZ1096" s="14"/>
      <c r="BA1096" s="14"/>
      <c r="BB1096" s="14"/>
      <c r="BC1096" s="14"/>
      <c r="BD1096" s="14"/>
      <c r="BE1096" s="14"/>
    </row>
    <row r="1097" customFormat="false" ht="15" hidden="false" customHeight="false" outlineLevel="0" collapsed="false">
      <c r="A1097" s="14"/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/>
      <c r="AC1097" s="14"/>
      <c r="AD1097" s="14"/>
      <c r="AE1097" s="14"/>
      <c r="AF1097" s="14"/>
      <c r="AG1097" s="14"/>
      <c r="AH1097" s="14"/>
      <c r="AI1097" s="14"/>
      <c r="AJ1097" s="14"/>
      <c r="AK1097" s="14"/>
      <c r="AL1097" s="14"/>
      <c r="AM1097" s="14"/>
      <c r="AN1097" s="14"/>
      <c r="AO1097" s="14"/>
      <c r="AP1097" s="14"/>
      <c r="AQ1097" s="14"/>
      <c r="AR1097" s="14"/>
      <c r="AS1097" s="14"/>
      <c r="AT1097" s="14"/>
      <c r="AU1097" s="14"/>
      <c r="AV1097" s="14"/>
      <c r="AW1097" s="14"/>
      <c r="AX1097" s="14"/>
      <c r="AY1097" s="14"/>
      <c r="AZ1097" s="14"/>
      <c r="BA1097" s="14"/>
      <c r="BB1097" s="14"/>
      <c r="BC1097" s="14"/>
      <c r="BD1097" s="14"/>
      <c r="BE1097" s="14"/>
    </row>
    <row r="1098" customFormat="false" ht="15" hidden="false" customHeight="false" outlineLevel="0" collapsed="false">
      <c r="A1098" s="14"/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  <c r="AB1098" s="14"/>
      <c r="AC1098" s="14"/>
      <c r="AD1098" s="14"/>
      <c r="AE1098" s="14"/>
      <c r="AF1098" s="14"/>
      <c r="AG1098" s="14"/>
      <c r="AH1098" s="14"/>
      <c r="AI1098" s="14"/>
      <c r="AJ1098" s="14"/>
      <c r="AK1098" s="14"/>
      <c r="AL1098" s="14"/>
      <c r="AM1098" s="14"/>
      <c r="AN1098" s="14"/>
      <c r="AO1098" s="14"/>
      <c r="AP1098" s="14"/>
      <c r="AQ1098" s="14"/>
      <c r="AR1098" s="14"/>
      <c r="AS1098" s="14"/>
      <c r="AT1098" s="14"/>
      <c r="AU1098" s="14"/>
      <c r="AV1098" s="14"/>
      <c r="AW1098" s="14"/>
      <c r="AX1098" s="14"/>
      <c r="AY1098" s="14"/>
      <c r="AZ1098" s="14"/>
      <c r="BA1098" s="14"/>
      <c r="BB1098" s="14"/>
      <c r="BC1098" s="14"/>
      <c r="BD1098" s="14"/>
      <c r="BE1098" s="14"/>
    </row>
    <row r="1099" customFormat="false" ht="15" hidden="false" customHeight="false" outlineLevel="0" collapsed="false">
      <c r="A1099" s="14"/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  <c r="AB1099" s="14"/>
      <c r="AC1099" s="14"/>
      <c r="AD1099" s="14"/>
      <c r="AE1099" s="14"/>
      <c r="AF1099" s="14"/>
      <c r="AG1099" s="14"/>
      <c r="AH1099" s="14"/>
      <c r="AI1099" s="14"/>
      <c r="AJ1099" s="14"/>
      <c r="AK1099" s="14"/>
      <c r="AL1099" s="14"/>
      <c r="AM1099" s="14"/>
      <c r="AN1099" s="14"/>
      <c r="AO1099" s="14"/>
      <c r="AP1099" s="14"/>
      <c r="AQ1099" s="14"/>
      <c r="AR1099" s="14"/>
      <c r="AS1099" s="14"/>
      <c r="AT1099" s="14"/>
      <c r="AU1099" s="14"/>
      <c r="AV1099" s="14"/>
      <c r="AW1099" s="14"/>
      <c r="AX1099" s="14"/>
      <c r="AY1099" s="14"/>
      <c r="AZ1099" s="14"/>
      <c r="BA1099" s="14"/>
      <c r="BB1099" s="14"/>
      <c r="BC1099" s="14"/>
      <c r="BD1099" s="14"/>
      <c r="BE1099" s="14"/>
    </row>
    <row r="1100" customFormat="false" ht="15" hidden="false" customHeight="false" outlineLevel="0" collapsed="false">
      <c r="A1100" s="14"/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4"/>
      <c r="AC1100" s="14"/>
      <c r="AD1100" s="14"/>
      <c r="AE1100" s="14"/>
      <c r="AF1100" s="14"/>
      <c r="AG1100" s="14"/>
      <c r="AH1100" s="14"/>
      <c r="AI1100" s="14"/>
      <c r="AJ1100" s="14"/>
      <c r="AK1100" s="14"/>
      <c r="AL1100" s="14"/>
      <c r="AM1100" s="14"/>
      <c r="AN1100" s="14"/>
      <c r="AO1100" s="14"/>
      <c r="AP1100" s="14"/>
      <c r="AQ1100" s="14"/>
      <c r="AR1100" s="14"/>
      <c r="AS1100" s="14"/>
      <c r="AT1100" s="14"/>
      <c r="AU1100" s="14"/>
      <c r="AV1100" s="14"/>
      <c r="AW1100" s="14"/>
      <c r="AX1100" s="14"/>
      <c r="AY1100" s="14"/>
      <c r="AZ1100" s="14"/>
      <c r="BA1100" s="14"/>
      <c r="BB1100" s="14"/>
      <c r="BC1100" s="14"/>
      <c r="BD1100" s="14"/>
      <c r="BE1100" s="14"/>
    </row>
    <row r="1101" customFormat="false" ht="15" hidden="false" customHeight="false" outlineLevel="0" collapsed="false">
      <c r="A1101" s="14"/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  <c r="AB1101" s="14"/>
      <c r="AC1101" s="14"/>
      <c r="AD1101" s="14"/>
      <c r="AE1101" s="14"/>
      <c r="AF1101" s="14"/>
      <c r="AG1101" s="14"/>
      <c r="AH1101" s="14"/>
      <c r="AI1101" s="14"/>
      <c r="AJ1101" s="14"/>
      <c r="AK1101" s="14"/>
      <c r="AL1101" s="14"/>
      <c r="AM1101" s="14"/>
      <c r="AN1101" s="14"/>
      <c r="AO1101" s="14"/>
      <c r="AP1101" s="14"/>
      <c r="AQ1101" s="14"/>
      <c r="AR1101" s="14"/>
      <c r="AS1101" s="14"/>
      <c r="AT1101" s="14"/>
      <c r="AU1101" s="14"/>
      <c r="AV1101" s="14"/>
      <c r="AW1101" s="14"/>
      <c r="AX1101" s="14"/>
      <c r="AY1101" s="14"/>
      <c r="AZ1101" s="14"/>
      <c r="BA1101" s="14"/>
      <c r="BB1101" s="14"/>
      <c r="BC1101" s="14"/>
      <c r="BD1101" s="14"/>
      <c r="BE1101" s="14"/>
    </row>
    <row r="1102" customFormat="false" ht="15" hidden="false" customHeight="false" outlineLevel="0" collapsed="false">
      <c r="A1102" s="14"/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  <c r="AB1102" s="14"/>
      <c r="AC1102" s="14"/>
      <c r="AD1102" s="14"/>
      <c r="AE1102" s="14"/>
      <c r="AF1102" s="14"/>
      <c r="AG1102" s="14"/>
      <c r="AH1102" s="14"/>
      <c r="AI1102" s="14"/>
      <c r="AJ1102" s="14"/>
      <c r="AK1102" s="14"/>
      <c r="AL1102" s="14"/>
      <c r="AM1102" s="14"/>
      <c r="AN1102" s="14"/>
      <c r="AO1102" s="14"/>
      <c r="AP1102" s="14"/>
      <c r="AQ1102" s="14"/>
      <c r="AR1102" s="14"/>
      <c r="AS1102" s="14"/>
      <c r="AT1102" s="14"/>
      <c r="AU1102" s="14"/>
      <c r="AV1102" s="14"/>
      <c r="AW1102" s="14"/>
      <c r="AX1102" s="14"/>
      <c r="AY1102" s="14"/>
      <c r="AZ1102" s="14"/>
      <c r="BA1102" s="14"/>
      <c r="BB1102" s="14"/>
      <c r="BC1102" s="14"/>
      <c r="BD1102" s="14"/>
      <c r="BE1102" s="14"/>
    </row>
    <row r="1103" customFormat="false" ht="15" hidden="false" customHeight="false" outlineLevel="0" collapsed="false">
      <c r="A1103" s="14"/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  <c r="AB1103" s="14"/>
      <c r="AC1103" s="14"/>
      <c r="AD1103" s="14"/>
      <c r="AE1103" s="14"/>
      <c r="AF1103" s="14"/>
      <c r="AG1103" s="14"/>
      <c r="AH1103" s="14"/>
      <c r="AI1103" s="14"/>
      <c r="AJ1103" s="14"/>
      <c r="AK1103" s="14"/>
      <c r="AL1103" s="14"/>
      <c r="AM1103" s="14"/>
      <c r="AN1103" s="14"/>
      <c r="AO1103" s="14"/>
      <c r="AP1103" s="14"/>
      <c r="AQ1103" s="14"/>
      <c r="AR1103" s="14"/>
      <c r="AS1103" s="14"/>
      <c r="AT1103" s="14"/>
      <c r="AU1103" s="14"/>
      <c r="AV1103" s="14"/>
      <c r="AW1103" s="14"/>
      <c r="AX1103" s="14"/>
      <c r="AY1103" s="14"/>
      <c r="AZ1103" s="14"/>
      <c r="BA1103" s="14"/>
      <c r="BB1103" s="14"/>
      <c r="BC1103" s="14"/>
      <c r="BD1103" s="14"/>
      <c r="BE1103" s="14"/>
    </row>
    <row r="1104" customFormat="false" ht="15" hidden="false" customHeight="false" outlineLevel="0" collapsed="false">
      <c r="A1104" s="14"/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  <c r="AB1104" s="14"/>
      <c r="AC1104" s="14"/>
      <c r="AD1104" s="14"/>
      <c r="AE1104" s="14"/>
      <c r="AF1104" s="14"/>
      <c r="AG1104" s="14"/>
      <c r="AH1104" s="14"/>
      <c r="AI1104" s="14"/>
      <c r="AJ1104" s="14"/>
      <c r="AK1104" s="14"/>
      <c r="AL1104" s="14"/>
      <c r="AM1104" s="14"/>
      <c r="AN1104" s="14"/>
      <c r="AO1104" s="14"/>
      <c r="AP1104" s="14"/>
      <c r="AQ1104" s="14"/>
      <c r="AR1104" s="14"/>
      <c r="AS1104" s="14"/>
      <c r="AT1104" s="14"/>
      <c r="AU1104" s="14"/>
      <c r="AV1104" s="14"/>
      <c r="AW1104" s="14"/>
      <c r="AX1104" s="14"/>
      <c r="AY1104" s="14"/>
      <c r="AZ1104" s="14"/>
      <c r="BA1104" s="14"/>
      <c r="BB1104" s="14"/>
      <c r="BC1104" s="14"/>
      <c r="BD1104" s="14"/>
      <c r="BE1104" s="14"/>
    </row>
    <row r="1105" customFormat="false" ht="15" hidden="false" customHeight="false" outlineLevel="0" collapsed="false">
      <c r="A1105" s="14"/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4"/>
      <c r="AC1105" s="14"/>
      <c r="AD1105" s="14"/>
      <c r="AE1105" s="14"/>
      <c r="AF1105" s="14"/>
      <c r="AG1105" s="14"/>
      <c r="AH1105" s="14"/>
      <c r="AI1105" s="14"/>
      <c r="AJ1105" s="14"/>
      <c r="AK1105" s="14"/>
      <c r="AL1105" s="14"/>
      <c r="AM1105" s="14"/>
      <c r="AN1105" s="14"/>
      <c r="AO1105" s="14"/>
      <c r="AP1105" s="14"/>
      <c r="AQ1105" s="14"/>
      <c r="AR1105" s="14"/>
      <c r="AS1105" s="14"/>
      <c r="AT1105" s="14"/>
      <c r="AU1105" s="14"/>
      <c r="AV1105" s="14"/>
      <c r="AW1105" s="14"/>
      <c r="AX1105" s="14"/>
      <c r="AY1105" s="14"/>
      <c r="AZ1105" s="14"/>
      <c r="BA1105" s="14"/>
      <c r="BB1105" s="14"/>
      <c r="BC1105" s="14"/>
      <c r="BD1105" s="14"/>
      <c r="BE1105" s="14"/>
    </row>
    <row r="1106" customFormat="false" ht="15" hidden="false" customHeight="false" outlineLevel="0" collapsed="false">
      <c r="A1106" s="14"/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D1106" s="14"/>
      <c r="AE1106" s="14"/>
      <c r="AF1106" s="14"/>
      <c r="AG1106" s="14"/>
      <c r="AH1106" s="14"/>
      <c r="AI1106" s="14"/>
      <c r="AJ1106" s="14"/>
      <c r="AK1106" s="14"/>
      <c r="AL1106" s="14"/>
      <c r="AM1106" s="14"/>
      <c r="AN1106" s="14"/>
      <c r="AO1106" s="14"/>
      <c r="AP1106" s="14"/>
      <c r="AQ1106" s="14"/>
      <c r="AR1106" s="14"/>
      <c r="AS1106" s="14"/>
      <c r="AT1106" s="14"/>
      <c r="AU1106" s="14"/>
      <c r="AV1106" s="14"/>
      <c r="AW1106" s="14"/>
      <c r="AX1106" s="14"/>
      <c r="AY1106" s="14"/>
      <c r="AZ1106" s="14"/>
      <c r="BA1106" s="14"/>
      <c r="BB1106" s="14"/>
      <c r="BC1106" s="14"/>
      <c r="BD1106" s="14"/>
      <c r="BE1106" s="14"/>
    </row>
    <row r="1107" customFormat="false" ht="15" hidden="false" customHeight="false" outlineLevel="0" collapsed="false">
      <c r="A1107" s="14"/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  <c r="AB1107" s="14"/>
      <c r="AC1107" s="14"/>
      <c r="AD1107" s="14"/>
      <c r="AE1107" s="14"/>
      <c r="AF1107" s="14"/>
      <c r="AG1107" s="14"/>
      <c r="AH1107" s="14"/>
      <c r="AI1107" s="14"/>
      <c r="AJ1107" s="14"/>
      <c r="AK1107" s="14"/>
      <c r="AL1107" s="14"/>
      <c r="AM1107" s="14"/>
      <c r="AN1107" s="14"/>
      <c r="AO1107" s="14"/>
      <c r="AP1107" s="14"/>
      <c r="AQ1107" s="14"/>
      <c r="AR1107" s="14"/>
      <c r="AS1107" s="14"/>
      <c r="AT1107" s="14"/>
      <c r="AU1107" s="14"/>
      <c r="AV1107" s="14"/>
      <c r="AW1107" s="14"/>
      <c r="AX1107" s="14"/>
      <c r="AY1107" s="14"/>
      <c r="AZ1107" s="14"/>
      <c r="BA1107" s="14"/>
      <c r="BB1107" s="14"/>
      <c r="BC1107" s="14"/>
      <c r="BD1107" s="14"/>
      <c r="BE1107" s="14"/>
    </row>
    <row r="1108" customFormat="false" ht="15" hidden="false" customHeight="false" outlineLevel="0" collapsed="false">
      <c r="A1108" s="14"/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  <c r="AB1108" s="14"/>
      <c r="AC1108" s="14"/>
      <c r="AD1108" s="14"/>
      <c r="AE1108" s="14"/>
      <c r="AF1108" s="14"/>
      <c r="AG1108" s="14"/>
      <c r="AH1108" s="14"/>
      <c r="AI1108" s="14"/>
      <c r="AJ1108" s="14"/>
      <c r="AK1108" s="14"/>
      <c r="AL1108" s="14"/>
      <c r="AM1108" s="14"/>
      <c r="AN1108" s="14"/>
      <c r="AO1108" s="14"/>
      <c r="AP1108" s="14"/>
      <c r="AQ1108" s="14"/>
      <c r="AR1108" s="14"/>
      <c r="AS1108" s="14"/>
      <c r="AT1108" s="14"/>
      <c r="AU1108" s="14"/>
      <c r="AV1108" s="14"/>
      <c r="AW1108" s="14"/>
      <c r="AX1108" s="14"/>
      <c r="AY1108" s="14"/>
      <c r="AZ1108" s="14"/>
      <c r="BA1108" s="14"/>
      <c r="BB1108" s="14"/>
      <c r="BC1108" s="14"/>
      <c r="BD1108" s="14"/>
      <c r="BE1108" s="14"/>
    </row>
    <row r="1109" customFormat="false" ht="15" hidden="false" customHeight="false" outlineLevel="0" collapsed="false">
      <c r="A1109" s="14"/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  <c r="AB1109" s="14"/>
      <c r="AC1109" s="14"/>
      <c r="AD1109" s="14"/>
      <c r="AE1109" s="14"/>
      <c r="AF1109" s="14"/>
      <c r="AG1109" s="14"/>
      <c r="AH1109" s="14"/>
      <c r="AI1109" s="14"/>
      <c r="AJ1109" s="14"/>
      <c r="AK1109" s="14"/>
      <c r="AL1109" s="14"/>
      <c r="AM1109" s="14"/>
      <c r="AN1109" s="14"/>
      <c r="AO1109" s="14"/>
      <c r="AP1109" s="14"/>
      <c r="AQ1109" s="14"/>
      <c r="AR1109" s="14"/>
      <c r="AS1109" s="14"/>
      <c r="AT1109" s="14"/>
      <c r="AU1109" s="14"/>
      <c r="AV1109" s="14"/>
      <c r="AW1109" s="14"/>
      <c r="AX1109" s="14"/>
      <c r="AY1109" s="14"/>
      <c r="AZ1109" s="14"/>
      <c r="BA1109" s="14"/>
      <c r="BB1109" s="14"/>
      <c r="BC1109" s="14"/>
      <c r="BD1109" s="14"/>
      <c r="BE1109" s="14"/>
    </row>
    <row r="1110" customFormat="false" ht="15" hidden="false" customHeight="false" outlineLevel="0" collapsed="false">
      <c r="A1110" s="14"/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4"/>
      <c r="AC1110" s="14"/>
      <c r="AD1110" s="14"/>
      <c r="AE1110" s="14"/>
      <c r="AF1110" s="14"/>
      <c r="AG1110" s="14"/>
      <c r="AH1110" s="14"/>
      <c r="AI1110" s="14"/>
      <c r="AJ1110" s="14"/>
      <c r="AK1110" s="14"/>
      <c r="AL1110" s="14"/>
      <c r="AM1110" s="14"/>
      <c r="AN1110" s="14"/>
      <c r="AO1110" s="14"/>
      <c r="AP1110" s="14"/>
      <c r="AQ1110" s="14"/>
      <c r="AR1110" s="14"/>
      <c r="AS1110" s="14"/>
      <c r="AT1110" s="14"/>
      <c r="AU1110" s="14"/>
      <c r="AV1110" s="14"/>
      <c r="AW1110" s="14"/>
      <c r="AX1110" s="14"/>
      <c r="AY1110" s="14"/>
      <c r="AZ1110" s="14"/>
      <c r="BA1110" s="14"/>
      <c r="BB1110" s="14"/>
      <c r="BC1110" s="14"/>
      <c r="BD1110" s="14"/>
      <c r="BE1110" s="14"/>
    </row>
    <row r="1111" customFormat="false" ht="15" hidden="false" customHeight="false" outlineLevel="0" collapsed="false">
      <c r="A1111" s="14"/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  <c r="AB1111" s="14"/>
      <c r="AC1111" s="14"/>
      <c r="AD1111" s="14"/>
      <c r="AE1111" s="14"/>
      <c r="AF1111" s="14"/>
      <c r="AG1111" s="14"/>
      <c r="AH1111" s="14"/>
      <c r="AI1111" s="14"/>
      <c r="AJ1111" s="14"/>
      <c r="AK1111" s="14"/>
      <c r="AL1111" s="14"/>
      <c r="AM1111" s="14"/>
      <c r="AN1111" s="14"/>
      <c r="AO1111" s="14"/>
      <c r="AP1111" s="14"/>
      <c r="AQ1111" s="14"/>
      <c r="AR1111" s="14"/>
      <c r="AS1111" s="14"/>
      <c r="AT1111" s="14"/>
      <c r="AU1111" s="14"/>
      <c r="AV1111" s="14"/>
      <c r="AW1111" s="14"/>
      <c r="AX1111" s="14"/>
      <c r="AY1111" s="14"/>
      <c r="AZ1111" s="14"/>
      <c r="BA1111" s="14"/>
      <c r="BB1111" s="14"/>
      <c r="BC1111" s="14"/>
      <c r="BD1111" s="14"/>
      <c r="BE1111" s="14"/>
    </row>
    <row r="1112" customFormat="false" ht="15" hidden="false" customHeight="false" outlineLevel="0" collapsed="false">
      <c r="A1112" s="14"/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4"/>
      <c r="AC1112" s="14"/>
      <c r="AD1112" s="14"/>
      <c r="AE1112" s="14"/>
      <c r="AF1112" s="14"/>
      <c r="AG1112" s="14"/>
      <c r="AH1112" s="14"/>
      <c r="AI1112" s="14"/>
      <c r="AJ1112" s="14"/>
      <c r="AK1112" s="14"/>
      <c r="AL1112" s="14"/>
      <c r="AM1112" s="14"/>
      <c r="AN1112" s="14"/>
      <c r="AO1112" s="14"/>
      <c r="AP1112" s="14"/>
      <c r="AQ1112" s="14"/>
      <c r="AR1112" s="14"/>
      <c r="AS1112" s="14"/>
      <c r="AT1112" s="14"/>
      <c r="AU1112" s="14"/>
      <c r="AV1112" s="14"/>
      <c r="AW1112" s="14"/>
      <c r="AX1112" s="14"/>
      <c r="AY1112" s="14"/>
      <c r="AZ1112" s="14"/>
      <c r="BA1112" s="14"/>
      <c r="BB1112" s="14"/>
      <c r="BC1112" s="14"/>
      <c r="BD1112" s="14"/>
      <c r="BE1112" s="14"/>
    </row>
    <row r="1113" customFormat="false" ht="15" hidden="false" customHeight="false" outlineLevel="0" collapsed="false">
      <c r="A1113" s="14"/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4"/>
      <c r="AC1113" s="14"/>
      <c r="AD1113" s="14"/>
      <c r="AE1113" s="14"/>
      <c r="AF1113" s="14"/>
      <c r="AG1113" s="14"/>
      <c r="AH1113" s="14"/>
      <c r="AI1113" s="14"/>
      <c r="AJ1113" s="14"/>
      <c r="AK1113" s="14"/>
      <c r="AL1113" s="14"/>
      <c r="AM1113" s="14"/>
      <c r="AN1113" s="14"/>
      <c r="AO1113" s="14"/>
      <c r="AP1113" s="14"/>
      <c r="AQ1113" s="14"/>
      <c r="AR1113" s="14"/>
      <c r="AS1113" s="14"/>
      <c r="AT1113" s="14"/>
      <c r="AU1113" s="14"/>
      <c r="AV1113" s="14"/>
      <c r="AW1113" s="14"/>
      <c r="AX1113" s="14"/>
      <c r="AY1113" s="14"/>
      <c r="AZ1113" s="14"/>
      <c r="BA1113" s="14"/>
      <c r="BB1113" s="14"/>
      <c r="BC1113" s="14"/>
      <c r="BD1113" s="14"/>
      <c r="BE1113" s="14"/>
    </row>
    <row r="1114" customFormat="false" ht="15" hidden="false" customHeight="false" outlineLevel="0" collapsed="false">
      <c r="A1114" s="14"/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/>
      <c r="AC1114" s="14"/>
      <c r="AD1114" s="14"/>
      <c r="AE1114" s="14"/>
      <c r="AF1114" s="14"/>
      <c r="AG1114" s="14"/>
      <c r="AH1114" s="14"/>
      <c r="AI1114" s="14"/>
      <c r="AJ1114" s="14"/>
      <c r="AK1114" s="14"/>
      <c r="AL1114" s="14"/>
      <c r="AM1114" s="14"/>
      <c r="AN1114" s="14"/>
      <c r="AO1114" s="14"/>
      <c r="AP1114" s="14"/>
      <c r="AQ1114" s="14"/>
      <c r="AR1114" s="14"/>
      <c r="AS1114" s="14"/>
      <c r="AT1114" s="14"/>
      <c r="AU1114" s="14"/>
      <c r="AV1114" s="14"/>
      <c r="AW1114" s="14"/>
      <c r="AX1114" s="14"/>
      <c r="AY1114" s="14"/>
      <c r="AZ1114" s="14"/>
      <c r="BA1114" s="14"/>
      <c r="BB1114" s="14"/>
      <c r="BC1114" s="14"/>
      <c r="BD1114" s="14"/>
      <c r="BE1114" s="14"/>
    </row>
    <row r="1115" customFormat="false" ht="15" hidden="false" customHeight="false" outlineLevel="0" collapsed="false">
      <c r="A1115" s="14"/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4"/>
      <c r="AC1115" s="14"/>
      <c r="AD1115" s="14"/>
      <c r="AE1115" s="14"/>
      <c r="AF1115" s="14"/>
      <c r="AG1115" s="14"/>
      <c r="AH1115" s="14"/>
      <c r="AI1115" s="14"/>
      <c r="AJ1115" s="14"/>
      <c r="AK1115" s="14"/>
      <c r="AL1115" s="14"/>
      <c r="AM1115" s="14"/>
      <c r="AN1115" s="14"/>
      <c r="AO1115" s="14"/>
      <c r="AP1115" s="14"/>
      <c r="AQ1115" s="14"/>
      <c r="AR1115" s="14"/>
      <c r="AS1115" s="14"/>
      <c r="AT1115" s="14"/>
      <c r="AU1115" s="14"/>
      <c r="AV1115" s="14"/>
      <c r="AW1115" s="14"/>
      <c r="AX1115" s="14"/>
      <c r="AY1115" s="14"/>
      <c r="AZ1115" s="14"/>
      <c r="BA1115" s="14"/>
      <c r="BB1115" s="14"/>
      <c r="BC1115" s="14"/>
      <c r="BD1115" s="14"/>
      <c r="BE1115" s="14"/>
    </row>
    <row r="1116" customFormat="false" ht="15" hidden="false" customHeight="false" outlineLevel="0" collapsed="false">
      <c r="A1116" s="14"/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4"/>
      <c r="AC1116" s="14"/>
      <c r="AD1116" s="14"/>
      <c r="AE1116" s="14"/>
      <c r="AF1116" s="14"/>
      <c r="AG1116" s="14"/>
      <c r="AH1116" s="14"/>
      <c r="AI1116" s="14"/>
      <c r="AJ1116" s="14"/>
      <c r="AK1116" s="14"/>
      <c r="AL1116" s="14"/>
      <c r="AM1116" s="14"/>
      <c r="AN1116" s="14"/>
      <c r="AO1116" s="14"/>
      <c r="AP1116" s="14"/>
      <c r="AQ1116" s="14"/>
      <c r="AR1116" s="14"/>
      <c r="AS1116" s="14"/>
      <c r="AT1116" s="14"/>
      <c r="AU1116" s="14"/>
      <c r="AV1116" s="14"/>
      <c r="AW1116" s="14"/>
      <c r="AX1116" s="14"/>
      <c r="AY1116" s="14"/>
      <c r="AZ1116" s="14"/>
      <c r="BA1116" s="14"/>
      <c r="BB1116" s="14"/>
      <c r="BC1116" s="14"/>
      <c r="BD1116" s="14"/>
      <c r="BE1116" s="14"/>
    </row>
    <row r="1117" customFormat="false" ht="15" hidden="false" customHeight="false" outlineLevel="0" collapsed="false">
      <c r="A1117" s="14"/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4"/>
      <c r="AC1117" s="14"/>
      <c r="AD1117" s="14"/>
      <c r="AE1117" s="14"/>
      <c r="AF1117" s="14"/>
      <c r="AG1117" s="14"/>
      <c r="AH1117" s="14"/>
      <c r="AI1117" s="14"/>
      <c r="AJ1117" s="14"/>
      <c r="AK1117" s="14"/>
      <c r="AL1117" s="14"/>
      <c r="AM1117" s="14"/>
      <c r="AN1117" s="14"/>
      <c r="AO1117" s="14"/>
      <c r="AP1117" s="14"/>
      <c r="AQ1117" s="14"/>
      <c r="AR1117" s="14"/>
      <c r="AS1117" s="14"/>
      <c r="AT1117" s="14"/>
      <c r="AU1117" s="14"/>
      <c r="AV1117" s="14"/>
      <c r="AW1117" s="14"/>
      <c r="AX1117" s="14"/>
      <c r="AY1117" s="14"/>
      <c r="AZ1117" s="14"/>
      <c r="BA1117" s="14"/>
      <c r="BB1117" s="14"/>
      <c r="BC1117" s="14"/>
      <c r="BD1117" s="14"/>
      <c r="BE1117" s="14"/>
    </row>
    <row r="1118" customFormat="false" ht="15" hidden="false" customHeight="false" outlineLevel="0" collapsed="false">
      <c r="A1118" s="14"/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4"/>
      <c r="AC1118" s="14"/>
      <c r="AD1118" s="14"/>
      <c r="AE1118" s="14"/>
      <c r="AF1118" s="14"/>
      <c r="AG1118" s="14"/>
      <c r="AH1118" s="14"/>
      <c r="AI1118" s="14"/>
      <c r="AJ1118" s="14"/>
      <c r="AK1118" s="14"/>
      <c r="AL1118" s="14"/>
      <c r="AM1118" s="14"/>
      <c r="AN1118" s="14"/>
      <c r="AO1118" s="14"/>
      <c r="AP1118" s="14"/>
      <c r="AQ1118" s="14"/>
      <c r="AR1118" s="14"/>
      <c r="AS1118" s="14"/>
      <c r="AT1118" s="14"/>
      <c r="AU1118" s="14"/>
      <c r="AV1118" s="14"/>
      <c r="AW1118" s="14"/>
      <c r="AX1118" s="14"/>
      <c r="AY1118" s="14"/>
      <c r="AZ1118" s="14"/>
      <c r="BA1118" s="14"/>
      <c r="BB1118" s="14"/>
      <c r="BC1118" s="14"/>
      <c r="BD1118" s="14"/>
      <c r="BE1118" s="14"/>
    </row>
    <row r="1119" customFormat="false" ht="15" hidden="false" customHeight="false" outlineLevel="0" collapsed="false">
      <c r="A1119" s="14"/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  <c r="AB1119" s="14"/>
      <c r="AC1119" s="14"/>
      <c r="AD1119" s="14"/>
      <c r="AE1119" s="14"/>
      <c r="AF1119" s="14"/>
      <c r="AG1119" s="14"/>
      <c r="AH1119" s="14"/>
      <c r="AI1119" s="14"/>
      <c r="AJ1119" s="14"/>
      <c r="AK1119" s="14"/>
      <c r="AL1119" s="14"/>
      <c r="AM1119" s="14"/>
      <c r="AN1119" s="14"/>
      <c r="AO1119" s="14"/>
      <c r="AP1119" s="14"/>
      <c r="AQ1119" s="14"/>
      <c r="AR1119" s="14"/>
      <c r="AS1119" s="14"/>
      <c r="AT1119" s="14"/>
      <c r="AU1119" s="14"/>
      <c r="AV1119" s="14"/>
      <c r="AW1119" s="14"/>
      <c r="AX1119" s="14"/>
      <c r="AY1119" s="14"/>
      <c r="AZ1119" s="14"/>
      <c r="BA1119" s="14"/>
      <c r="BB1119" s="14"/>
      <c r="BC1119" s="14"/>
      <c r="BD1119" s="14"/>
      <c r="BE1119" s="14"/>
    </row>
    <row r="1120" customFormat="false" ht="15" hidden="false" customHeight="false" outlineLevel="0" collapsed="false">
      <c r="A1120" s="14"/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4"/>
      <c r="AL1120" s="14"/>
      <c r="AM1120" s="14"/>
      <c r="AN1120" s="14"/>
      <c r="AO1120" s="14"/>
      <c r="AP1120" s="14"/>
      <c r="AQ1120" s="14"/>
      <c r="AR1120" s="14"/>
      <c r="AS1120" s="14"/>
      <c r="AT1120" s="14"/>
      <c r="AU1120" s="14"/>
      <c r="AV1120" s="14"/>
      <c r="AW1120" s="14"/>
      <c r="AX1120" s="14"/>
      <c r="AY1120" s="14"/>
      <c r="AZ1120" s="14"/>
      <c r="BA1120" s="14"/>
      <c r="BB1120" s="14"/>
      <c r="BC1120" s="14"/>
      <c r="BD1120" s="14"/>
      <c r="BE1120" s="14"/>
    </row>
    <row r="1121" customFormat="false" ht="15" hidden="false" customHeight="false" outlineLevel="0" collapsed="false">
      <c r="A1121" s="14"/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4"/>
      <c r="AC1121" s="14"/>
      <c r="AD1121" s="14"/>
      <c r="AE1121" s="14"/>
      <c r="AF1121" s="14"/>
      <c r="AG1121" s="14"/>
      <c r="AH1121" s="14"/>
      <c r="AI1121" s="14"/>
      <c r="AJ1121" s="14"/>
      <c r="AK1121" s="14"/>
      <c r="AL1121" s="14"/>
      <c r="AM1121" s="14"/>
      <c r="AN1121" s="14"/>
      <c r="AO1121" s="14"/>
      <c r="AP1121" s="14"/>
      <c r="AQ1121" s="14"/>
      <c r="AR1121" s="14"/>
      <c r="AS1121" s="14"/>
      <c r="AT1121" s="14"/>
      <c r="AU1121" s="14"/>
      <c r="AV1121" s="14"/>
      <c r="AW1121" s="14"/>
      <c r="AX1121" s="14"/>
      <c r="AY1121" s="14"/>
      <c r="AZ1121" s="14"/>
      <c r="BA1121" s="14"/>
      <c r="BB1121" s="14"/>
      <c r="BC1121" s="14"/>
      <c r="BD1121" s="14"/>
      <c r="BE1121" s="14"/>
    </row>
    <row r="1122" customFormat="false" ht="15" hidden="false" customHeight="false" outlineLevel="0" collapsed="false">
      <c r="A1122" s="14"/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4"/>
      <c r="AL1122" s="14"/>
      <c r="AM1122" s="14"/>
      <c r="AN1122" s="14"/>
      <c r="AO1122" s="14"/>
      <c r="AP1122" s="14"/>
      <c r="AQ1122" s="14"/>
      <c r="AR1122" s="14"/>
      <c r="AS1122" s="14"/>
      <c r="AT1122" s="14"/>
      <c r="AU1122" s="14"/>
      <c r="AV1122" s="14"/>
      <c r="AW1122" s="14"/>
      <c r="AX1122" s="14"/>
      <c r="AY1122" s="14"/>
      <c r="AZ1122" s="14"/>
      <c r="BA1122" s="14"/>
      <c r="BB1122" s="14"/>
      <c r="BC1122" s="14"/>
      <c r="BD1122" s="14"/>
      <c r="BE1122" s="14"/>
    </row>
    <row r="1123" customFormat="false" ht="15" hidden="false" customHeight="false" outlineLevel="0" collapsed="false">
      <c r="A1123" s="14"/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4"/>
      <c r="AC1123" s="14"/>
      <c r="AD1123" s="14"/>
      <c r="AE1123" s="14"/>
      <c r="AF1123" s="14"/>
      <c r="AG1123" s="14"/>
      <c r="AH1123" s="14"/>
      <c r="AI1123" s="14"/>
      <c r="AJ1123" s="14"/>
      <c r="AK1123" s="14"/>
      <c r="AL1123" s="14"/>
      <c r="AM1123" s="14"/>
      <c r="AN1123" s="14"/>
      <c r="AO1123" s="14"/>
      <c r="AP1123" s="14"/>
      <c r="AQ1123" s="14"/>
      <c r="AR1123" s="14"/>
      <c r="AS1123" s="14"/>
      <c r="AT1123" s="14"/>
      <c r="AU1123" s="14"/>
      <c r="AV1123" s="14"/>
      <c r="AW1123" s="14"/>
      <c r="AX1123" s="14"/>
      <c r="AY1123" s="14"/>
      <c r="AZ1123" s="14"/>
      <c r="BA1123" s="14"/>
      <c r="BB1123" s="14"/>
      <c r="BC1123" s="14"/>
      <c r="BD1123" s="14"/>
      <c r="BE1123" s="14"/>
    </row>
    <row r="1124" customFormat="false" ht="15" hidden="false" customHeight="false" outlineLevel="0" collapsed="false">
      <c r="A1124" s="14"/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  <c r="AB1124" s="14"/>
      <c r="AC1124" s="14"/>
      <c r="AD1124" s="14"/>
      <c r="AE1124" s="14"/>
      <c r="AF1124" s="14"/>
      <c r="AG1124" s="14"/>
      <c r="AH1124" s="14"/>
      <c r="AI1124" s="14"/>
      <c r="AJ1124" s="14"/>
      <c r="AK1124" s="14"/>
      <c r="AL1124" s="14"/>
      <c r="AM1124" s="14"/>
      <c r="AN1124" s="14"/>
      <c r="AO1124" s="14"/>
      <c r="AP1124" s="14"/>
      <c r="AQ1124" s="14"/>
      <c r="AR1124" s="14"/>
      <c r="AS1124" s="14"/>
      <c r="AT1124" s="14"/>
      <c r="AU1124" s="14"/>
      <c r="AV1124" s="14"/>
      <c r="AW1124" s="14"/>
      <c r="AX1124" s="14"/>
      <c r="AY1124" s="14"/>
      <c r="AZ1124" s="14"/>
      <c r="BA1124" s="14"/>
      <c r="BB1124" s="14"/>
      <c r="BC1124" s="14"/>
      <c r="BD1124" s="14"/>
      <c r="BE1124" s="14"/>
    </row>
    <row r="1125" customFormat="false" ht="15" hidden="false" customHeight="false" outlineLevel="0" collapsed="false">
      <c r="A1125" s="14"/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4"/>
      <c r="AC1125" s="14"/>
      <c r="AD1125" s="14"/>
      <c r="AE1125" s="14"/>
      <c r="AF1125" s="14"/>
      <c r="AG1125" s="14"/>
      <c r="AH1125" s="14"/>
      <c r="AI1125" s="14"/>
      <c r="AJ1125" s="14"/>
      <c r="AK1125" s="14"/>
      <c r="AL1125" s="14"/>
      <c r="AM1125" s="14"/>
      <c r="AN1125" s="14"/>
      <c r="AO1125" s="14"/>
      <c r="AP1125" s="14"/>
      <c r="AQ1125" s="14"/>
      <c r="AR1125" s="14"/>
      <c r="AS1125" s="14"/>
      <c r="AT1125" s="14"/>
      <c r="AU1125" s="14"/>
      <c r="AV1125" s="14"/>
      <c r="AW1125" s="14"/>
      <c r="AX1125" s="14"/>
      <c r="AY1125" s="14"/>
      <c r="AZ1125" s="14"/>
      <c r="BA1125" s="14"/>
      <c r="BB1125" s="14"/>
      <c r="BC1125" s="14"/>
      <c r="BD1125" s="14"/>
      <c r="BE1125" s="14"/>
    </row>
    <row r="1126" customFormat="false" ht="15" hidden="false" customHeight="false" outlineLevel="0" collapsed="false">
      <c r="A1126" s="14"/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  <c r="AB1126" s="14"/>
      <c r="AC1126" s="14"/>
      <c r="AD1126" s="14"/>
      <c r="AE1126" s="14"/>
      <c r="AF1126" s="14"/>
      <c r="AG1126" s="14"/>
      <c r="AH1126" s="14"/>
      <c r="AI1126" s="14"/>
      <c r="AJ1126" s="14"/>
      <c r="AK1126" s="14"/>
      <c r="AL1126" s="14"/>
      <c r="AM1126" s="14"/>
      <c r="AN1126" s="14"/>
      <c r="AO1126" s="14"/>
      <c r="AP1126" s="14"/>
      <c r="AQ1126" s="14"/>
      <c r="AR1126" s="14"/>
      <c r="AS1126" s="14"/>
      <c r="AT1126" s="14"/>
      <c r="AU1126" s="14"/>
      <c r="AV1126" s="14"/>
      <c r="AW1126" s="14"/>
      <c r="AX1126" s="14"/>
      <c r="AY1126" s="14"/>
      <c r="AZ1126" s="14"/>
      <c r="BA1126" s="14"/>
      <c r="BB1126" s="14"/>
      <c r="BC1126" s="14"/>
      <c r="BD1126" s="14"/>
      <c r="BE1126" s="14"/>
    </row>
    <row r="1127" customFormat="false" ht="15" hidden="false" customHeight="false" outlineLevel="0" collapsed="false">
      <c r="A1127" s="14"/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  <c r="AB1127" s="14"/>
      <c r="AC1127" s="14"/>
      <c r="AD1127" s="14"/>
      <c r="AE1127" s="14"/>
      <c r="AF1127" s="14"/>
      <c r="AG1127" s="14"/>
      <c r="AH1127" s="14"/>
      <c r="AI1127" s="14"/>
      <c r="AJ1127" s="14"/>
      <c r="AK1127" s="14"/>
      <c r="AL1127" s="14"/>
      <c r="AM1127" s="14"/>
      <c r="AN1127" s="14"/>
      <c r="AO1127" s="14"/>
      <c r="AP1127" s="14"/>
      <c r="AQ1127" s="14"/>
      <c r="AR1127" s="14"/>
      <c r="AS1127" s="14"/>
      <c r="AT1127" s="14"/>
      <c r="AU1127" s="14"/>
      <c r="AV1127" s="14"/>
      <c r="AW1127" s="14"/>
      <c r="AX1127" s="14"/>
      <c r="AY1127" s="14"/>
      <c r="AZ1127" s="14"/>
      <c r="BA1127" s="14"/>
      <c r="BB1127" s="14"/>
      <c r="BC1127" s="14"/>
      <c r="BD1127" s="14"/>
      <c r="BE1127" s="14"/>
    </row>
    <row r="1128" customFormat="false" ht="15" hidden="false" customHeight="false" outlineLevel="0" collapsed="false">
      <c r="A1128" s="14"/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4"/>
      <c r="AC1128" s="14"/>
      <c r="AD1128" s="14"/>
      <c r="AE1128" s="14"/>
      <c r="AF1128" s="14"/>
      <c r="AG1128" s="14"/>
      <c r="AH1128" s="14"/>
      <c r="AI1128" s="14"/>
      <c r="AJ1128" s="14"/>
      <c r="AK1128" s="14"/>
      <c r="AL1128" s="14"/>
      <c r="AM1128" s="14"/>
      <c r="AN1128" s="14"/>
      <c r="AO1128" s="14"/>
      <c r="AP1128" s="14"/>
      <c r="AQ1128" s="14"/>
      <c r="AR1128" s="14"/>
      <c r="AS1128" s="14"/>
      <c r="AT1128" s="14"/>
      <c r="AU1128" s="14"/>
      <c r="AV1128" s="14"/>
      <c r="AW1128" s="14"/>
      <c r="AX1128" s="14"/>
      <c r="AY1128" s="14"/>
      <c r="AZ1128" s="14"/>
      <c r="BA1128" s="14"/>
      <c r="BB1128" s="14"/>
      <c r="BC1128" s="14"/>
      <c r="BD1128" s="14"/>
      <c r="BE1128" s="14"/>
    </row>
    <row r="1129" customFormat="false" ht="15" hidden="false" customHeight="false" outlineLevel="0" collapsed="false">
      <c r="A1129" s="14"/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4"/>
      <c r="AC1129" s="14"/>
      <c r="AD1129" s="14"/>
      <c r="AE1129" s="14"/>
      <c r="AF1129" s="14"/>
      <c r="AG1129" s="14"/>
      <c r="AH1129" s="14"/>
      <c r="AI1129" s="14"/>
      <c r="AJ1129" s="14"/>
      <c r="AK1129" s="14"/>
      <c r="AL1129" s="14"/>
      <c r="AM1129" s="14"/>
      <c r="AN1129" s="14"/>
      <c r="AO1129" s="14"/>
      <c r="AP1129" s="14"/>
      <c r="AQ1129" s="14"/>
      <c r="AR1129" s="14"/>
      <c r="AS1129" s="14"/>
      <c r="AT1129" s="14"/>
      <c r="AU1129" s="14"/>
      <c r="AV1129" s="14"/>
      <c r="AW1129" s="14"/>
      <c r="AX1129" s="14"/>
      <c r="AY1129" s="14"/>
      <c r="AZ1129" s="14"/>
      <c r="BA1129" s="14"/>
      <c r="BB1129" s="14"/>
      <c r="BC1129" s="14"/>
      <c r="BD1129" s="14"/>
      <c r="BE1129" s="14"/>
    </row>
    <row r="1130" customFormat="false" ht="15" hidden="false" customHeight="false" outlineLevel="0" collapsed="false">
      <c r="A1130" s="14"/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/>
      <c r="AE1130" s="14"/>
      <c r="AF1130" s="14"/>
      <c r="AG1130" s="14"/>
      <c r="AH1130" s="14"/>
      <c r="AI1130" s="14"/>
      <c r="AJ1130" s="14"/>
      <c r="AK1130" s="14"/>
      <c r="AL1130" s="14"/>
      <c r="AM1130" s="14"/>
      <c r="AN1130" s="14"/>
      <c r="AO1130" s="14"/>
      <c r="AP1130" s="14"/>
      <c r="AQ1130" s="14"/>
      <c r="AR1130" s="14"/>
      <c r="AS1130" s="14"/>
      <c r="AT1130" s="14"/>
      <c r="AU1130" s="14"/>
      <c r="AV1130" s="14"/>
      <c r="AW1130" s="14"/>
      <c r="AX1130" s="14"/>
      <c r="AY1130" s="14"/>
      <c r="AZ1130" s="14"/>
      <c r="BA1130" s="14"/>
      <c r="BB1130" s="14"/>
      <c r="BC1130" s="14"/>
      <c r="BD1130" s="14"/>
      <c r="BE1130" s="14"/>
    </row>
    <row r="1131" customFormat="false" ht="15" hidden="false" customHeight="false" outlineLevel="0" collapsed="false">
      <c r="A1131" s="14"/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/>
      <c r="AC1131" s="14"/>
      <c r="AD1131" s="14"/>
      <c r="AE1131" s="14"/>
      <c r="AF1131" s="14"/>
      <c r="AG1131" s="14"/>
      <c r="AH1131" s="14"/>
      <c r="AI1131" s="14"/>
      <c r="AJ1131" s="14"/>
      <c r="AK1131" s="14"/>
      <c r="AL1131" s="14"/>
      <c r="AM1131" s="14"/>
      <c r="AN1131" s="14"/>
      <c r="AO1131" s="14"/>
      <c r="AP1131" s="14"/>
      <c r="AQ1131" s="14"/>
      <c r="AR1131" s="14"/>
      <c r="AS1131" s="14"/>
      <c r="AT1131" s="14"/>
      <c r="AU1131" s="14"/>
      <c r="AV1131" s="14"/>
      <c r="AW1131" s="14"/>
      <c r="AX1131" s="14"/>
      <c r="AY1131" s="14"/>
      <c r="AZ1131" s="14"/>
      <c r="BA1131" s="14"/>
      <c r="BB1131" s="14"/>
      <c r="BC1131" s="14"/>
      <c r="BD1131" s="14"/>
      <c r="BE1131" s="14"/>
    </row>
    <row r="1132" customFormat="false" ht="15" hidden="false" customHeight="false" outlineLevel="0" collapsed="false">
      <c r="A1132" s="14"/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4"/>
      <c r="AC1132" s="14"/>
      <c r="AD1132" s="14"/>
      <c r="AE1132" s="14"/>
      <c r="AF1132" s="14"/>
      <c r="AG1132" s="14"/>
      <c r="AH1132" s="14"/>
      <c r="AI1132" s="14"/>
      <c r="AJ1132" s="14"/>
      <c r="AK1132" s="14"/>
      <c r="AL1132" s="14"/>
      <c r="AM1132" s="14"/>
      <c r="AN1132" s="14"/>
      <c r="AO1132" s="14"/>
      <c r="AP1132" s="14"/>
      <c r="AQ1132" s="14"/>
      <c r="AR1132" s="14"/>
      <c r="AS1132" s="14"/>
      <c r="AT1132" s="14"/>
      <c r="AU1132" s="14"/>
      <c r="AV1132" s="14"/>
      <c r="AW1132" s="14"/>
      <c r="AX1132" s="14"/>
      <c r="AY1132" s="14"/>
      <c r="AZ1132" s="14"/>
      <c r="BA1132" s="14"/>
      <c r="BB1132" s="14"/>
      <c r="BC1132" s="14"/>
      <c r="BD1132" s="14"/>
      <c r="BE1132" s="14"/>
    </row>
    <row r="1133" customFormat="false" ht="15" hidden="false" customHeight="false" outlineLevel="0" collapsed="false">
      <c r="A1133" s="14"/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4"/>
      <c r="AC1133" s="14"/>
      <c r="AD1133" s="14"/>
      <c r="AE1133" s="14"/>
      <c r="AF1133" s="14"/>
      <c r="AG1133" s="14"/>
      <c r="AH1133" s="14"/>
      <c r="AI1133" s="14"/>
      <c r="AJ1133" s="14"/>
      <c r="AK1133" s="14"/>
      <c r="AL1133" s="14"/>
      <c r="AM1133" s="14"/>
      <c r="AN1133" s="14"/>
      <c r="AO1133" s="14"/>
      <c r="AP1133" s="14"/>
      <c r="AQ1133" s="14"/>
      <c r="AR1133" s="14"/>
      <c r="AS1133" s="14"/>
      <c r="AT1133" s="14"/>
      <c r="AU1133" s="14"/>
      <c r="AV1133" s="14"/>
      <c r="AW1133" s="14"/>
      <c r="AX1133" s="14"/>
      <c r="AY1133" s="14"/>
      <c r="AZ1133" s="14"/>
      <c r="BA1133" s="14"/>
      <c r="BB1133" s="14"/>
      <c r="BC1133" s="14"/>
      <c r="BD1133" s="14"/>
      <c r="BE1133" s="14"/>
    </row>
    <row r="1134" customFormat="false" ht="15" hidden="false" customHeight="false" outlineLevel="0" collapsed="false">
      <c r="A1134" s="14"/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4"/>
      <c r="AC1134" s="14"/>
      <c r="AD1134" s="14"/>
      <c r="AE1134" s="14"/>
      <c r="AF1134" s="14"/>
      <c r="AG1134" s="14"/>
      <c r="AH1134" s="14"/>
      <c r="AI1134" s="14"/>
      <c r="AJ1134" s="14"/>
      <c r="AK1134" s="14"/>
      <c r="AL1134" s="14"/>
      <c r="AM1134" s="14"/>
      <c r="AN1134" s="14"/>
      <c r="AO1134" s="14"/>
      <c r="AP1134" s="14"/>
      <c r="AQ1134" s="14"/>
      <c r="AR1134" s="14"/>
      <c r="AS1134" s="14"/>
      <c r="AT1134" s="14"/>
      <c r="AU1134" s="14"/>
      <c r="AV1134" s="14"/>
      <c r="AW1134" s="14"/>
      <c r="AX1134" s="14"/>
      <c r="AY1134" s="14"/>
      <c r="AZ1134" s="14"/>
      <c r="BA1134" s="14"/>
      <c r="BB1134" s="14"/>
      <c r="BC1134" s="14"/>
      <c r="BD1134" s="14"/>
      <c r="BE1134" s="14"/>
    </row>
    <row r="1135" customFormat="false" ht="15" hidden="false" customHeight="false" outlineLevel="0" collapsed="false">
      <c r="A1135" s="14"/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4"/>
      <c r="AC1135" s="14"/>
      <c r="AD1135" s="14"/>
      <c r="AE1135" s="14"/>
      <c r="AF1135" s="14"/>
      <c r="AG1135" s="14"/>
      <c r="AH1135" s="14"/>
      <c r="AI1135" s="14"/>
      <c r="AJ1135" s="14"/>
      <c r="AK1135" s="14"/>
      <c r="AL1135" s="14"/>
      <c r="AM1135" s="14"/>
      <c r="AN1135" s="14"/>
      <c r="AO1135" s="14"/>
      <c r="AP1135" s="14"/>
      <c r="AQ1135" s="14"/>
      <c r="AR1135" s="14"/>
      <c r="AS1135" s="14"/>
      <c r="AT1135" s="14"/>
      <c r="AU1135" s="14"/>
      <c r="AV1135" s="14"/>
      <c r="AW1135" s="14"/>
      <c r="AX1135" s="14"/>
      <c r="AY1135" s="14"/>
      <c r="AZ1135" s="14"/>
      <c r="BA1135" s="14"/>
      <c r="BB1135" s="14"/>
      <c r="BC1135" s="14"/>
      <c r="BD1135" s="14"/>
      <c r="BE1135" s="14"/>
    </row>
    <row r="1136" customFormat="false" ht="15" hidden="false" customHeight="false" outlineLevel="0" collapsed="false">
      <c r="A1136" s="14"/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4"/>
      <c r="AC1136" s="14"/>
      <c r="AD1136" s="14"/>
      <c r="AE1136" s="14"/>
      <c r="AF1136" s="14"/>
      <c r="AG1136" s="14"/>
      <c r="AH1136" s="14"/>
      <c r="AI1136" s="14"/>
      <c r="AJ1136" s="14"/>
      <c r="AK1136" s="14"/>
      <c r="AL1136" s="14"/>
      <c r="AM1136" s="14"/>
      <c r="AN1136" s="14"/>
      <c r="AO1136" s="14"/>
      <c r="AP1136" s="14"/>
      <c r="AQ1136" s="14"/>
      <c r="AR1136" s="14"/>
      <c r="AS1136" s="14"/>
      <c r="AT1136" s="14"/>
      <c r="AU1136" s="14"/>
      <c r="AV1136" s="14"/>
      <c r="AW1136" s="14"/>
      <c r="AX1136" s="14"/>
      <c r="AY1136" s="14"/>
      <c r="AZ1136" s="14"/>
      <c r="BA1136" s="14"/>
      <c r="BB1136" s="14"/>
      <c r="BC1136" s="14"/>
      <c r="BD1136" s="14"/>
      <c r="BE1136" s="14"/>
    </row>
    <row r="1137" customFormat="false" ht="15" hidden="false" customHeight="false" outlineLevel="0" collapsed="false">
      <c r="A1137" s="14"/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4"/>
      <c r="AC1137" s="14"/>
      <c r="AD1137" s="14"/>
      <c r="AE1137" s="14"/>
      <c r="AF1137" s="14"/>
      <c r="AG1137" s="14"/>
      <c r="AH1137" s="14"/>
      <c r="AI1137" s="14"/>
      <c r="AJ1137" s="14"/>
      <c r="AK1137" s="14"/>
      <c r="AL1137" s="14"/>
      <c r="AM1137" s="14"/>
      <c r="AN1137" s="14"/>
      <c r="AO1137" s="14"/>
      <c r="AP1137" s="14"/>
      <c r="AQ1137" s="14"/>
      <c r="AR1137" s="14"/>
      <c r="AS1137" s="14"/>
      <c r="AT1137" s="14"/>
      <c r="AU1137" s="14"/>
      <c r="AV1137" s="14"/>
      <c r="AW1137" s="14"/>
      <c r="AX1137" s="14"/>
      <c r="AY1137" s="14"/>
      <c r="AZ1137" s="14"/>
      <c r="BA1137" s="14"/>
      <c r="BB1137" s="14"/>
      <c r="BC1137" s="14"/>
      <c r="BD1137" s="14"/>
      <c r="BE1137" s="14"/>
    </row>
    <row r="1138" customFormat="false" ht="15" hidden="false" customHeight="false" outlineLevel="0" collapsed="false">
      <c r="A1138" s="14"/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4"/>
      <c r="AL1138" s="14"/>
      <c r="AM1138" s="14"/>
      <c r="AN1138" s="14"/>
      <c r="AO1138" s="14"/>
      <c r="AP1138" s="14"/>
      <c r="AQ1138" s="14"/>
      <c r="AR1138" s="14"/>
      <c r="AS1138" s="14"/>
      <c r="AT1138" s="14"/>
      <c r="AU1138" s="14"/>
      <c r="AV1138" s="14"/>
      <c r="AW1138" s="14"/>
      <c r="AX1138" s="14"/>
      <c r="AY1138" s="14"/>
      <c r="AZ1138" s="14"/>
      <c r="BA1138" s="14"/>
      <c r="BB1138" s="14"/>
      <c r="BC1138" s="14"/>
      <c r="BD1138" s="14"/>
      <c r="BE1138" s="14"/>
    </row>
    <row r="1139" customFormat="false" ht="15" hidden="false" customHeight="false" outlineLevel="0" collapsed="false">
      <c r="A1139" s="14"/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  <c r="AB1139" s="14"/>
      <c r="AC1139" s="14"/>
      <c r="AD1139" s="14"/>
      <c r="AE1139" s="14"/>
      <c r="AF1139" s="14"/>
      <c r="AG1139" s="14"/>
      <c r="AH1139" s="14"/>
      <c r="AI1139" s="14"/>
      <c r="AJ1139" s="14"/>
      <c r="AK1139" s="14"/>
      <c r="AL1139" s="14"/>
      <c r="AM1139" s="14"/>
      <c r="AN1139" s="14"/>
      <c r="AO1139" s="14"/>
      <c r="AP1139" s="14"/>
      <c r="AQ1139" s="14"/>
      <c r="AR1139" s="14"/>
      <c r="AS1139" s="14"/>
      <c r="AT1139" s="14"/>
      <c r="AU1139" s="14"/>
      <c r="AV1139" s="14"/>
      <c r="AW1139" s="14"/>
      <c r="AX1139" s="14"/>
      <c r="AY1139" s="14"/>
      <c r="AZ1139" s="14"/>
      <c r="BA1139" s="14"/>
      <c r="BB1139" s="14"/>
      <c r="BC1139" s="14"/>
      <c r="BD1139" s="14"/>
      <c r="BE1139" s="14"/>
    </row>
    <row r="1140" customFormat="false" ht="15" hidden="false" customHeight="false" outlineLevel="0" collapsed="false">
      <c r="A1140" s="14"/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4"/>
      <c r="AL1140" s="14"/>
      <c r="AM1140" s="14"/>
      <c r="AN1140" s="14"/>
      <c r="AO1140" s="14"/>
      <c r="AP1140" s="14"/>
      <c r="AQ1140" s="14"/>
      <c r="AR1140" s="14"/>
      <c r="AS1140" s="14"/>
      <c r="AT1140" s="14"/>
      <c r="AU1140" s="14"/>
      <c r="AV1140" s="14"/>
      <c r="AW1140" s="14"/>
      <c r="AX1140" s="14"/>
      <c r="AY1140" s="14"/>
      <c r="AZ1140" s="14"/>
      <c r="BA1140" s="14"/>
      <c r="BB1140" s="14"/>
      <c r="BC1140" s="14"/>
      <c r="BD1140" s="14"/>
      <c r="BE1140" s="14"/>
    </row>
    <row r="1141" customFormat="false" ht="15" hidden="false" customHeight="false" outlineLevel="0" collapsed="false">
      <c r="A1141" s="14"/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  <c r="AB1141" s="14"/>
      <c r="AC1141" s="14"/>
      <c r="AD1141" s="14"/>
      <c r="AE1141" s="14"/>
      <c r="AF1141" s="14"/>
      <c r="AG1141" s="14"/>
      <c r="AH1141" s="14"/>
      <c r="AI1141" s="14"/>
      <c r="AJ1141" s="14"/>
      <c r="AK1141" s="14"/>
      <c r="AL1141" s="14"/>
      <c r="AM1141" s="14"/>
      <c r="AN1141" s="14"/>
      <c r="AO1141" s="14"/>
      <c r="AP1141" s="14"/>
      <c r="AQ1141" s="14"/>
      <c r="AR1141" s="14"/>
      <c r="AS1141" s="14"/>
      <c r="AT1141" s="14"/>
      <c r="AU1141" s="14"/>
      <c r="AV1141" s="14"/>
      <c r="AW1141" s="14"/>
      <c r="AX1141" s="14"/>
      <c r="AY1141" s="14"/>
      <c r="AZ1141" s="14"/>
      <c r="BA1141" s="14"/>
      <c r="BB1141" s="14"/>
      <c r="BC1141" s="14"/>
      <c r="BD1141" s="14"/>
      <c r="BE1141" s="14"/>
    </row>
    <row r="1142" customFormat="false" ht="15" hidden="false" customHeight="false" outlineLevel="0" collapsed="false">
      <c r="A1142" s="14"/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  <c r="AB1142" s="14"/>
      <c r="AC1142" s="14"/>
      <c r="AD1142" s="14"/>
      <c r="AE1142" s="14"/>
      <c r="AF1142" s="14"/>
      <c r="AG1142" s="14"/>
      <c r="AH1142" s="14"/>
      <c r="AI1142" s="14"/>
      <c r="AJ1142" s="14"/>
      <c r="AK1142" s="14"/>
      <c r="AL1142" s="14"/>
      <c r="AM1142" s="14"/>
      <c r="AN1142" s="14"/>
      <c r="AO1142" s="14"/>
      <c r="AP1142" s="14"/>
      <c r="AQ1142" s="14"/>
      <c r="AR1142" s="14"/>
      <c r="AS1142" s="14"/>
      <c r="AT1142" s="14"/>
      <c r="AU1142" s="14"/>
      <c r="AV1142" s="14"/>
      <c r="AW1142" s="14"/>
      <c r="AX1142" s="14"/>
      <c r="AY1142" s="14"/>
      <c r="AZ1142" s="14"/>
      <c r="BA1142" s="14"/>
      <c r="BB1142" s="14"/>
      <c r="BC1142" s="14"/>
      <c r="BD1142" s="14"/>
      <c r="BE1142" s="14"/>
    </row>
    <row r="1143" customFormat="false" ht="15" hidden="false" customHeight="false" outlineLevel="0" collapsed="false">
      <c r="A1143" s="14"/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  <c r="AB1143" s="14"/>
      <c r="AC1143" s="14"/>
      <c r="AD1143" s="14"/>
      <c r="AE1143" s="14"/>
      <c r="AF1143" s="14"/>
      <c r="AG1143" s="14"/>
      <c r="AH1143" s="14"/>
      <c r="AI1143" s="14"/>
      <c r="AJ1143" s="14"/>
      <c r="AK1143" s="14"/>
      <c r="AL1143" s="14"/>
      <c r="AM1143" s="14"/>
      <c r="AN1143" s="14"/>
      <c r="AO1143" s="14"/>
      <c r="AP1143" s="14"/>
      <c r="AQ1143" s="14"/>
      <c r="AR1143" s="14"/>
      <c r="AS1143" s="14"/>
      <c r="AT1143" s="14"/>
      <c r="AU1143" s="14"/>
      <c r="AV1143" s="14"/>
      <c r="AW1143" s="14"/>
      <c r="AX1143" s="14"/>
      <c r="AY1143" s="14"/>
      <c r="AZ1143" s="14"/>
      <c r="BA1143" s="14"/>
      <c r="BB1143" s="14"/>
      <c r="BC1143" s="14"/>
      <c r="BD1143" s="14"/>
      <c r="BE1143" s="14"/>
    </row>
    <row r="1144" customFormat="false" ht="15" hidden="false" customHeight="false" outlineLevel="0" collapsed="false">
      <c r="A1144" s="14"/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  <c r="AB1144" s="14"/>
      <c r="AC1144" s="14"/>
      <c r="AD1144" s="14"/>
      <c r="AE1144" s="14"/>
      <c r="AF1144" s="14"/>
      <c r="AG1144" s="14"/>
      <c r="AH1144" s="14"/>
      <c r="AI1144" s="14"/>
      <c r="AJ1144" s="14"/>
      <c r="AK1144" s="14"/>
      <c r="AL1144" s="14"/>
      <c r="AM1144" s="14"/>
      <c r="AN1144" s="14"/>
      <c r="AO1144" s="14"/>
      <c r="AP1144" s="14"/>
      <c r="AQ1144" s="14"/>
      <c r="AR1144" s="14"/>
      <c r="AS1144" s="14"/>
      <c r="AT1144" s="14"/>
      <c r="AU1144" s="14"/>
      <c r="AV1144" s="14"/>
      <c r="AW1144" s="14"/>
      <c r="AX1144" s="14"/>
      <c r="AY1144" s="14"/>
      <c r="AZ1144" s="14"/>
      <c r="BA1144" s="14"/>
      <c r="BB1144" s="14"/>
      <c r="BC1144" s="14"/>
      <c r="BD1144" s="14"/>
      <c r="BE1144" s="14"/>
    </row>
    <row r="1145" customFormat="false" ht="15" hidden="false" customHeight="false" outlineLevel="0" collapsed="false">
      <c r="A1145" s="14"/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4"/>
      <c r="AC1145" s="14"/>
      <c r="AD1145" s="14"/>
      <c r="AE1145" s="14"/>
      <c r="AF1145" s="14"/>
      <c r="AG1145" s="14"/>
      <c r="AH1145" s="14"/>
      <c r="AI1145" s="14"/>
      <c r="AJ1145" s="14"/>
      <c r="AK1145" s="14"/>
      <c r="AL1145" s="14"/>
      <c r="AM1145" s="14"/>
      <c r="AN1145" s="14"/>
      <c r="AO1145" s="14"/>
      <c r="AP1145" s="14"/>
      <c r="AQ1145" s="14"/>
      <c r="AR1145" s="14"/>
      <c r="AS1145" s="14"/>
      <c r="AT1145" s="14"/>
      <c r="AU1145" s="14"/>
      <c r="AV1145" s="14"/>
      <c r="AW1145" s="14"/>
      <c r="AX1145" s="14"/>
      <c r="AY1145" s="14"/>
      <c r="AZ1145" s="14"/>
      <c r="BA1145" s="14"/>
      <c r="BB1145" s="14"/>
      <c r="BC1145" s="14"/>
      <c r="BD1145" s="14"/>
      <c r="BE1145" s="14"/>
    </row>
    <row r="1146" customFormat="false" ht="15" hidden="false" customHeight="false" outlineLevel="0" collapsed="false">
      <c r="A1146" s="14"/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4"/>
      <c r="AC1146" s="14"/>
      <c r="AD1146" s="14"/>
      <c r="AE1146" s="14"/>
      <c r="AF1146" s="14"/>
      <c r="AG1146" s="14"/>
      <c r="AH1146" s="14"/>
      <c r="AI1146" s="14"/>
      <c r="AJ1146" s="14"/>
      <c r="AK1146" s="14"/>
      <c r="AL1146" s="14"/>
      <c r="AM1146" s="14"/>
      <c r="AN1146" s="14"/>
      <c r="AO1146" s="14"/>
      <c r="AP1146" s="14"/>
      <c r="AQ1146" s="14"/>
      <c r="AR1146" s="14"/>
      <c r="AS1146" s="14"/>
      <c r="AT1146" s="14"/>
      <c r="AU1146" s="14"/>
      <c r="AV1146" s="14"/>
      <c r="AW1146" s="14"/>
      <c r="AX1146" s="14"/>
      <c r="AY1146" s="14"/>
      <c r="AZ1146" s="14"/>
      <c r="BA1146" s="14"/>
      <c r="BB1146" s="14"/>
      <c r="BC1146" s="14"/>
      <c r="BD1146" s="14"/>
      <c r="BE1146" s="14"/>
    </row>
    <row r="1147" customFormat="false" ht="15" hidden="false" customHeight="false" outlineLevel="0" collapsed="false">
      <c r="A1147" s="14"/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4"/>
      <c r="AC1147" s="14"/>
      <c r="AD1147" s="14"/>
      <c r="AE1147" s="14"/>
      <c r="AF1147" s="14"/>
      <c r="AG1147" s="14"/>
      <c r="AH1147" s="14"/>
      <c r="AI1147" s="14"/>
      <c r="AJ1147" s="14"/>
      <c r="AK1147" s="14"/>
      <c r="AL1147" s="14"/>
      <c r="AM1147" s="14"/>
      <c r="AN1147" s="14"/>
      <c r="AO1147" s="14"/>
      <c r="AP1147" s="14"/>
      <c r="AQ1147" s="14"/>
      <c r="AR1147" s="14"/>
      <c r="AS1147" s="14"/>
      <c r="AT1147" s="14"/>
      <c r="AU1147" s="14"/>
      <c r="AV1147" s="14"/>
      <c r="AW1147" s="14"/>
      <c r="AX1147" s="14"/>
      <c r="AY1147" s="14"/>
      <c r="AZ1147" s="14"/>
      <c r="BA1147" s="14"/>
      <c r="BB1147" s="14"/>
      <c r="BC1147" s="14"/>
      <c r="BD1147" s="14"/>
      <c r="BE1147" s="14"/>
    </row>
    <row r="1148" customFormat="false" ht="15" hidden="false" customHeight="false" outlineLevel="0" collapsed="false">
      <c r="A1148" s="14"/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/>
      <c r="AC1148" s="14"/>
      <c r="AD1148" s="14"/>
      <c r="AE1148" s="14"/>
      <c r="AF1148" s="14"/>
      <c r="AG1148" s="14"/>
      <c r="AH1148" s="14"/>
      <c r="AI1148" s="14"/>
      <c r="AJ1148" s="14"/>
      <c r="AK1148" s="14"/>
      <c r="AL1148" s="14"/>
      <c r="AM1148" s="14"/>
      <c r="AN1148" s="14"/>
      <c r="AO1148" s="14"/>
      <c r="AP1148" s="14"/>
      <c r="AQ1148" s="14"/>
      <c r="AR1148" s="14"/>
      <c r="AS1148" s="14"/>
      <c r="AT1148" s="14"/>
      <c r="AU1148" s="14"/>
      <c r="AV1148" s="14"/>
      <c r="AW1148" s="14"/>
      <c r="AX1148" s="14"/>
      <c r="AY1148" s="14"/>
      <c r="AZ1148" s="14"/>
      <c r="BA1148" s="14"/>
      <c r="BB1148" s="14"/>
      <c r="BC1148" s="14"/>
      <c r="BD1148" s="14"/>
      <c r="BE1148" s="14"/>
    </row>
    <row r="1149" customFormat="false" ht="15" hidden="false" customHeight="false" outlineLevel="0" collapsed="false">
      <c r="A1149" s="14"/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4"/>
      <c r="AC1149" s="14"/>
      <c r="AD1149" s="14"/>
      <c r="AE1149" s="14"/>
      <c r="AF1149" s="14"/>
      <c r="AG1149" s="14"/>
      <c r="AH1149" s="14"/>
      <c r="AI1149" s="14"/>
      <c r="AJ1149" s="14"/>
      <c r="AK1149" s="14"/>
      <c r="AL1149" s="14"/>
      <c r="AM1149" s="14"/>
      <c r="AN1149" s="14"/>
      <c r="AO1149" s="14"/>
      <c r="AP1149" s="14"/>
      <c r="AQ1149" s="14"/>
      <c r="AR1149" s="14"/>
      <c r="AS1149" s="14"/>
      <c r="AT1149" s="14"/>
      <c r="AU1149" s="14"/>
      <c r="AV1149" s="14"/>
      <c r="AW1149" s="14"/>
      <c r="AX1149" s="14"/>
      <c r="AY1149" s="14"/>
      <c r="AZ1149" s="14"/>
      <c r="BA1149" s="14"/>
      <c r="BB1149" s="14"/>
      <c r="BC1149" s="14"/>
      <c r="BD1149" s="14"/>
      <c r="BE1149" s="14"/>
    </row>
    <row r="1150" customFormat="false" ht="15" hidden="false" customHeight="false" outlineLevel="0" collapsed="false">
      <c r="A1150" s="14"/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4"/>
      <c r="AC1150" s="14"/>
      <c r="AD1150" s="14"/>
      <c r="AE1150" s="14"/>
      <c r="AF1150" s="14"/>
      <c r="AG1150" s="14"/>
      <c r="AH1150" s="14"/>
      <c r="AI1150" s="14"/>
      <c r="AJ1150" s="14"/>
      <c r="AK1150" s="14"/>
      <c r="AL1150" s="14"/>
      <c r="AM1150" s="14"/>
      <c r="AN1150" s="14"/>
      <c r="AO1150" s="14"/>
      <c r="AP1150" s="14"/>
      <c r="AQ1150" s="14"/>
      <c r="AR1150" s="14"/>
      <c r="AS1150" s="14"/>
      <c r="AT1150" s="14"/>
      <c r="AU1150" s="14"/>
      <c r="AV1150" s="14"/>
      <c r="AW1150" s="14"/>
      <c r="AX1150" s="14"/>
      <c r="AY1150" s="14"/>
      <c r="AZ1150" s="14"/>
      <c r="BA1150" s="14"/>
      <c r="BB1150" s="14"/>
      <c r="BC1150" s="14"/>
      <c r="BD1150" s="14"/>
      <c r="BE1150" s="14"/>
    </row>
    <row r="1151" customFormat="false" ht="15" hidden="false" customHeight="false" outlineLevel="0" collapsed="false">
      <c r="A1151" s="14"/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4"/>
      <c r="AC1151" s="14"/>
      <c r="AD1151" s="14"/>
      <c r="AE1151" s="14"/>
      <c r="AF1151" s="14"/>
      <c r="AG1151" s="14"/>
      <c r="AH1151" s="14"/>
      <c r="AI1151" s="14"/>
      <c r="AJ1151" s="14"/>
      <c r="AK1151" s="14"/>
      <c r="AL1151" s="14"/>
      <c r="AM1151" s="14"/>
      <c r="AN1151" s="14"/>
      <c r="AO1151" s="14"/>
      <c r="AP1151" s="14"/>
      <c r="AQ1151" s="14"/>
      <c r="AR1151" s="14"/>
      <c r="AS1151" s="14"/>
      <c r="AT1151" s="14"/>
      <c r="AU1151" s="14"/>
      <c r="AV1151" s="14"/>
      <c r="AW1151" s="14"/>
      <c r="AX1151" s="14"/>
      <c r="AY1151" s="14"/>
      <c r="AZ1151" s="14"/>
      <c r="BA1151" s="14"/>
      <c r="BB1151" s="14"/>
      <c r="BC1151" s="14"/>
      <c r="BD1151" s="14"/>
      <c r="BE1151" s="14"/>
    </row>
    <row r="1152" customFormat="false" ht="15" hidden="false" customHeight="false" outlineLevel="0" collapsed="false">
      <c r="A1152" s="14"/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4"/>
      <c r="AC1152" s="14"/>
      <c r="AD1152" s="14"/>
      <c r="AE1152" s="14"/>
      <c r="AF1152" s="14"/>
      <c r="AG1152" s="14"/>
      <c r="AH1152" s="14"/>
      <c r="AI1152" s="14"/>
      <c r="AJ1152" s="14"/>
      <c r="AK1152" s="14"/>
      <c r="AL1152" s="14"/>
      <c r="AM1152" s="14"/>
      <c r="AN1152" s="14"/>
      <c r="AO1152" s="14"/>
      <c r="AP1152" s="14"/>
      <c r="AQ1152" s="14"/>
      <c r="AR1152" s="14"/>
      <c r="AS1152" s="14"/>
      <c r="AT1152" s="14"/>
      <c r="AU1152" s="14"/>
      <c r="AV1152" s="14"/>
      <c r="AW1152" s="14"/>
      <c r="AX1152" s="14"/>
      <c r="AY1152" s="14"/>
      <c r="AZ1152" s="14"/>
      <c r="BA1152" s="14"/>
      <c r="BB1152" s="14"/>
      <c r="BC1152" s="14"/>
      <c r="BD1152" s="14"/>
      <c r="BE1152" s="14"/>
    </row>
    <row r="1153" customFormat="false" ht="15" hidden="false" customHeight="false" outlineLevel="0" collapsed="false">
      <c r="A1153" s="14"/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  <c r="AB1153" s="14"/>
      <c r="AC1153" s="14"/>
      <c r="AD1153" s="14"/>
      <c r="AE1153" s="14"/>
      <c r="AF1153" s="14"/>
      <c r="AG1153" s="14"/>
      <c r="AH1153" s="14"/>
      <c r="AI1153" s="14"/>
      <c r="AJ1153" s="14"/>
      <c r="AK1153" s="14"/>
      <c r="AL1153" s="14"/>
      <c r="AM1153" s="14"/>
      <c r="AN1153" s="14"/>
      <c r="AO1153" s="14"/>
      <c r="AP1153" s="14"/>
      <c r="AQ1153" s="14"/>
      <c r="AR1153" s="14"/>
      <c r="AS1153" s="14"/>
      <c r="AT1153" s="14"/>
      <c r="AU1153" s="14"/>
      <c r="AV1153" s="14"/>
      <c r="AW1153" s="14"/>
      <c r="AX1153" s="14"/>
      <c r="AY1153" s="14"/>
      <c r="AZ1153" s="14"/>
      <c r="BA1153" s="14"/>
      <c r="BB1153" s="14"/>
      <c r="BC1153" s="14"/>
      <c r="BD1153" s="14"/>
      <c r="BE1153" s="14"/>
    </row>
    <row r="1154" customFormat="false" ht="15" hidden="false" customHeight="false" outlineLevel="0" collapsed="false">
      <c r="A1154" s="14"/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4"/>
      <c r="AC1154" s="14"/>
      <c r="AD1154" s="14"/>
      <c r="AE1154" s="14"/>
      <c r="AF1154" s="14"/>
      <c r="AG1154" s="14"/>
      <c r="AH1154" s="14"/>
      <c r="AI1154" s="14"/>
      <c r="AJ1154" s="14"/>
      <c r="AK1154" s="14"/>
      <c r="AL1154" s="14"/>
      <c r="AM1154" s="14"/>
      <c r="AN1154" s="14"/>
      <c r="AO1154" s="14"/>
      <c r="AP1154" s="14"/>
      <c r="AQ1154" s="14"/>
      <c r="AR1154" s="14"/>
      <c r="AS1154" s="14"/>
      <c r="AT1154" s="14"/>
      <c r="AU1154" s="14"/>
      <c r="AV1154" s="14"/>
      <c r="AW1154" s="14"/>
      <c r="AX1154" s="14"/>
      <c r="AY1154" s="14"/>
      <c r="AZ1154" s="14"/>
      <c r="BA1154" s="14"/>
      <c r="BB1154" s="14"/>
      <c r="BC1154" s="14"/>
      <c r="BD1154" s="14"/>
      <c r="BE1154" s="14"/>
    </row>
    <row r="1155" customFormat="false" ht="15" hidden="false" customHeight="false" outlineLevel="0" collapsed="false">
      <c r="A1155" s="14"/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  <c r="AB1155" s="14"/>
      <c r="AC1155" s="14"/>
      <c r="AD1155" s="14"/>
      <c r="AE1155" s="14"/>
      <c r="AF1155" s="14"/>
      <c r="AG1155" s="14"/>
      <c r="AH1155" s="14"/>
      <c r="AI1155" s="14"/>
      <c r="AJ1155" s="14"/>
      <c r="AK1155" s="14"/>
      <c r="AL1155" s="14"/>
      <c r="AM1155" s="14"/>
      <c r="AN1155" s="14"/>
      <c r="AO1155" s="14"/>
      <c r="AP1155" s="14"/>
      <c r="AQ1155" s="14"/>
      <c r="AR1155" s="14"/>
      <c r="AS1155" s="14"/>
      <c r="AT1155" s="14"/>
      <c r="AU1155" s="14"/>
      <c r="AV1155" s="14"/>
      <c r="AW1155" s="14"/>
      <c r="AX1155" s="14"/>
      <c r="AY1155" s="14"/>
      <c r="AZ1155" s="14"/>
      <c r="BA1155" s="14"/>
      <c r="BB1155" s="14"/>
      <c r="BC1155" s="14"/>
      <c r="BD1155" s="14"/>
      <c r="BE1155" s="14"/>
    </row>
    <row r="1156" customFormat="false" ht="15" hidden="false" customHeight="false" outlineLevel="0" collapsed="false">
      <c r="A1156" s="14"/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4"/>
      <c r="AC1156" s="14"/>
      <c r="AD1156" s="14"/>
      <c r="AE1156" s="14"/>
      <c r="AF1156" s="14"/>
      <c r="AG1156" s="14"/>
      <c r="AH1156" s="14"/>
      <c r="AI1156" s="14"/>
      <c r="AJ1156" s="14"/>
      <c r="AK1156" s="14"/>
      <c r="AL1156" s="14"/>
      <c r="AM1156" s="14"/>
      <c r="AN1156" s="14"/>
      <c r="AO1156" s="14"/>
      <c r="AP1156" s="14"/>
      <c r="AQ1156" s="14"/>
      <c r="AR1156" s="14"/>
      <c r="AS1156" s="14"/>
      <c r="AT1156" s="14"/>
      <c r="AU1156" s="14"/>
      <c r="AV1156" s="14"/>
      <c r="AW1156" s="14"/>
      <c r="AX1156" s="14"/>
      <c r="AY1156" s="14"/>
      <c r="AZ1156" s="14"/>
      <c r="BA1156" s="14"/>
      <c r="BB1156" s="14"/>
      <c r="BC1156" s="14"/>
      <c r="BD1156" s="14"/>
      <c r="BE1156" s="14"/>
    </row>
    <row r="1157" customFormat="false" ht="15" hidden="false" customHeight="false" outlineLevel="0" collapsed="false">
      <c r="A1157" s="14"/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  <c r="AB1157" s="14"/>
      <c r="AC1157" s="14"/>
      <c r="AD1157" s="14"/>
      <c r="AE1157" s="14"/>
      <c r="AF1157" s="14"/>
      <c r="AG1157" s="14"/>
      <c r="AH1157" s="14"/>
      <c r="AI1157" s="14"/>
      <c r="AJ1157" s="14"/>
      <c r="AK1157" s="14"/>
      <c r="AL1157" s="14"/>
      <c r="AM1157" s="14"/>
      <c r="AN1157" s="14"/>
      <c r="AO1157" s="14"/>
      <c r="AP1157" s="14"/>
      <c r="AQ1157" s="14"/>
      <c r="AR1157" s="14"/>
      <c r="AS1157" s="14"/>
      <c r="AT1157" s="14"/>
      <c r="AU1157" s="14"/>
      <c r="AV1157" s="14"/>
      <c r="AW1157" s="14"/>
      <c r="AX1157" s="14"/>
      <c r="AY1157" s="14"/>
      <c r="AZ1157" s="14"/>
      <c r="BA1157" s="14"/>
      <c r="BB1157" s="14"/>
      <c r="BC1157" s="14"/>
      <c r="BD1157" s="14"/>
      <c r="BE1157" s="14"/>
    </row>
    <row r="1158" customFormat="false" ht="15" hidden="false" customHeight="false" outlineLevel="0" collapsed="false">
      <c r="A1158" s="14"/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  <c r="AB1158" s="14"/>
      <c r="AC1158" s="14"/>
      <c r="AD1158" s="14"/>
      <c r="AE1158" s="14"/>
      <c r="AF1158" s="14"/>
      <c r="AG1158" s="14"/>
      <c r="AH1158" s="14"/>
      <c r="AI1158" s="14"/>
      <c r="AJ1158" s="14"/>
      <c r="AK1158" s="14"/>
      <c r="AL1158" s="14"/>
      <c r="AM1158" s="14"/>
      <c r="AN1158" s="14"/>
      <c r="AO1158" s="14"/>
      <c r="AP1158" s="14"/>
      <c r="AQ1158" s="14"/>
      <c r="AR1158" s="14"/>
      <c r="AS1158" s="14"/>
      <c r="AT1158" s="14"/>
      <c r="AU1158" s="14"/>
      <c r="AV1158" s="14"/>
      <c r="AW1158" s="14"/>
      <c r="AX1158" s="14"/>
      <c r="AY1158" s="14"/>
      <c r="AZ1158" s="14"/>
      <c r="BA1158" s="14"/>
      <c r="BB1158" s="14"/>
      <c r="BC1158" s="14"/>
      <c r="BD1158" s="14"/>
      <c r="BE1158" s="14"/>
    </row>
    <row r="1159" customFormat="false" ht="15" hidden="false" customHeight="false" outlineLevel="0" collapsed="false">
      <c r="A1159" s="14"/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  <c r="AB1159" s="14"/>
      <c r="AC1159" s="14"/>
      <c r="AD1159" s="14"/>
      <c r="AE1159" s="14"/>
      <c r="AF1159" s="14"/>
      <c r="AG1159" s="14"/>
      <c r="AH1159" s="14"/>
      <c r="AI1159" s="14"/>
      <c r="AJ1159" s="14"/>
      <c r="AK1159" s="14"/>
      <c r="AL1159" s="14"/>
      <c r="AM1159" s="14"/>
      <c r="AN1159" s="14"/>
      <c r="AO1159" s="14"/>
      <c r="AP1159" s="14"/>
      <c r="AQ1159" s="14"/>
      <c r="AR1159" s="14"/>
      <c r="AS1159" s="14"/>
      <c r="AT1159" s="14"/>
      <c r="AU1159" s="14"/>
      <c r="AV1159" s="14"/>
      <c r="AW1159" s="14"/>
      <c r="AX1159" s="14"/>
      <c r="AY1159" s="14"/>
      <c r="AZ1159" s="14"/>
      <c r="BA1159" s="14"/>
      <c r="BB1159" s="14"/>
      <c r="BC1159" s="14"/>
      <c r="BD1159" s="14"/>
      <c r="BE1159" s="14"/>
    </row>
    <row r="1160" customFormat="false" ht="15" hidden="false" customHeight="false" outlineLevel="0" collapsed="false">
      <c r="A1160" s="14"/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  <c r="AB1160" s="14"/>
      <c r="AC1160" s="14"/>
      <c r="AD1160" s="14"/>
      <c r="AE1160" s="14"/>
      <c r="AF1160" s="14"/>
      <c r="AG1160" s="14"/>
      <c r="AH1160" s="14"/>
      <c r="AI1160" s="14"/>
      <c r="AJ1160" s="14"/>
      <c r="AK1160" s="14"/>
      <c r="AL1160" s="14"/>
      <c r="AM1160" s="14"/>
      <c r="AN1160" s="14"/>
      <c r="AO1160" s="14"/>
      <c r="AP1160" s="14"/>
      <c r="AQ1160" s="14"/>
      <c r="AR1160" s="14"/>
      <c r="AS1160" s="14"/>
      <c r="AT1160" s="14"/>
      <c r="AU1160" s="14"/>
      <c r="AV1160" s="14"/>
      <c r="AW1160" s="14"/>
      <c r="AX1160" s="14"/>
      <c r="AY1160" s="14"/>
      <c r="AZ1160" s="14"/>
      <c r="BA1160" s="14"/>
      <c r="BB1160" s="14"/>
      <c r="BC1160" s="14"/>
      <c r="BD1160" s="14"/>
      <c r="BE1160" s="14"/>
    </row>
    <row r="1161" customFormat="false" ht="15" hidden="false" customHeight="false" outlineLevel="0" collapsed="false">
      <c r="A1161" s="14"/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  <c r="AB1161" s="14"/>
      <c r="AC1161" s="14"/>
      <c r="AD1161" s="14"/>
      <c r="AE1161" s="14"/>
      <c r="AF1161" s="14"/>
      <c r="AG1161" s="14"/>
      <c r="AH1161" s="14"/>
      <c r="AI1161" s="14"/>
      <c r="AJ1161" s="14"/>
      <c r="AK1161" s="14"/>
      <c r="AL1161" s="14"/>
      <c r="AM1161" s="14"/>
      <c r="AN1161" s="14"/>
      <c r="AO1161" s="14"/>
      <c r="AP1161" s="14"/>
      <c r="AQ1161" s="14"/>
      <c r="AR1161" s="14"/>
      <c r="AS1161" s="14"/>
      <c r="AT1161" s="14"/>
      <c r="AU1161" s="14"/>
      <c r="AV1161" s="14"/>
      <c r="AW1161" s="14"/>
      <c r="AX1161" s="14"/>
      <c r="AY1161" s="14"/>
      <c r="AZ1161" s="14"/>
      <c r="BA1161" s="14"/>
      <c r="BB1161" s="14"/>
      <c r="BC1161" s="14"/>
      <c r="BD1161" s="14"/>
      <c r="BE1161" s="14"/>
    </row>
    <row r="1162" customFormat="false" ht="15" hidden="false" customHeight="false" outlineLevel="0" collapsed="false">
      <c r="A1162" s="14"/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  <c r="AB1162" s="14"/>
      <c r="AC1162" s="14"/>
      <c r="AD1162" s="14"/>
      <c r="AE1162" s="14"/>
      <c r="AF1162" s="14"/>
      <c r="AG1162" s="14"/>
      <c r="AH1162" s="14"/>
      <c r="AI1162" s="14"/>
      <c r="AJ1162" s="14"/>
      <c r="AK1162" s="14"/>
      <c r="AL1162" s="14"/>
      <c r="AM1162" s="14"/>
      <c r="AN1162" s="14"/>
      <c r="AO1162" s="14"/>
      <c r="AP1162" s="14"/>
      <c r="AQ1162" s="14"/>
      <c r="AR1162" s="14"/>
      <c r="AS1162" s="14"/>
      <c r="AT1162" s="14"/>
      <c r="AU1162" s="14"/>
      <c r="AV1162" s="14"/>
      <c r="AW1162" s="14"/>
      <c r="AX1162" s="14"/>
      <c r="AY1162" s="14"/>
      <c r="AZ1162" s="14"/>
      <c r="BA1162" s="14"/>
      <c r="BB1162" s="14"/>
      <c r="BC1162" s="14"/>
      <c r="BD1162" s="14"/>
      <c r="BE1162" s="14"/>
    </row>
    <row r="1163" customFormat="false" ht="15" hidden="false" customHeight="false" outlineLevel="0" collapsed="false">
      <c r="A1163" s="14"/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  <c r="AB1163" s="14"/>
      <c r="AC1163" s="14"/>
      <c r="AD1163" s="14"/>
      <c r="AE1163" s="14"/>
      <c r="AF1163" s="14"/>
      <c r="AG1163" s="14"/>
      <c r="AH1163" s="14"/>
      <c r="AI1163" s="14"/>
      <c r="AJ1163" s="14"/>
      <c r="AK1163" s="14"/>
      <c r="AL1163" s="14"/>
      <c r="AM1163" s="14"/>
      <c r="AN1163" s="14"/>
      <c r="AO1163" s="14"/>
      <c r="AP1163" s="14"/>
      <c r="AQ1163" s="14"/>
      <c r="AR1163" s="14"/>
      <c r="AS1163" s="14"/>
      <c r="AT1163" s="14"/>
      <c r="AU1163" s="14"/>
      <c r="AV1163" s="14"/>
      <c r="AW1163" s="14"/>
      <c r="AX1163" s="14"/>
      <c r="AY1163" s="14"/>
      <c r="AZ1163" s="14"/>
      <c r="BA1163" s="14"/>
      <c r="BB1163" s="14"/>
      <c r="BC1163" s="14"/>
      <c r="BD1163" s="14"/>
      <c r="BE1163" s="14"/>
    </row>
    <row r="1164" customFormat="false" ht="15" hidden="false" customHeight="false" outlineLevel="0" collapsed="false">
      <c r="A1164" s="14"/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  <c r="AB1164" s="14"/>
      <c r="AC1164" s="14"/>
      <c r="AD1164" s="14"/>
      <c r="AE1164" s="14"/>
      <c r="AF1164" s="14"/>
      <c r="AG1164" s="14"/>
      <c r="AH1164" s="14"/>
      <c r="AI1164" s="14"/>
      <c r="AJ1164" s="14"/>
      <c r="AK1164" s="14"/>
      <c r="AL1164" s="14"/>
      <c r="AM1164" s="14"/>
      <c r="AN1164" s="14"/>
      <c r="AO1164" s="14"/>
      <c r="AP1164" s="14"/>
      <c r="AQ1164" s="14"/>
      <c r="AR1164" s="14"/>
      <c r="AS1164" s="14"/>
      <c r="AT1164" s="14"/>
      <c r="AU1164" s="14"/>
      <c r="AV1164" s="14"/>
      <c r="AW1164" s="14"/>
      <c r="AX1164" s="14"/>
      <c r="AY1164" s="14"/>
      <c r="AZ1164" s="14"/>
      <c r="BA1164" s="14"/>
      <c r="BB1164" s="14"/>
      <c r="BC1164" s="14"/>
      <c r="BD1164" s="14"/>
      <c r="BE1164" s="14"/>
    </row>
    <row r="1165" customFormat="false" ht="15" hidden="false" customHeight="false" outlineLevel="0" collapsed="false">
      <c r="A1165" s="14"/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/>
      <c r="AC1165" s="14"/>
      <c r="AD1165" s="14"/>
      <c r="AE1165" s="14"/>
      <c r="AF1165" s="14"/>
      <c r="AG1165" s="14"/>
      <c r="AH1165" s="14"/>
      <c r="AI1165" s="14"/>
      <c r="AJ1165" s="14"/>
      <c r="AK1165" s="14"/>
      <c r="AL1165" s="14"/>
      <c r="AM1165" s="14"/>
      <c r="AN1165" s="14"/>
      <c r="AO1165" s="14"/>
      <c r="AP1165" s="14"/>
      <c r="AQ1165" s="14"/>
      <c r="AR1165" s="14"/>
      <c r="AS1165" s="14"/>
      <c r="AT1165" s="14"/>
      <c r="AU1165" s="14"/>
      <c r="AV1165" s="14"/>
      <c r="AW1165" s="14"/>
      <c r="AX1165" s="14"/>
      <c r="AY1165" s="14"/>
      <c r="AZ1165" s="14"/>
      <c r="BA1165" s="14"/>
      <c r="BB1165" s="14"/>
      <c r="BC1165" s="14"/>
      <c r="BD1165" s="14"/>
      <c r="BE1165" s="14"/>
    </row>
    <row r="1166" customFormat="false" ht="15" hidden="false" customHeight="false" outlineLevel="0" collapsed="false">
      <c r="A1166" s="14"/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  <c r="AB1166" s="14"/>
      <c r="AC1166" s="14"/>
      <c r="AD1166" s="14"/>
      <c r="AE1166" s="14"/>
      <c r="AF1166" s="14"/>
      <c r="AG1166" s="14"/>
      <c r="AH1166" s="14"/>
      <c r="AI1166" s="14"/>
      <c r="AJ1166" s="14"/>
      <c r="AK1166" s="14"/>
      <c r="AL1166" s="14"/>
      <c r="AM1166" s="14"/>
      <c r="AN1166" s="14"/>
      <c r="AO1166" s="14"/>
      <c r="AP1166" s="14"/>
      <c r="AQ1166" s="14"/>
      <c r="AR1166" s="14"/>
      <c r="AS1166" s="14"/>
      <c r="AT1166" s="14"/>
      <c r="AU1166" s="14"/>
      <c r="AV1166" s="14"/>
      <c r="AW1166" s="14"/>
      <c r="AX1166" s="14"/>
      <c r="AY1166" s="14"/>
      <c r="AZ1166" s="14"/>
      <c r="BA1166" s="14"/>
      <c r="BB1166" s="14"/>
      <c r="BC1166" s="14"/>
      <c r="BD1166" s="14"/>
      <c r="BE1166" s="14"/>
    </row>
    <row r="1167" customFormat="false" ht="15" hidden="false" customHeight="false" outlineLevel="0" collapsed="false">
      <c r="A1167" s="14"/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  <c r="AB1167" s="14"/>
      <c r="AC1167" s="14"/>
      <c r="AD1167" s="14"/>
      <c r="AE1167" s="14"/>
      <c r="AF1167" s="14"/>
      <c r="AG1167" s="14"/>
      <c r="AH1167" s="14"/>
      <c r="AI1167" s="14"/>
      <c r="AJ1167" s="14"/>
      <c r="AK1167" s="14"/>
      <c r="AL1167" s="14"/>
      <c r="AM1167" s="14"/>
      <c r="AN1167" s="14"/>
      <c r="AO1167" s="14"/>
      <c r="AP1167" s="14"/>
      <c r="AQ1167" s="14"/>
      <c r="AR1167" s="14"/>
      <c r="AS1167" s="14"/>
      <c r="AT1167" s="14"/>
      <c r="AU1167" s="14"/>
      <c r="AV1167" s="14"/>
      <c r="AW1167" s="14"/>
      <c r="AX1167" s="14"/>
      <c r="AY1167" s="14"/>
      <c r="AZ1167" s="14"/>
      <c r="BA1167" s="14"/>
      <c r="BB1167" s="14"/>
      <c r="BC1167" s="14"/>
      <c r="BD1167" s="14"/>
      <c r="BE1167" s="14"/>
    </row>
    <row r="1168" customFormat="false" ht="15" hidden="false" customHeight="false" outlineLevel="0" collapsed="false">
      <c r="A1168" s="14"/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  <c r="AB1168" s="14"/>
      <c r="AC1168" s="14"/>
      <c r="AD1168" s="14"/>
      <c r="AE1168" s="14"/>
      <c r="AF1168" s="14"/>
      <c r="AG1168" s="14"/>
      <c r="AH1168" s="14"/>
      <c r="AI1168" s="14"/>
      <c r="AJ1168" s="14"/>
      <c r="AK1168" s="14"/>
      <c r="AL1168" s="14"/>
      <c r="AM1168" s="14"/>
      <c r="AN1168" s="14"/>
      <c r="AO1168" s="14"/>
      <c r="AP1168" s="14"/>
      <c r="AQ1168" s="14"/>
      <c r="AR1168" s="14"/>
      <c r="AS1168" s="14"/>
      <c r="AT1168" s="14"/>
      <c r="AU1168" s="14"/>
      <c r="AV1168" s="14"/>
      <c r="AW1168" s="14"/>
      <c r="AX1168" s="14"/>
      <c r="AY1168" s="14"/>
      <c r="AZ1168" s="14"/>
      <c r="BA1168" s="14"/>
      <c r="BB1168" s="14"/>
      <c r="BC1168" s="14"/>
      <c r="BD1168" s="14"/>
      <c r="BE1168" s="14"/>
    </row>
    <row r="1169" customFormat="false" ht="15" hidden="false" customHeight="false" outlineLevel="0" collapsed="false">
      <c r="A1169" s="14"/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  <c r="AB1169" s="14"/>
      <c r="AC1169" s="14"/>
      <c r="AD1169" s="14"/>
      <c r="AE1169" s="14"/>
      <c r="AF1169" s="14"/>
      <c r="AG1169" s="14"/>
      <c r="AH1169" s="14"/>
      <c r="AI1169" s="14"/>
      <c r="AJ1169" s="14"/>
      <c r="AK1169" s="14"/>
      <c r="AL1169" s="14"/>
      <c r="AM1169" s="14"/>
      <c r="AN1169" s="14"/>
      <c r="AO1169" s="14"/>
      <c r="AP1169" s="14"/>
      <c r="AQ1169" s="14"/>
      <c r="AR1169" s="14"/>
      <c r="AS1169" s="14"/>
      <c r="AT1169" s="14"/>
      <c r="AU1169" s="14"/>
      <c r="AV1169" s="14"/>
      <c r="AW1169" s="14"/>
      <c r="AX1169" s="14"/>
      <c r="AY1169" s="14"/>
      <c r="AZ1169" s="14"/>
      <c r="BA1169" s="14"/>
      <c r="BB1169" s="14"/>
      <c r="BC1169" s="14"/>
      <c r="BD1169" s="14"/>
      <c r="BE1169" s="14"/>
    </row>
    <row r="1170" customFormat="false" ht="15" hidden="false" customHeight="false" outlineLevel="0" collapsed="false">
      <c r="A1170" s="14"/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  <c r="AB1170" s="14"/>
      <c r="AC1170" s="14"/>
      <c r="AD1170" s="14"/>
      <c r="AE1170" s="14"/>
      <c r="AF1170" s="14"/>
      <c r="AG1170" s="14"/>
      <c r="AH1170" s="14"/>
      <c r="AI1170" s="14"/>
      <c r="AJ1170" s="14"/>
      <c r="AK1170" s="14"/>
      <c r="AL1170" s="14"/>
      <c r="AM1170" s="14"/>
      <c r="AN1170" s="14"/>
      <c r="AO1170" s="14"/>
      <c r="AP1170" s="14"/>
      <c r="AQ1170" s="14"/>
      <c r="AR1170" s="14"/>
      <c r="AS1170" s="14"/>
      <c r="AT1170" s="14"/>
      <c r="AU1170" s="14"/>
      <c r="AV1170" s="14"/>
      <c r="AW1170" s="14"/>
      <c r="AX1170" s="14"/>
      <c r="AY1170" s="14"/>
      <c r="AZ1170" s="14"/>
      <c r="BA1170" s="14"/>
      <c r="BB1170" s="14"/>
      <c r="BC1170" s="14"/>
      <c r="BD1170" s="14"/>
      <c r="BE1170" s="14"/>
    </row>
    <row r="1171" customFormat="false" ht="15" hidden="false" customHeight="false" outlineLevel="0" collapsed="false">
      <c r="A1171" s="14"/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  <c r="AB1171" s="14"/>
      <c r="AC1171" s="14"/>
      <c r="AD1171" s="14"/>
      <c r="AE1171" s="14"/>
      <c r="AF1171" s="14"/>
      <c r="AG1171" s="14"/>
      <c r="AH1171" s="14"/>
      <c r="AI1171" s="14"/>
      <c r="AJ1171" s="14"/>
      <c r="AK1171" s="14"/>
      <c r="AL1171" s="14"/>
      <c r="AM1171" s="14"/>
      <c r="AN1171" s="14"/>
      <c r="AO1171" s="14"/>
      <c r="AP1171" s="14"/>
      <c r="AQ1171" s="14"/>
      <c r="AR1171" s="14"/>
      <c r="AS1171" s="14"/>
      <c r="AT1171" s="14"/>
      <c r="AU1171" s="14"/>
      <c r="AV1171" s="14"/>
      <c r="AW1171" s="14"/>
      <c r="AX1171" s="14"/>
      <c r="AY1171" s="14"/>
      <c r="AZ1171" s="14"/>
      <c r="BA1171" s="14"/>
      <c r="BB1171" s="14"/>
      <c r="BC1171" s="14"/>
      <c r="BD1171" s="14"/>
      <c r="BE1171" s="14"/>
    </row>
    <row r="1172" customFormat="false" ht="15" hidden="false" customHeight="false" outlineLevel="0" collapsed="false">
      <c r="A1172" s="14"/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  <c r="AB1172" s="14"/>
      <c r="AC1172" s="14"/>
      <c r="AD1172" s="14"/>
      <c r="AE1172" s="14"/>
      <c r="AF1172" s="14"/>
      <c r="AG1172" s="14"/>
      <c r="AH1172" s="14"/>
      <c r="AI1172" s="14"/>
      <c r="AJ1172" s="14"/>
      <c r="AK1172" s="14"/>
      <c r="AL1172" s="14"/>
      <c r="AM1172" s="14"/>
      <c r="AN1172" s="14"/>
      <c r="AO1172" s="14"/>
      <c r="AP1172" s="14"/>
      <c r="AQ1172" s="14"/>
      <c r="AR1172" s="14"/>
      <c r="AS1172" s="14"/>
      <c r="AT1172" s="14"/>
      <c r="AU1172" s="14"/>
      <c r="AV1172" s="14"/>
      <c r="AW1172" s="14"/>
      <c r="AX1172" s="14"/>
      <c r="AY1172" s="14"/>
      <c r="AZ1172" s="14"/>
      <c r="BA1172" s="14"/>
      <c r="BB1172" s="14"/>
      <c r="BC1172" s="14"/>
      <c r="BD1172" s="14"/>
      <c r="BE1172" s="14"/>
    </row>
    <row r="1173" customFormat="false" ht="15" hidden="false" customHeight="false" outlineLevel="0" collapsed="false">
      <c r="A1173" s="14"/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  <c r="AB1173" s="14"/>
      <c r="AC1173" s="14"/>
      <c r="AD1173" s="14"/>
      <c r="AE1173" s="14"/>
      <c r="AF1173" s="14"/>
      <c r="AG1173" s="14"/>
      <c r="AH1173" s="14"/>
      <c r="AI1173" s="14"/>
      <c r="AJ1173" s="14"/>
      <c r="AK1173" s="14"/>
      <c r="AL1173" s="14"/>
      <c r="AM1173" s="14"/>
      <c r="AN1173" s="14"/>
      <c r="AO1173" s="14"/>
      <c r="AP1173" s="14"/>
      <c r="AQ1173" s="14"/>
      <c r="AR1173" s="14"/>
      <c r="AS1173" s="14"/>
      <c r="AT1173" s="14"/>
      <c r="AU1173" s="14"/>
      <c r="AV1173" s="14"/>
      <c r="AW1173" s="14"/>
      <c r="AX1173" s="14"/>
      <c r="AY1173" s="14"/>
      <c r="AZ1173" s="14"/>
      <c r="BA1173" s="14"/>
      <c r="BB1173" s="14"/>
      <c r="BC1173" s="14"/>
      <c r="BD1173" s="14"/>
      <c r="BE1173" s="14"/>
    </row>
    <row r="1174" customFormat="false" ht="15" hidden="false" customHeight="false" outlineLevel="0" collapsed="false">
      <c r="A1174" s="14"/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  <c r="AB1174" s="14"/>
      <c r="AC1174" s="14"/>
      <c r="AD1174" s="14"/>
      <c r="AE1174" s="14"/>
      <c r="AF1174" s="14"/>
      <c r="AG1174" s="14"/>
      <c r="AH1174" s="14"/>
      <c r="AI1174" s="14"/>
      <c r="AJ1174" s="14"/>
      <c r="AK1174" s="14"/>
      <c r="AL1174" s="14"/>
      <c r="AM1174" s="14"/>
      <c r="AN1174" s="14"/>
      <c r="AO1174" s="14"/>
      <c r="AP1174" s="14"/>
      <c r="AQ1174" s="14"/>
      <c r="AR1174" s="14"/>
      <c r="AS1174" s="14"/>
      <c r="AT1174" s="14"/>
      <c r="AU1174" s="14"/>
      <c r="AV1174" s="14"/>
      <c r="AW1174" s="14"/>
      <c r="AX1174" s="14"/>
      <c r="AY1174" s="14"/>
      <c r="AZ1174" s="14"/>
      <c r="BA1174" s="14"/>
      <c r="BB1174" s="14"/>
      <c r="BC1174" s="14"/>
      <c r="BD1174" s="14"/>
      <c r="BE1174" s="14"/>
    </row>
    <row r="1175" customFormat="false" ht="15" hidden="false" customHeight="false" outlineLevel="0" collapsed="false">
      <c r="A1175" s="14"/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  <c r="AB1175" s="14"/>
      <c r="AC1175" s="14"/>
      <c r="AD1175" s="14"/>
      <c r="AE1175" s="14"/>
      <c r="AF1175" s="14"/>
      <c r="AG1175" s="14"/>
      <c r="AH1175" s="14"/>
      <c r="AI1175" s="14"/>
      <c r="AJ1175" s="14"/>
      <c r="AK1175" s="14"/>
      <c r="AL1175" s="14"/>
      <c r="AM1175" s="14"/>
      <c r="AN1175" s="14"/>
      <c r="AO1175" s="14"/>
      <c r="AP1175" s="14"/>
      <c r="AQ1175" s="14"/>
      <c r="AR1175" s="14"/>
      <c r="AS1175" s="14"/>
      <c r="AT1175" s="14"/>
      <c r="AU1175" s="14"/>
      <c r="AV1175" s="14"/>
      <c r="AW1175" s="14"/>
      <c r="AX1175" s="14"/>
      <c r="AY1175" s="14"/>
      <c r="AZ1175" s="14"/>
      <c r="BA1175" s="14"/>
      <c r="BB1175" s="14"/>
      <c r="BC1175" s="14"/>
      <c r="BD1175" s="14"/>
      <c r="BE1175" s="14"/>
    </row>
    <row r="1176" customFormat="false" ht="15" hidden="false" customHeight="false" outlineLevel="0" collapsed="false">
      <c r="A1176" s="14"/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  <c r="AB1176" s="14"/>
      <c r="AC1176" s="14"/>
      <c r="AD1176" s="14"/>
      <c r="AE1176" s="14"/>
      <c r="AF1176" s="14"/>
      <c r="AG1176" s="14"/>
      <c r="AH1176" s="14"/>
      <c r="AI1176" s="14"/>
      <c r="AJ1176" s="14"/>
      <c r="AK1176" s="14"/>
      <c r="AL1176" s="14"/>
      <c r="AM1176" s="14"/>
      <c r="AN1176" s="14"/>
      <c r="AO1176" s="14"/>
      <c r="AP1176" s="14"/>
      <c r="AQ1176" s="14"/>
      <c r="AR1176" s="14"/>
      <c r="AS1176" s="14"/>
      <c r="AT1176" s="14"/>
      <c r="AU1176" s="14"/>
      <c r="AV1176" s="14"/>
      <c r="AW1176" s="14"/>
      <c r="AX1176" s="14"/>
      <c r="AY1176" s="14"/>
      <c r="AZ1176" s="14"/>
      <c r="BA1176" s="14"/>
      <c r="BB1176" s="14"/>
      <c r="BC1176" s="14"/>
      <c r="BD1176" s="14"/>
      <c r="BE1176" s="14"/>
    </row>
    <row r="1177" customFormat="false" ht="15" hidden="false" customHeight="false" outlineLevel="0" collapsed="false">
      <c r="A1177" s="14"/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  <c r="AB1177" s="14"/>
      <c r="AC1177" s="14"/>
      <c r="AD1177" s="14"/>
      <c r="AE1177" s="14"/>
      <c r="AF1177" s="14"/>
      <c r="AG1177" s="14"/>
      <c r="AH1177" s="14"/>
      <c r="AI1177" s="14"/>
      <c r="AJ1177" s="14"/>
      <c r="AK1177" s="14"/>
      <c r="AL1177" s="14"/>
      <c r="AM1177" s="14"/>
      <c r="AN1177" s="14"/>
      <c r="AO1177" s="14"/>
      <c r="AP1177" s="14"/>
      <c r="AQ1177" s="14"/>
      <c r="AR1177" s="14"/>
      <c r="AS1177" s="14"/>
      <c r="AT1177" s="14"/>
      <c r="AU1177" s="14"/>
      <c r="AV1177" s="14"/>
      <c r="AW1177" s="14"/>
      <c r="AX1177" s="14"/>
      <c r="AY1177" s="14"/>
      <c r="AZ1177" s="14"/>
      <c r="BA1177" s="14"/>
      <c r="BB1177" s="14"/>
      <c r="BC1177" s="14"/>
      <c r="BD1177" s="14"/>
      <c r="BE1177" s="14"/>
    </row>
    <row r="1178" customFormat="false" ht="15" hidden="false" customHeight="false" outlineLevel="0" collapsed="false">
      <c r="A1178" s="14"/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  <c r="AB1178" s="14"/>
      <c r="AC1178" s="14"/>
      <c r="AD1178" s="14"/>
      <c r="AE1178" s="14"/>
      <c r="AF1178" s="14"/>
      <c r="AG1178" s="14"/>
      <c r="AH1178" s="14"/>
      <c r="AI1178" s="14"/>
      <c r="AJ1178" s="14"/>
      <c r="AK1178" s="14"/>
      <c r="AL1178" s="14"/>
      <c r="AM1178" s="14"/>
      <c r="AN1178" s="14"/>
      <c r="AO1178" s="14"/>
      <c r="AP1178" s="14"/>
      <c r="AQ1178" s="14"/>
      <c r="AR1178" s="14"/>
      <c r="AS1178" s="14"/>
      <c r="AT1178" s="14"/>
      <c r="AU1178" s="14"/>
      <c r="AV1178" s="14"/>
      <c r="AW1178" s="14"/>
      <c r="AX1178" s="14"/>
      <c r="AY1178" s="14"/>
      <c r="AZ1178" s="14"/>
      <c r="BA1178" s="14"/>
      <c r="BB1178" s="14"/>
      <c r="BC1178" s="14"/>
      <c r="BD1178" s="14"/>
      <c r="BE1178" s="14"/>
    </row>
    <row r="1179" customFormat="false" ht="15" hidden="false" customHeight="false" outlineLevel="0" collapsed="false">
      <c r="A1179" s="14"/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  <c r="AB1179" s="14"/>
      <c r="AC1179" s="14"/>
      <c r="AD1179" s="14"/>
      <c r="AE1179" s="14"/>
      <c r="AF1179" s="14"/>
      <c r="AG1179" s="14"/>
      <c r="AH1179" s="14"/>
      <c r="AI1179" s="14"/>
      <c r="AJ1179" s="14"/>
      <c r="AK1179" s="14"/>
      <c r="AL1179" s="14"/>
      <c r="AM1179" s="14"/>
      <c r="AN1179" s="14"/>
      <c r="AO1179" s="14"/>
      <c r="AP1179" s="14"/>
      <c r="AQ1179" s="14"/>
      <c r="AR1179" s="14"/>
      <c r="AS1179" s="14"/>
      <c r="AT1179" s="14"/>
      <c r="AU1179" s="14"/>
      <c r="AV1179" s="14"/>
      <c r="AW1179" s="14"/>
      <c r="AX1179" s="14"/>
      <c r="AY1179" s="14"/>
      <c r="AZ1179" s="14"/>
      <c r="BA1179" s="14"/>
      <c r="BB1179" s="14"/>
      <c r="BC1179" s="14"/>
      <c r="BD1179" s="14"/>
      <c r="BE1179" s="14"/>
    </row>
    <row r="1180" customFormat="false" ht="15" hidden="false" customHeight="false" outlineLevel="0" collapsed="false">
      <c r="A1180" s="14"/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  <c r="AB1180" s="14"/>
      <c r="AC1180" s="14"/>
      <c r="AD1180" s="14"/>
      <c r="AE1180" s="14"/>
      <c r="AF1180" s="14"/>
      <c r="AG1180" s="14"/>
      <c r="AH1180" s="14"/>
      <c r="AI1180" s="14"/>
      <c r="AJ1180" s="14"/>
      <c r="AK1180" s="14"/>
      <c r="AL1180" s="14"/>
      <c r="AM1180" s="14"/>
      <c r="AN1180" s="14"/>
      <c r="AO1180" s="14"/>
      <c r="AP1180" s="14"/>
      <c r="AQ1180" s="14"/>
      <c r="AR1180" s="14"/>
      <c r="AS1180" s="14"/>
      <c r="AT1180" s="14"/>
      <c r="AU1180" s="14"/>
      <c r="AV1180" s="14"/>
      <c r="AW1180" s="14"/>
      <c r="AX1180" s="14"/>
      <c r="AY1180" s="14"/>
      <c r="AZ1180" s="14"/>
      <c r="BA1180" s="14"/>
      <c r="BB1180" s="14"/>
      <c r="BC1180" s="14"/>
      <c r="BD1180" s="14"/>
      <c r="BE1180" s="14"/>
    </row>
    <row r="1181" customFormat="false" ht="15" hidden="false" customHeight="false" outlineLevel="0" collapsed="false">
      <c r="A1181" s="14"/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  <c r="AB1181" s="14"/>
      <c r="AC1181" s="14"/>
      <c r="AD1181" s="14"/>
      <c r="AE1181" s="14"/>
      <c r="AF1181" s="14"/>
      <c r="AG1181" s="14"/>
      <c r="AH1181" s="14"/>
      <c r="AI1181" s="14"/>
      <c r="AJ1181" s="14"/>
      <c r="AK1181" s="14"/>
      <c r="AL1181" s="14"/>
      <c r="AM1181" s="14"/>
      <c r="AN1181" s="14"/>
      <c r="AO1181" s="14"/>
      <c r="AP1181" s="14"/>
      <c r="AQ1181" s="14"/>
      <c r="AR1181" s="14"/>
      <c r="AS1181" s="14"/>
      <c r="AT1181" s="14"/>
      <c r="AU1181" s="14"/>
      <c r="AV1181" s="14"/>
      <c r="AW1181" s="14"/>
      <c r="AX1181" s="14"/>
      <c r="AY1181" s="14"/>
      <c r="AZ1181" s="14"/>
      <c r="BA1181" s="14"/>
      <c r="BB1181" s="14"/>
      <c r="BC1181" s="14"/>
      <c r="BD1181" s="14"/>
      <c r="BE1181" s="14"/>
    </row>
    <row r="1182" customFormat="false" ht="15" hidden="false" customHeight="false" outlineLevel="0" collapsed="false">
      <c r="A1182" s="14"/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/>
      <c r="AC1182" s="14"/>
      <c r="AD1182" s="14"/>
      <c r="AE1182" s="14"/>
      <c r="AF1182" s="14"/>
      <c r="AG1182" s="14"/>
      <c r="AH1182" s="14"/>
      <c r="AI1182" s="14"/>
      <c r="AJ1182" s="14"/>
      <c r="AK1182" s="14"/>
      <c r="AL1182" s="14"/>
      <c r="AM1182" s="14"/>
      <c r="AN1182" s="14"/>
      <c r="AO1182" s="14"/>
      <c r="AP1182" s="14"/>
      <c r="AQ1182" s="14"/>
      <c r="AR1182" s="14"/>
      <c r="AS1182" s="14"/>
      <c r="AT1182" s="14"/>
      <c r="AU1182" s="14"/>
      <c r="AV1182" s="14"/>
      <c r="AW1182" s="14"/>
      <c r="AX1182" s="14"/>
      <c r="AY1182" s="14"/>
      <c r="AZ1182" s="14"/>
      <c r="BA1182" s="14"/>
      <c r="BB1182" s="14"/>
      <c r="BC1182" s="14"/>
      <c r="BD1182" s="14"/>
      <c r="BE1182" s="14"/>
    </row>
    <row r="1183" customFormat="false" ht="15" hidden="false" customHeight="false" outlineLevel="0" collapsed="false">
      <c r="A1183" s="14"/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  <c r="AB1183" s="14"/>
      <c r="AC1183" s="14"/>
      <c r="AD1183" s="14"/>
      <c r="AE1183" s="14"/>
      <c r="AF1183" s="14"/>
      <c r="AG1183" s="14"/>
      <c r="AH1183" s="14"/>
      <c r="AI1183" s="14"/>
      <c r="AJ1183" s="14"/>
      <c r="AK1183" s="14"/>
      <c r="AL1183" s="14"/>
      <c r="AM1183" s="14"/>
      <c r="AN1183" s="14"/>
      <c r="AO1183" s="14"/>
      <c r="AP1183" s="14"/>
      <c r="AQ1183" s="14"/>
      <c r="AR1183" s="14"/>
      <c r="AS1183" s="14"/>
      <c r="AT1183" s="14"/>
      <c r="AU1183" s="14"/>
      <c r="AV1183" s="14"/>
      <c r="AW1183" s="14"/>
      <c r="AX1183" s="14"/>
      <c r="AY1183" s="14"/>
      <c r="AZ1183" s="14"/>
      <c r="BA1183" s="14"/>
      <c r="BB1183" s="14"/>
      <c r="BC1183" s="14"/>
      <c r="BD1183" s="14"/>
      <c r="BE1183" s="14"/>
    </row>
    <row r="1184" customFormat="false" ht="15" hidden="false" customHeight="false" outlineLevel="0" collapsed="false">
      <c r="A1184" s="14"/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  <c r="AB1184" s="14"/>
      <c r="AC1184" s="14"/>
      <c r="AD1184" s="14"/>
      <c r="AE1184" s="14"/>
      <c r="AF1184" s="14"/>
      <c r="AG1184" s="14"/>
      <c r="AH1184" s="14"/>
      <c r="AI1184" s="14"/>
      <c r="AJ1184" s="14"/>
      <c r="AK1184" s="14"/>
      <c r="AL1184" s="14"/>
      <c r="AM1184" s="14"/>
      <c r="AN1184" s="14"/>
      <c r="AO1184" s="14"/>
      <c r="AP1184" s="14"/>
      <c r="AQ1184" s="14"/>
      <c r="AR1184" s="14"/>
      <c r="AS1184" s="14"/>
      <c r="AT1184" s="14"/>
      <c r="AU1184" s="14"/>
      <c r="AV1184" s="14"/>
      <c r="AW1184" s="14"/>
      <c r="AX1184" s="14"/>
      <c r="AY1184" s="14"/>
      <c r="AZ1184" s="14"/>
      <c r="BA1184" s="14"/>
      <c r="BB1184" s="14"/>
      <c r="BC1184" s="14"/>
      <c r="BD1184" s="14"/>
      <c r="BE1184" s="14"/>
    </row>
    <row r="1185" customFormat="false" ht="15" hidden="false" customHeight="false" outlineLevel="0" collapsed="false">
      <c r="A1185" s="14"/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  <c r="AB1185" s="14"/>
      <c r="AC1185" s="14"/>
      <c r="AD1185" s="14"/>
      <c r="AE1185" s="14"/>
      <c r="AF1185" s="14"/>
      <c r="AG1185" s="14"/>
      <c r="AH1185" s="14"/>
      <c r="AI1185" s="14"/>
      <c r="AJ1185" s="14"/>
      <c r="AK1185" s="14"/>
      <c r="AL1185" s="14"/>
      <c r="AM1185" s="14"/>
      <c r="AN1185" s="14"/>
      <c r="AO1185" s="14"/>
      <c r="AP1185" s="14"/>
      <c r="AQ1185" s="14"/>
      <c r="AR1185" s="14"/>
      <c r="AS1185" s="14"/>
      <c r="AT1185" s="14"/>
      <c r="AU1185" s="14"/>
      <c r="AV1185" s="14"/>
      <c r="AW1185" s="14"/>
      <c r="AX1185" s="14"/>
      <c r="AY1185" s="14"/>
      <c r="AZ1185" s="14"/>
      <c r="BA1185" s="14"/>
      <c r="BB1185" s="14"/>
      <c r="BC1185" s="14"/>
      <c r="BD1185" s="14"/>
      <c r="BE1185" s="14"/>
    </row>
    <row r="1186" customFormat="false" ht="15" hidden="false" customHeight="false" outlineLevel="0" collapsed="false">
      <c r="A1186" s="14"/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  <c r="AB1186" s="14"/>
      <c r="AC1186" s="14"/>
      <c r="AD1186" s="14"/>
      <c r="AE1186" s="14"/>
      <c r="AF1186" s="14"/>
      <c r="AG1186" s="14"/>
      <c r="AH1186" s="14"/>
      <c r="AI1186" s="14"/>
      <c r="AJ1186" s="14"/>
      <c r="AK1186" s="14"/>
      <c r="AL1186" s="14"/>
      <c r="AM1186" s="14"/>
      <c r="AN1186" s="14"/>
      <c r="AO1186" s="14"/>
      <c r="AP1186" s="14"/>
      <c r="AQ1186" s="14"/>
      <c r="AR1186" s="14"/>
      <c r="AS1186" s="14"/>
      <c r="AT1186" s="14"/>
      <c r="AU1186" s="14"/>
      <c r="AV1186" s="14"/>
      <c r="AW1186" s="14"/>
      <c r="AX1186" s="14"/>
      <c r="AY1186" s="14"/>
      <c r="AZ1186" s="14"/>
      <c r="BA1186" s="14"/>
      <c r="BB1186" s="14"/>
      <c r="BC1186" s="14"/>
      <c r="BD1186" s="14"/>
      <c r="BE1186" s="14"/>
    </row>
    <row r="1187" customFormat="false" ht="15" hidden="false" customHeight="false" outlineLevel="0" collapsed="false">
      <c r="A1187" s="14"/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  <c r="AB1187" s="14"/>
      <c r="AC1187" s="14"/>
      <c r="AD1187" s="14"/>
      <c r="AE1187" s="14"/>
      <c r="AF1187" s="14"/>
      <c r="AG1187" s="14"/>
      <c r="AH1187" s="14"/>
      <c r="AI1187" s="14"/>
      <c r="AJ1187" s="14"/>
      <c r="AK1187" s="14"/>
      <c r="AL1187" s="14"/>
      <c r="AM1187" s="14"/>
      <c r="AN1187" s="14"/>
      <c r="AO1187" s="14"/>
      <c r="AP1187" s="14"/>
      <c r="AQ1187" s="14"/>
      <c r="AR1187" s="14"/>
      <c r="AS1187" s="14"/>
      <c r="AT1187" s="14"/>
      <c r="AU1187" s="14"/>
      <c r="AV1187" s="14"/>
      <c r="AW1187" s="14"/>
      <c r="AX1187" s="14"/>
      <c r="AY1187" s="14"/>
      <c r="AZ1187" s="14"/>
      <c r="BA1187" s="14"/>
      <c r="BB1187" s="14"/>
      <c r="BC1187" s="14"/>
      <c r="BD1187" s="14"/>
      <c r="BE1187" s="14"/>
    </row>
    <row r="1188" customFormat="false" ht="15" hidden="false" customHeight="false" outlineLevel="0" collapsed="false">
      <c r="A1188" s="14"/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  <c r="AB1188" s="14"/>
      <c r="AC1188" s="14"/>
      <c r="AD1188" s="14"/>
      <c r="AE1188" s="14"/>
      <c r="AF1188" s="14"/>
      <c r="AG1188" s="14"/>
      <c r="AH1188" s="14"/>
      <c r="AI1188" s="14"/>
      <c r="AJ1188" s="14"/>
      <c r="AK1188" s="14"/>
      <c r="AL1188" s="14"/>
      <c r="AM1188" s="14"/>
      <c r="AN1188" s="14"/>
      <c r="AO1188" s="14"/>
      <c r="AP1188" s="14"/>
      <c r="AQ1188" s="14"/>
      <c r="AR1188" s="14"/>
      <c r="AS1188" s="14"/>
      <c r="AT1188" s="14"/>
      <c r="AU1188" s="14"/>
      <c r="AV1188" s="14"/>
      <c r="AW1188" s="14"/>
      <c r="AX1188" s="14"/>
      <c r="AY1188" s="14"/>
      <c r="AZ1188" s="14"/>
      <c r="BA1188" s="14"/>
      <c r="BB1188" s="14"/>
      <c r="BC1188" s="14"/>
      <c r="BD1188" s="14"/>
      <c r="BE1188" s="14"/>
    </row>
    <row r="1189" customFormat="false" ht="15" hidden="false" customHeight="false" outlineLevel="0" collapsed="false">
      <c r="A1189" s="14"/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  <c r="AB1189" s="14"/>
      <c r="AC1189" s="14"/>
      <c r="AD1189" s="14"/>
      <c r="AE1189" s="14"/>
      <c r="AF1189" s="14"/>
      <c r="AG1189" s="14"/>
      <c r="AH1189" s="14"/>
      <c r="AI1189" s="14"/>
      <c r="AJ1189" s="14"/>
      <c r="AK1189" s="14"/>
      <c r="AL1189" s="14"/>
      <c r="AM1189" s="14"/>
      <c r="AN1189" s="14"/>
      <c r="AO1189" s="14"/>
      <c r="AP1189" s="14"/>
      <c r="AQ1189" s="14"/>
      <c r="AR1189" s="14"/>
      <c r="AS1189" s="14"/>
      <c r="AT1189" s="14"/>
      <c r="AU1189" s="14"/>
      <c r="AV1189" s="14"/>
      <c r="AW1189" s="14"/>
      <c r="AX1189" s="14"/>
      <c r="AY1189" s="14"/>
      <c r="AZ1189" s="14"/>
      <c r="BA1189" s="14"/>
      <c r="BB1189" s="14"/>
      <c r="BC1189" s="14"/>
      <c r="BD1189" s="14"/>
      <c r="BE1189" s="14"/>
    </row>
    <row r="1190" customFormat="false" ht="15" hidden="false" customHeight="false" outlineLevel="0" collapsed="false">
      <c r="A1190" s="14"/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  <c r="AB1190" s="14"/>
      <c r="AC1190" s="14"/>
      <c r="AD1190" s="14"/>
      <c r="AE1190" s="14"/>
      <c r="AF1190" s="14"/>
      <c r="AG1190" s="14"/>
      <c r="AH1190" s="14"/>
      <c r="AI1190" s="14"/>
      <c r="AJ1190" s="14"/>
      <c r="AK1190" s="14"/>
      <c r="AL1190" s="14"/>
      <c r="AM1190" s="14"/>
      <c r="AN1190" s="14"/>
      <c r="AO1190" s="14"/>
      <c r="AP1190" s="14"/>
      <c r="AQ1190" s="14"/>
      <c r="AR1190" s="14"/>
      <c r="AS1190" s="14"/>
      <c r="AT1190" s="14"/>
      <c r="AU1190" s="14"/>
      <c r="AV1190" s="14"/>
      <c r="AW1190" s="14"/>
      <c r="AX1190" s="14"/>
      <c r="AY1190" s="14"/>
      <c r="AZ1190" s="14"/>
      <c r="BA1190" s="14"/>
      <c r="BB1190" s="14"/>
      <c r="BC1190" s="14"/>
      <c r="BD1190" s="14"/>
      <c r="BE1190" s="14"/>
    </row>
    <row r="1191" customFormat="false" ht="15" hidden="false" customHeight="false" outlineLevel="0" collapsed="false">
      <c r="A1191" s="14"/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  <c r="AB1191" s="14"/>
      <c r="AC1191" s="14"/>
      <c r="AD1191" s="14"/>
      <c r="AE1191" s="14"/>
      <c r="AF1191" s="14"/>
      <c r="AG1191" s="14"/>
      <c r="AH1191" s="14"/>
      <c r="AI1191" s="14"/>
      <c r="AJ1191" s="14"/>
      <c r="AK1191" s="14"/>
      <c r="AL1191" s="14"/>
      <c r="AM1191" s="14"/>
      <c r="AN1191" s="14"/>
      <c r="AO1191" s="14"/>
      <c r="AP1191" s="14"/>
      <c r="AQ1191" s="14"/>
      <c r="AR1191" s="14"/>
      <c r="AS1191" s="14"/>
      <c r="AT1191" s="14"/>
      <c r="AU1191" s="14"/>
      <c r="AV1191" s="14"/>
      <c r="AW1191" s="14"/>
      <c r="AX1191" s="14"/>
      <c r="AY1191" s="14"/>
      <c r="AZ1191" s="14"/>
      <c r="BA1191" s="14"/>
      <c r="BB1191" s="14"/>
      <c r="BC1191" s="14"/>
      <c r="BD1191" s="14"/>
      <c r="BE1191" s="14"/>
    </row>
    <row r="1192" customFormat="false" ht="15" hidden="false" customHeight="false" outlineLevel="0" collapsed="false">
      <c r="A1192" s="14"/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  <c r="AB1192" s="14"/>
      <c r="AC1192" s="14"/>
      <c r="AD1192" s="14"/>
      <c r="AE1192" s="14"/>
      <c r="AF1192" s="14"/>
      <c r="AG1192" s="14"/>
      <c r="AH1192" s="14"/>
      <c r="AI1192" s="14"/>
      <c r="AJ1192" s="14"/>
      <c r="AK1192" s="14"/>
      <c r="AL1192" s="14"/>
      <c r="AM1192" s="14"/>
      <c r="AN1192" s="14"/>
      <c r="AO1192" s="14"/>
      <c r="AP1192" s="14"/>
      <c r="AQ1192" s="14"/>
      <c r="AR1192" s="14"/>
      <c r="AS1192" s="14"/>
      <c r="AT1192" s="14"/>
      <c r="AU1192" s="14"/>
      <c r="AV1192" s="14"/>
      <c r="AW1192" s="14"/>
      <c r="AX1192" s="14"/>
      <c r="AY1192" s="14"/>
      <c r="AZ1192" s="14"/>
      <c r="BA1192" s="14"/>
      <c r="BB1192" s="14"/>
      <c r="BC1192" s="14"/>
      <c r="BD1192" s="14"/>
      <c r="BE1192" s="14"/>
    </row>
    <row r="1193" customFormat="false" ht="15" hidden="false" customHeight="false" outlineLevel="0" collapsed="false">
      <c r="A1193" s="14"/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  <c r="AB1193" s="14"/>
      <c r="AC1193" s="14"/>
      <c r="AD1193" s="14"/>
      <c r="AE1193" s="14"/>
      <c r="AF1193" s="14"/>
      <c r="AG1193" s="14"/>
      <c r="AH1193" s="14"/>
      <c r="AI1193" s="14"/>
      <c r="AJ1193" s="14"/>
      <c r="AK1193" s="14"/>
      <c r="AL1193" s="14"/>
      <c r="AM1193" s="14"/>
      <c r="AN1193" s="14"/>
      <c r="AO1193" s="14"/>
      <c r="AP1193" s="14"/>
      <c r="AQ1193" s="14"/>
      <c r="AR1193" s="14"/>
      <c r="AS1193" s="14"/>
      <c r="AT1193" s="14"/>
      <c r="AU1193" s="14"/>
      <c r="AV1193" s="14"/>
      <c r="AW1193" s="14"/>
      <c r="AX1193" s="14"/>
      <c r="AY1193" s="14"/>
      <c r="AZ1193" s="14"/>
      <c r="BA1193" s="14"/>
      <c r="BB1193" s="14"/>
      <c r="BC1193" s="14"/>
      <c r="BD1193" s="14"/>
      <c r="BE1193" s="14"/>
    </row>
    <row r="1194" customFormat="false" ht="15" hidden="false" customHeight="false" outlineLevel="0" collapsed="false">
      <c r="A1194" s="14"/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  <c r="AB1194" s="14"/>
      <c r="AC1194" s="14"/>
      <c r="AD1194" s="14"/>
      <c r="AE1194" s="14"/>
      <c r="AF1194" s="14"/>
      <c r="AG1194" s="14"/>
      <c r="AH1194" s="14"/>
      <c r="AI1194" s="14"/>
      <c r="AJ1194" s="14"/>
      <c r="AK1194" s="14"/>
      <c r="AL1194" s="14"/>
      <c r="AM1194" s="14"/>
      <c r="AN1194" s="14"/>
      <c r="AO1194" s="14"/>
      <c r="AP1194" s="14"/>
      <c r="AQ1194" s="14"/>
      <c r="AR1194" s="14"/>
      <c r="AS1194" s="14"/>
      <c r="AT1194" s="14"/>
      <c r="AU1194" s="14"/>
      <c r="AV1194" s="14"/>
      <c r="AW1194" s="14"/>
      <c r="AX1194" s="14"/>
      <c r="AY1194" s="14"/>
      <c r="AZ1194" s="14"/>
      <c r="BA1194" s="14"/>
      <c r="BB1194" s="14"/>
      <c r="BC1194" s="14"/>
      <c r="BD1194" s="14"/>
      <c r="BE1194" s="14"/>
    </row>
    <row r="1195" customFormat="false" ht="15" hidden="false" customHeight="false" outlineLevel="0" collapsed="false">
      <c r="A1195" s="14"/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  <c r="AB1195" s="14"/>
      <c r="AC1195" s="14"/>
      <c r="AD1195" s="14"/>
      <c r="AE1195" s="14"/>
      <c r="AF1195" s="14"/>
      <c r="AG1195" s="14"/>
      <c r="AH1195" s="14"/>
      <c r="AI1195" s="14"/>
      <c r="AJ1195" s="14"/>
      <c r="AK1195" s="14"/>
      <c r="AL1195" s="14"/>
      <c r="AM1195" s="14"/>
      <c r="AN1195" s="14"/>
      <c r="AO1195" s="14"/>
      <c r="AP1195" s="14"/>
      <c r="AQ1195" s="14"/>
      <c r="AR1195" s="14"/>
      <c r="AS1195" s="14"/>
      <c r="AT1195" s="14"/>
      <c r="AU1195" s="14"/>
      <c r="AV1195" s="14"/>
      <c r="AW1195" s="14"/>
      <c r="AX1195" s="14"/>
      <c r="AY1195" s="14"/>
      <c r="AZ1195" s="14"/>
      <c r="BA1195" s="14"/>
      <c r="BB1195" s="14"/>
      <c r="BC1195" s="14"/>
      <c r="BD1195" s="14"/>
      <c r="BE1195" s="14"/>
    </row>
    <row r="1196" customFormat="false" ht="15" hidden="false" customHeight="false" outlineLevel="0" collapsed="false">
      <c r="A1196" s="14"/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  <c r="AB1196" s="14"/>
      <c r="AC1196" s="14"/>
      <c r="AD1196" s="14"/>
      <c r="AE1196" s="14"/>
      <c r="AF1196" s="14"/>
      <c r="AG1196" s="14"/>
      <c r="AH1196" s="14"/>
      <c r="AI1196" s="14"/>
      <c r="AJ1196" s="14"/>
      <c r="AK1196" s="14"/>
      <c r="AL1196" s="14"/>
      <c r="AM1196" s="14"/>
      <c r="AN1196" s="14"/>
      <c r="AO1196" s="14"/>
      <c r="AP1196" s="14"/>
      <c r="AQ1196" s="14"/>
      <c r="AR1196" s="14"/>
      <c r="AS1196" s="14"/>
      <c r="AT1196" s="14"/>
      <c r="AU1196" s="14"/>
      <c r="AV1196" s="14"/>
      <c r="AW1196" s="14"/>
      <c r="AX1196" s="14"/>
      <c r="AY1196" s="14"/>
      <c r="AZ1196" s="14"/>
      <c r="BA1196" s="14"/>
      <c r="BB1196" s="14"/>
      <c r="BC1196" s="14"/>
      <c r="BD1196" s="14"/>
      <c r="BE1196" s="14"/>
    </row>
    <row r="1197" customFormat="false" ht="15" hidden="false" customHeight="false" outlineLevel="0" collapsed="false">
      <c r="A1197" s="14"/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  <c r="AB1197" s="14"/>
      <c r="AC1197" s="14"/>
      <c r="AD1197" s="14"/>
      <c r="AE1197" s="14"/>
      <c r="AF1197" s="14"/>
      <c r="AG1197" s="14"/>
      <c r="AH1197" s="14"/>
      <c r="AI1197" s="14"/>
      <c r="AJ1197" s="14"/>
      <c r="AK1197" s="14"/>
      <c r="AL1197" s="14"/>
      <c r="AM1197" s="14"/>
      <c r="AN1197" s="14"/>
      <c r="AO1197" s="14"/>
      <c r="AP1197" s="14"/>
      <c r="AQ1197" s="14"/>
      <c r="AR1197" s="14"/>
      <c r="AS1197" s="14"/>
      <c r="AT1197" s="14"/>
      <c r="AU1197" s="14"/>
      <c r="AV1197" s="14"/>
      <c r="AW1197" s="14"/>
      <c r="AX1197" s="14"/>
      <c r="AY1197" s="14"/>
      <c r="AZ1197" s="14"/>
      <c r="BA1197" s="14"/>
      <c r="BB1197" s="14"/>
      <c r="BC1197" s="14"/>
      <c r="BD1197" s="14"/>
      <c r="BE1197" s="14"/>
    </row>
    <row r="1198" customFormat="false" ht="15" hidden="false" customHeight="false" outlineLevel="0" collapsed="false">
      <c r="A1198" s="14"/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  <c r="AB1198" s="14"/>
      <c r="AC1198" s="14"/>
      <c r="AD1198" s="14"/>
      <c r="AE1198" s="14"/>
      <c r="AF1198" s="14"/>
      <c r="AG1198" s="14"/>
      <c r="AH1198" s="14"/>
      <c r="AI1198" s="14"/>
      <c r="AJ1198" s="14"/>
      <c r="AK1198" s="14"/>
      <c r="AL1198" s="14"/>
      <c r="AM1198" s="14"/>
      <c r="AN1198" s="14"/>
      <c r="AO1198" s="14"/>
      <c r="AP1198" s="14"/>
      <c r="AQ1198" s="14"/>
      <c r="AR1198" s="14"/>
      <c r="AS1198" s="14"/>
      <c r="AT1198" s="14"/>
      <c r="AU1198" s="14"/>
      <c r="AV1198" s="14"/>
      <c r="AW1198" s="14"/>
      <c r="AX1198" s="14"/>
      <c r="AY1198" s="14"/>
      <c r="AZ1198" s="14"/>
      <c r="BA1198" s="14"/>
      <c r="BB1198" s="14"/>
      <c r="BC1198" s="14"/>
      <c r="BD1198" s="14"/>
      <c r="BE1198" s="14"/>
    </row>
    <row r="1199" customFormat="false" ht="15" hidden="false" customHeight="false" outlineLevel="0" collapsed="false">
      <c r="A1199" s="14"/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/>
      <c r="AC1199" s="14"/>
      <c r="AD1199" s="14"/>
      <c r="AE1199" s="14"/>
      <c r="AF1199" s="14"/>
      <c r="AG1199" s="14"/>
      <c r="AH1199" s="14"/>
      <c r="AI1199" s="14"/>
      <c r="AJ1199" s="14"/>
      <c r="AK1199" s="14"/>
      <c r="AL1199" s="14"/>
      <c r="AM1199" s="14"/>
      <c r="AN1199" s="14"/>
      <c r="AO1199" s="14"/>
      <c r="AP1199" s="14"/>
      <c r="AQ1199" s="14"/>
      <c r="AR1199" s="14"/>
      <c r="AS1199" s="14"/>
      <c r="AT1199" s="14"/>
      <c r="AU1199" s="14"/>
      <c r="AV1199" s="14"/>
      <c r="AW1199" s="14"/>
      <c r="AX1199" s="14"/>
      <c r="AY1199" s="14"/>
      <c r="AZ1199" s="14"/>
      <c r="BA1199" s="14"/>
      <c r="BB1199" s="14"/>
      <c r="BC1199" s="14"/>
      <c r="BD1199" s="14"/>
      <c r="BE1199" s="14"/>
    </row>
    <row r="1200" customFormat="false" ht="15" hidden="false" customHeight="false" outlineLevel="0" collapsed="false">
      <c r="A1200" s="14"/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  <c r="AB1200" s="14"/>
      <c r="AC1200" s="14"/>
      <c r="AD1200" s="14"/>
      <c r="AE1200" s="14"/>
      <c r="AF1200" s="14"/>
      <c r="AG1200" s="14"/>
      <c r="AH1200" s="14"/>
      <c r="AI1200" s="14"/>
      <c r="AJ1200" s="14"/>
      <c r="AK1200" s="14"/>
      <c r="AL1200" s="14"/>
      <c r="AM1200" s="14"/>
      <c r="AN1200" s="14"/>
      <c r="AO1200" s="14"/>
      <c r="AP1200" s="14"/>
      <c r="AQ1200" s="14"/>
      <c r="AR1200" s="14"/>
      <c r="AS1200" s="14"/>
      <c r="AT1200" s="14"/>
      <c r="AU1200" s="14"/>
      <c r="AV1200" s="14"/>
      <c r="AW1200" s="14"/>
      <c r="AX1200" s="14"/>
      <c r="AY1200" s="14"/>
      <c r="AZ1200" s="14"/>
      <c r="BA1200" s="14"/>
      <c r="BB1200" s="14"/>
      <c r="BC1200" s="14"/>
      <c r="BD1200" s="14"/>
      <c r="BE1200" s="14"/>
    </row>
    <row r="1201" customFormat="false" ht="15" hidden="false" customHeight="false" outlineLevel="0" collapsed="false">
      <c r="A1201" s="14"/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  <c r="AB1201" s="14"/>
      <c r="AC1201" s="14"/>
      <c r="AD1201" s="14"/>
      <c r="AE1201" s="14"/>
      <c r="AF1201" s="14"/>
      <c r="AG1201" s="14"/>
      <c r="AH1201" s="14"/>
      <c r="AI1201" s="14"/>
      <c r="AJ1201" s="14"/>
      <c r="AK1201" s="14"/>
      <c r="AL1201" s="14"/>
      <c r="AM1201" s="14"/>
      <c r="AN1201" s="14"/>
      <c r="AO1201" s="14"/>
      <c r="AP1201" s="14"/>
      <c r="AQ1201" s="14"/>
      <c r="AR1201" s="14"/>
      <c r="AS1201" s="14"/>
      <c r="AT1201" s="14"/>
      <c r="AU1201" s="14"/>
      <c r="AV1201" s="14"/>
      <c r="AW1201" s="14"/>
      <c r="AX1201" s="14"/>
      <c r="AY1201" s="14"/>
      <c r="AZ1201" s="14"/>
      <c r="BA1201" s="14"/>
      <c r="BB1201" s="14"/>
      <c r="BC1201" s="14"/>
      <c r="BD1201" s="14"/>
      <c r="BE1201" s="14"/>
    </row>
    <row r="1202" customFormat="false" ht="15" hidden="false" customHeight="false" outlineLevel="0" collapsed="false">
      <c r="A1202" s="14"/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  <c r="AB1202" s="14"/>
      <c r="AC1202" s="14"/>
      <c r="AD1202" s="14"/>
      <c r="AE1202" s="14"/>
      <c r="AF1202" s="14"/>
      <c r="AG1202" s="14"/>
      <c r="AH1202" s="14"/>
      <c r="AI1202" s="14"/>
      <c r="AJ1202" s="14"/>
      <c r="AK1202" s="14"/>
      <c r="AL1202" s="14"/>
      <c r="AM1202" s="14"/>
      <c r="AN1202" s="14"/>
      <c r="AO1202" s="14"/>
      <c r="AP1202" s="14"/>
      <c r="AQ1202" s="14"/>
      <c r="AR1202" s="14"/>
      <c r="AS1202" s="14"/>
      <c r="AT1202" s="14"/>
      <c r="AU1202" s="14"/>
      <c r="AV1202" s="14"/>
      <c r="AW1202" s="14"/>
      <c r="AX1202" s="14"/>
      <c r="AY1202" s="14"/>
      <c r="AZ1202" s="14"/>
      <c r="BA1202" s="14"/>
      <c r="BB1202" s="14"/>
      <c r="BC1202" s="14"/>
      <c r="BD1202" s="14"/>
      <c r="BE1202" s="14"/>
    </row>
    <row r="1203" customFormat="false" ht="15" hidden="false" customHeight="false" outlineLevel="0" collapsed="false">
      <c r="A1203" s="14"/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  <c r="AB1203" s="14"/>
      <c r="AC1203" s="14"/>
      <c r="AD1203" s="14"/>
      <c r="AE1203" s="14"/>
      <c r="AF1203" s="14"/>
      <c r="AG1203" s="14"/>
      <c r="AH1203" s="14"/>
      <c r="AI1203" s="14"/>
      <c r="AJ1203" s="14"/>
      <c r="AK1203" s="14"/>
      <c r="AL1203" s="14"/>
      <c r="AM1203" s="14"/>
      <c r="AN1203" s="14"/>
      <c r="AO1203" s="14"/>
      <c r="AP1203" s="14"/>
      <c r="AQ1203" s="14"/>
      <c r="AR1203" s="14"/>
      <c r="AS1203" s="14"/>
      <c r="AT1203" s="14"/>
      <c r="AU1203" s="14"/>
      <c r="AV1203" s="14"/>
      <c r="AW1203" s="14"/>
      <c r="AX1203" s="14"/>
      <c r="AY1203" s="14"/>
      <c r="AZ1203" s="14"/>
      <c r="BA1203" s="14"/>
      <c r="BB1203" s="14"/>
      <c r="BC1203" s="14"/>
      <c r="BD1203" s="14"/>
      <c r="BE1203" s="14"/>
    </row>
    <row r="1204" customFormat="false" ht="15" hidden="false" customHeight="false" outlineLevel="0" collapsed="false">
      <c r="A1204" s="14"/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  <c r="AB1204" s="14"/>
      <c r="AC1204" s="14"/>
      <c r="AD1204" s="14"/>
      <c r="AE1204" s="14"/>
      <c r="AF1204" s="14"/>
      <c r="AG1204" s="14"/>
      <c r="AH1204" s="14"/>
      <c r="AI1204" s="14"/>
      <c r="AJ1204" s="14"/>
      <c r="AK1204" s="14"/>
      <c r="AL1204" s="14"/>
      <c r="AM1204" s="14"/>
      <c r="AN1204" s="14"/>
      <c r="AO1204" s="14"/>
      <c r="AP1204" s="14"/>
      <c r="AQ1204" s="14"/>
      <c r="AR1204" s="14"/>
      <c r="AS1204" s="14"/>
      <c r="AT1204" s="14"/>
      <c r="AU1204" s="14"/>
      <c r="AV1204" s="14"/>
      <c r="AW1204" s="14"/>
      <c r="AX1204" s="14"/>
      <c r="AY1204" s="14"/>
      <c r="AZ1204" s="14"/>
      <c r="BA1204" s="14"/>
      <c r="BB1204" s="14"/>
      <c r="BC1204" s="14"/>
      <c r="BD1204" s="14"/>
      <c r="BE1204" s="14"/>
    </row>
    <row r="1205" customFormat="false" ht="15" hidden="false" customHeight="false" outlineLevel="0" collapsed="false">
      <c r="A1205" s="14"/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  <c r="AB1205" s="14"/>
      <c r="AC1205" s="14"/>
      <c r="AD1205" s="14"/>
      <c r="AE1205" s="14"/>
      <c r="AF1205" s="14"/>
      <c r="AG1205" s="14"/>
      <c r="AH1205" s="14"/>
      <c r="AI1205" s="14"/>
      <c r="AJ1205" s="14"/>
      <c r="AK1205" s="14"/>
      <c r="AL1205" s="14"/>
      <c r="AM1205" s="14"/>
      <c r="AN1205" s="14"/>
      <c r="AO1205" s="14"/>
      <c r="AP1205" s="14"/>
      <c r="AQ1205" s="14"/>
      <c r="AR1205" s="14"/>
      <c r="AS1205" s="14"/>
      <c r="AT1205" s="14"/>
      <c r="AU1205" s="14"/>
      <c r="AV1205" s="14"/>
      <c r="AW1205" s="14"/>
      <c r="AX1205" s="14"/>
      <c r="AY1205" s="14"/>
      <c r="AZ1205" s="14"/>
      <c r="BA1205" s="14"/>
      <c r="BB1205" s="14"/>
      <c r="BC1205" s="14"/>
      <c r="BD1205" s="14"/>
      <c r="BE1205" s="14"/>
    </row>
    <row r="1206" customFormat="false" ht="15" hidden="false" customHeight="false" outlineLevel="0" collapsed="false">
      <c r="A1206" s="14"/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  <c r="AB1206" s="14"/>
      <c r="AC1206" s="14"/>
      <c r="AD1206" s="14"/>
      <c r="AE1206" s="14"/>
      <c r="AF1206" s="14"/>
      <c r="AG1206" s="14"/>
      <c r="AH1206" s="14"/>
      <c r="AI1206" s="14"/>
      <c r="AJ1206" s="14"/>
      <c r="AK1206" s="14"/>
      <c r="AL1206" s="14"/>
      <c r="AM1206" s="14"/>
      <c r="AN1206" s="14"/>
      <c r="AO1206" s="14"/>
      <c r="AP1206" s="14"/>
      <c r="AQ1206" s="14"/>
      <c r="AR1206" s="14"/>
      <c r="AS1206" s="14"/>
      <c r="AT1206" s="14"/>
      <c r="AU1206" s="14"/>
      <c r="AV1206" s="14"/>
      <c r="AW1206" s="14"/>
      <c r="AX1206" s="14"/>
      <c r="AY1206" s="14"/>
      <c r="AZ1206" s="14"/>
      <c r="BA1206" s="14"/>
      <c r="BB1206" s="14"/>
      <c r="BC1206" s="14"/>
      <c r="BD1206" s="14"/>
      <c r="BE1206" s="14"/>
    </row>
    <row r="1207" customFormat="false" ht="15" hidden="false" customHeight="false" outlineLevel="0" collapsed="false">
      <c r="A1207" s="14"/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  <c r="AB1207" s="14"/>
      <c r="AC1207" s="14"/>
      <c r="AD1207" s="14"/>
      <c r="AE1207" s="14"/>
      <c r="AF1207" s="14"/>
      <c r="AG1207" s="14"/>
      <c r="AH1207" s="14"/>
      <c r="AI1207" s="14"/>
      <c r="AJ1207" s="14"/>
      <c r="AK1207" s="14"/>
      <c r="AL1207" s="14"/>
      <c r="AM1207" s="14"/>
      <c r="AN1207" s="14"/>
      <c r="AO1207" s="14"/>
      <c r="AP1207" s="14"/>
      <c r="AQ1207" s="14"/>
      <c r="AR1207" s="14"/>
      <c r="AS1207" s="14"/>
      <c r="AT1207" s="14"/>
      <c r="AU1207" s="14"/>
      <c r="AV1207" s="14"/>
      <c r="AW1207" s="14"/>
      <c r="AX1207" s="14"/>
      <c r="AY1207" s="14"/>
      <c r="AZ1207" s="14"/>
      <c r="BA1207" s="14"/>
      <c r="BB1207" s="14"/>
      <c r="BC1207" s="14"/>
      <c r="BD1207" s="14"/>
      <c r="BE1207" s="14"/>
    </row>
    <row r="1208" customFormat="false" ht="15" hidden="false" customHeight="false" outlineLevel="0" collapsed="false">
      <c r="A1208" s="14"/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  <c r="AB1208" s="14"/>
      <c r="AC1208" s="14"/>
      <c r="AD1208" s="14"/>
      <c r="AE1208" s="14"/>
      <c r="AF1208" s="14"/>
      <c r="AG1208" s="14"/>
      <c r="AH1208" s="14"/>
      <c r="AI1208" s="14"/>
      <c r="AJ1208" s="14"/>
      <c r="AK1208" s="14"/>
      <c r="AL1208" s="14"/>
      <c r="AM1208" s="14"/>
      <c r="AN1208" s="14"/>
      <c r="AO1208" s="14"/>
      <c r="AP1208" s="14"/>
      <c r="AQ1208" s="14"/>
      <c r="AR1208" s="14"/>
      <c r="AS1208" s="14"/>
      <c r="AT1208" s="14"/>
      <c r="AU1208" s="14"/>
      <c r="AV1208" s="14"/>
      <c r="AW1208" s="14"/>
      <c r="AX1208" s="14"/>
      <c r="AY1208" s="14"/>
      <c r="AZ1208" s="14"/>
      <c r="BA1208" s="14"/>
      <c r="BB1208" s="14"/>
      <c r="BC1208" s="14"/>
      <c r="BD1208" s="14"/>
      <c r="BE1208" s="14"/>
    </row>
    <row r="1209" customFormat="false" ht="15" hidden="false" customHeight="false" outlineLevel="0" collapsed="false">
      <c r="A1209" s="14"/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  <c r="AB1209" s="14"/>
      <c r="AC1209" s="14"/>
      <c r="AD1209" s="14"/>
      <c r="AE1209" s="14"/>
      <c r="AF1209" s="14"/>
      <c r="AG1209" s="14"/>
      <c r="AH1209" s="14"/>
      <c r="AI1209" s="14"/>
      <c r="AJ1209" s="14"/>
      <c r="AK1209" s="14"/>
      <c r="AL1209" s="14"/>
      <c r="AM1209" s="14"/>
      <c r="AN1209" s="14"/>
      <c r="AO1209" s="14"/>
      <c r="AP1209" s="14"/>
      <c r="AQ1209" s="14"/>
      <c r="AR1209" s="14"/>
      <c r="AS1209" s="14"/>
      <c r="AT1209" s="14"/>
      <c r="AU1209" s="14"/>
      <c r="AV1209" s="14"/>
      <c r="AW1209" s="14"/>
      <c r="AX1209" s="14"/>
      <c r="AY1209" s="14"/>
      <c r="AZ1209" s="14"/>
      <c r="BA1209" s="14"/>
      <c r="BB1209" s="14"/>
      <c r="BC1209" s="14"/>
      <c r="BD1209" s="14"/>
      <c r="BE1209" s="14"/>
    </row>
    <row r="1210" customFormat="false" ht="15" hidden="false" customHeight="false" outlineLevel="0" collapsed="false">
      <c r="A1210" s="14"/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  <c r="AB1210" s="14"/>
      <c r="AC1210" s="14"/>
      <c r="AD1210" s="14"/>
      <c r="AE1210" s="14"/>
      <c r="AF1210" s="14"/>
      <c r="AG1210" s="14"/>
      <c r="AH1210" s="14"/>
      <c r="AI1210" s="14"/>
      <c r="AJ1210" s="14"/>
      <c r="AK1210" s="14"/>
      <c r="AL1210" s="14"/>
      <c r="AM1210" s="14"/>
      <c r="AN1210" s="14"/>
      <c r="AO1210" s="14"/>
      <c r="AP1210" s="14"/>
      <c r="AQ1210" s="14"/>
      <c r="AR1210" s="14"/>
      <c r="AS1210" s="14"/>
      <c r="AT1210" s="14"/>
      <c r="AU1210" s="14"/>
      <c r="AV1210" s="14"/>
      <c r="AW1210" s="14"/>
      <c r="AX1210" s="14"/>
      <c r="AY1210" s="14"/>
      <c r="AZ1210" s="14"/>
      <c r="BA1210" s="14"/>
      <c r="BB1210" s="14"/>
      <c r="BC1210" s="14"/>
      <c r="BD1210" s="14"/>
      <c r="BE1210" s="14"/>
    </row>
    <row r="1211" customFormat="false" ht="15" hidden="false" customHeight="false" outlineLevel="0" collapsed="false">
      <c r="A1211" s="14"/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  <c r="AB1211" s="14"/>
      <c r="AC1211" s="14"/>
      <c r="AD1211" s="14"/>
      <c r="AE1211" s="14"/>
      <c r="AF1211" s="14"/>
      <c r="AG1211" s="14"/>
      <c r="AH1211" s="14"/>
      <c r="AI1211" s="14"/>
      <c r="AJ1211" s="14"/>
      <c r="AK1211" s="14"/>
      <c r="AL1211" s="14"/>
      <c r="AM1211" s="14"/>
      <c r="AN1211" s="14"/>
      <c r="AO1211" s="14"/>
      <c r="AP1211" s="14"/>
      <c r="AQ1211" s="14"/>
      <c r="AR1211" s="14"/>
      <c r="AS1211" s="14"/>
      <c r="AT1211" s="14"/>
      <c r="AU1211" s="14"/>
      <c r="AV1211" s="14"/>
      <c r="AW1211" s="14"/>
      <c r="AX1211" s="14"/>
      <c r="AY1211" s="14"/>
      <c r="AZ1211" s="14"/>
      <c r="BA1211" s="14"/>
      <c r="BB1211" s="14"/>
      <c r="BC1211" s="14"/>
      <c r="BD1211" s="14"/>
      <c r="BE1211" s="14"/>
    </row>
    <row r="1212" customFormat="false" ht="15" hidden="false" customHeight="false" outlineLevel="0" collapsed="false">
      <c r="A1212" s="14"/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  <c r="AB1212" s="14"/>
      <c r="AC1212" s="14"/>
      <c r="AD1212" s="14"/>
      <c r="AE1212" s="14"/>
      <c r="AF1212" s="14"/>
      <c r="AG1212" s="14"/>
      <c r="AH1212" s="14"/>
      <c r="AI1212" s="14"/>
      <c r="AJ1212" s="14"/>
      <c r="AK1212" s="14"/>
      <c r="AL1212" s="14"/>
      <c r="AM1212" s="14"/>
      <c r="AN1212" s="14"/>
      <c r="AO1212" s="14"/>
      <c r="AP1212" s="14"/>
      <c r="AQ1212" s="14"/>
      <c r="AR1212" s="14"/>
      <c r="AS1212" s="14"/>
      <c r="AT1212" s="14"/>
      <c r="AU1212" s="14"/>
      <c r="AV1212" s="14"/>
      <c r="AW1212" s="14"/>
      <c r="AX1212" s="14"/>
      <c r="AY1212" s="14"/>
      <c r="AZ1212" s="14"/>
      <c r="BA1212" s="14"/>
      <c r="BB1212" s="14"/>
      <c r="BC1212" s="14"/>
      <c r="BD1212" s="14"/>
      <c r="BE1212" s="14"/>
    </row>
    <row r="1213" customFormat="false" ht="15" hidden="false" customHeight="false" outlineLevel="0" collapsed="false">
      <c r="A1213" s="14"/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  <c r="AB1213" s="14"/>
      <c r="AC1213" s="14"/>
      <c r="AD1213" s="14"/>
      <c r="AE1213" s="14"/>
      <c r="AF1213" s="14"/>
      <c r="AG1213" s="14"/>
      <c r="AH1213" s="14"/>
      <c r="AI1213" s="14"/>
      <c r="AJ1213" s="14"/>
      <c r="AK1213" s="14"/>
      <c r="AL1213" s="14"/>
      <c r="AM1213" s="14"/>
      <c r="AN1213" s="14"/>
      <c r="AO1213" s="14"/>
      <c r="AP1213" s="14"/>
      <c r="AQ1213" s="14"/>
      <c r="AR1213" s="14"/>
      <c r="AS1213" s="14"/>
      <c r="AT1213" s="14"/>
      <c r="AU1213" s="14"/>
      <c r="AV1213" s="14"/>
      <c r="AW1213" s="14"/>
      <c r="AX1213" s="14"/>
      <c r="AY1213" s="14"/>
      <c r="AZ1213" s="14"/>
      <c r="BA1213" s="14"/>
      <c r="BB1213" s="14"/>
      <c r="BC1213" s="14"/>
      <c r="BD1213" s="14"/>
      <c r="BE1213" s="14"/>
    </row>
    <row r="1214" customFormat="false" ht="15" hidden="false" customHeight="false" outlineLevel="0" collapsed="false">
      <c r="A1214" s="14"/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  <c r="AB1214" s="14"/>
      <c r="AC1214" s="14"/>
      <c r="AD1214" s="14"/>
      <c r="AE1214" s="14"/>
      <c r="AF1214" s="14"/>
      <c r="AG1214" s="14"/>
      <c r="AH1214" s="14"/>
      <c r="AI1214" s="14"/>
      <c r="AJ1214" s="14"/>
      <c r="AK1214" s="14"/>
      <c r="AL1214" s="14"/>
      <c r="AM1214" s="14"/>
      <c r="AN1214" s="14"/>
      <c r="AO1214" s="14"/>
      <c r="AP1214" s="14"/>
      <c r="AQ1214" s="14"/>
      <c r="AR1214" s="14"/>
      <c r="AS1214" s="14"/>
      <c r="AT1214" s="14"/>
      <c r="AU1214" s="14"/>
      <c r="AV1214" s="14"/>
      <c r="AW1214" s="14"/>
      <c r="AX1214" s="14"/>
      <c r="AY1214" s="14"/>
      <c r="AZ1214" s="14"/>
      <c r="BA1214" s="14"/>
      <c r="BB1214" s="14"/>
      <c r="BC1214" s="14"/>
      <c r="BD1214" s="14"/>
      <c r="BE1214" s="14"/>
    </row>
    <row r="1215" customFormat="false" ht="15" hidden="false" customHeight="false" outlineLevel="0" collapsed="false">
      <c r="A1215" s="14"/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  <c r="AB1215" s="14"/>
      <c r="AC1215" s="14"/>
      <c r="AD1215" s="14"/>
      <c r="AE1215" s="14"/>
      <c r="AF1215" s="14"/>
      <c r="AG1215" s="14"/>
      <c r="AH1215" s="14"/>
      <c r="AI1215" s="14"/>
      <c r="AJ1215" s="14"/>
      <c r="AK1215" s="14"/>
      <c r="AL1215" s="14"/>
      <c r="AM1215" s="14"/>
      <c r="AN1215" s="14"/>
      <c r="AO1215" s="14"/>
      <c r="AP1215" s="14"/>
      <c r="AQ1215" s="14"/>
      <c r="AR1215" s="14"/>
      <c r="AS1215" s="14"/>
      <c r="AT1215" s="14"/>
      <c r="AU1215" s="14"/>
      <c r="AV1215" s="14"/>
      <c r="AW1215" s="14"/>
      <c r="AX1215" s="14"/>
      <c r="AY1215" s="14"/>
      <c r="AZ1215" s="14"/>
      <c r="BA1215" s="14"/>
      <c r="BB1215" s="14"/>
      <c r="BC1215" s="14"/>
      <c r="BD1215" s="14"/>
      <c r="BE1215" s="14"/>
    </row>
    <row r="1216" customFormat="false" ht="15" hidden="false" customHeight="false" outlineLevel="0" collapsed="false">
      <c r="A1216" s="14"/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/>
      <c r="AC1216" s="14"/>
      <c r="AD1216" s="14"/>
      <c r="AE1216" s="14"/>
      <c r="AF1216" s="14"/>
      <c r="AG1216" s="14"/>
      <c r="AH1216" s="14"/>
      <c r="AI1216" s="14"/>
      <c r="AJ1216" s="14"/>
      <c r="AK1216" s="14"/>
      <c r="AL1216" s="14"/>
      <c r="AM1216" s="14"/>
      <c r="AN1216" s="14"/>
      <c r="AO1216" s="14"/>
      <c r="AP1216" s="14"/>
      <c r="AQ1216" s="14"/>
      <c r="AR1216" s="14"/>
      <c r="AS1216" s="14"/>
      <c r="AT1216" s="14"/>
      <c r="AU1216" s="14"/>
      <c r="AV1216" s="14"/>
      <c r="AW1216" s="14"/>
      <c r="AX1216" s="14"/>
      <c r="AY1216" s="14"/>
      <c r="AZ1216" s="14"/>
      <c r="BA1216" s="14"/>
      <c r="BB1216" s="14"/>
      <c r="BC1216" s="14"/>
      <c r="BD1216" s="14"/>
      <c r="BE1216" s="14"/>
    </row>
    <row r="1217" customFormat="false" ht="15" hidden="false" customHeight="false" outlineLevel="0" collapsed="false">
      <c r="A1217" s="14"/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  <c r="AB1217" s="14"/>
      <c r="AC1217" s="14"/>
      <c r="AD1217" s="14"/>
      <c r="AE1217" s="14"/>
      <c r="AF1217" s="14"/>
      <c r="AG1217" s="14"/>
      <c r="AH1217" s="14"/>
      <c r="AI1217" s="14"/>
      <c r="AJ1217" s="14"/>
      <c r="AK1217" s="14"/>
      <c r="AL1217" s="14"/>
      <c r="AM1217" s="14"/>
      <c r="AN1217" s="14"/>
      <c r="AO1217" s="14"/>
      <c r="AP1217" s="14"/>
      <c r="AQ1217" s="14"/>
      <c r="AR1217" s="14"/>
      <c r="AS1217" s="14"/>
      <c r="AT1217" s="14"/>
      <c r="AU1217" s="14"/>
      <c r="AV1217" s="14"/>
      <c r="AW1217" s="14"/>
      <c r="AX1217" s="14"/>
      <c r="AY1217" s="14"/>
      <c r="AZ1217" s="14"/>
      <c r="BA1217" s="14"/>
      <c r="BB1217" s="14"/>
      <c r="BC1217" s="14"/>
      <c r="BD1217" s="14"/>
      <c r="BE1217" s="14"/>
    </row>
    <row r="1218" customFormat="false" ht="15" hidden="false" customHeight="false" outlineLevel="0" collapsed="false">
      <c r="A1218" s="14"/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  <c r="AB1218" s="14"/>
      <c r="AC1218" s="14"/>
      <c r="AD1218" s="14"/>
      <c r="AE1218" s="14"/>
      <c r="AF1218" s="14"/>
      <c r="AG1218" s="14"/>
      <c r="AH1218" s="14"/>
      <c r="AI1218" s="14"/>
      <c r="AJ1218" s="14"/>
      <c r="AK1218" s="14"/>
      <c r="AL1218" s="14"/>
      <c r="AM1218" s="14"/>
      <c r="AN1218" s="14"/>
      <c r="AO1218" s="14"/>
      <c r="AP1218" s="14"/>
      <c r="AQ1218" s="14"/>
      <c r="AR1218" s="14"/>
      <c r="AS1218" s="14"/>
      <c r="AT1218" s="14"/>
      <c r="AU1218" s="14"/>
      <c r="AV1218" s="14"/>
      <c r="AW1218" s="14"/>
      <c r="AX1218" s="14"/>
      <c r="AY1218" s="14"/>
      <c r="AZ1218" s="14"/>
      <c r="BA1218" s="14"/>
      <c r="BB1218" s="14"/>
      <c r="BC1218" s="14"/>
      <c r="BD1218" s="14"/>
      <c r="BE1218" s="14"/>
    </row>
    <row r="1219" customFormat="false" ht="15" hidden="false" customHeight="false" outlineLevel="0" collapsed="false">
      <c r="A1219" s="14"/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  <c r="AB1219" s="14"/>
      <c r="AC1219" s="14"/>
      <c r="AD1219" s="14"/>
      <c r="AE1219" s="14"/>
      <c r="AF1219" s="14"/>
      <c r="AG1219" s="14"/>
      <c r="AH1219" s="14"/>
      <c r="AI1219" s="14"/>
      <c r="AJ1219" s="14"/>
      <c r="AK1219" s="14"/>
      <c r="AL1219" s="14"/>
      <c r="AM1219" s="14"/>
      <c r="AN1219" s="14"/>
      <c r="AO1219" s="14"/>
      <c r="AP1219" s="14"/>
      <c r="AQ1219" s="14"/>
      <c r="AR1219" s="14"/>
      <c r="AS1219" s="14"/>
      <c r="AT1219" s="14"/>
      <c r="AU1219" s="14"/>
      <c r="AV1219" s="14"/>
      <c r="AW1219" s="14"/>
      <c r="AX1219" s="14"/>
      <c r="AY1219" s="14"/>
      <c r="AZ1219" s="14"/>
      <c r="BA1219" s="14"/>
      <c r="BB1219" s="14"/>
      <c r="BC1219" s="14"/>
      <c r="BD1219" s="14"/>
      <c r="BE1219" s="14"/>
    </row>
    <row r="1220" customFormat="false" ht="15" hidden="false" customHeight="false" outlineLevel="0" collapsed="false">
      <c r="A1220" s="14"/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  <c r="AB1220" s="14"/>
      <c r="AC1220" s="14"/>
      <c r="AD1220" s="14"/>
      <c r="AE1220" s="14"/>
      <c r="AF1220" s="14"/>
      <c r="AG1220" s="14"/>
      <c r="AH1220" s="14"/>
      <c r="AI1220" s="14"/>
      <c r="AJ1220" s="14"/>
      <c r="AK1220" s="14"/>
      <c r="AL1220" s="14"/>
      <c r="AM1220" s="14"/>
      <c r="AN1220" s="14"/>
      <c r="AO1220" s="14"/>
      <c r="AP1220" s="14"/>
      <c r="AQ1220" s="14"/>
      <c r="AR1220" s="14"/>
      <c r="AS1220" s="14"/>
      <c r="AT1220" s="14"/>
      <c r="AU1220" s="14"/>
      <c r="AV1220" s="14"/>
      <c r="AW1220" s="14"/>
      <c r="AX1220" s="14"/>
      <c r="AY1220" s="14"/>
      <c r="AZ1220" s="14"/>
      <c r="BA1220" s="14"/>
      <c r="BB1220" s="14"/>
      <c r="BC1220" s="14"/>
      <c r="BD1220" s="14"/>
      <c r="BE1220" s="14"/>
    </row>
    <row r="1221" customFormat="false" ht="15" hidden="false" customHeight="false" outlineLevel="0" collapsed="false">
      <c r="A1221" s="14"/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  <c r="AB1221" s="14"/>
      <c r="AC1221" s="14"/>
      <c r="AD1221" s="14"/>
      <c r="AE1221" s="14"/>
      <c r="AF1221" s="14"/>
      <c r="AG1221" s="14"/>
      <c r="AH1221" s="14"/>
      <c r="AI1221" s="14"/>
      <c r="AJ1221" s="14"/>
      <c r="AK1221" s="14"/>
      <c r="AL1221" s="14"/>
      <c r="AM1221" s="14"/>
      <c r="AN1221" s="14"/>
      <c r="AO1221" s="14"/>
      <c r="AP1221" s="14"/>
      <c r="AQ1221" s="14"/>
      <c r="AR1221" s="14"/>
      <c r="AS1221" s="14"/>
      <c r="AT1221" s="14"/>
      <c r="AU1221" s="14"/>
      <c r="AV1221" s="14"/>
      <c r="AW1221" s="14"/>
      <c r="AX1221" s="14"/>
      <c r="AY1221" s="14"/>
      <c r="AZ1221" s="14"/>
      <c r="BA1221" s="14"/>
      <c r="BB1221" s="14"/>
      <c r="BC1221" s="14"/>
      <c r="BD1221" s="14"/>
      <c r="BE1221" s="14"/>
    </row>
    <row r="1222" customFormat="false" ht="15" hidden="false" customHeight="false" outlineLevel="0" collapsed="false">
      <c r="A1222" s="14"/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  <c r="AB1222" s="14"/>
      <c r="AC1222" s="14"/>
      <c r="AD1222" s="14"/>
      <c r="AE1222" s="14"/>
      <c r="AF1222" s="14"/>
      <c r="AG1222" s="14"/>
      <c r="AH1222" s="14"/>
      <c r="AI1222" s="14"/>
      <c r="AJ1222" s="14"/>
      <c r="AK1222" s="14"/>
      <c r="AL1222" s="14"/>
      <c r="AM1222" s="14"/>
      <c r="AN1222" s="14"/>
      <c r="AO1222" s="14"/>
      <c r="AP1222" s="14"/>
      <c r="AQ1222" s="14"/>
      <c r="AR1222" s="14"/>
      <c r="AS1222" s="14"/>
      <c r="AT1222" s="14"/>
      <c r="AU1222" s="14"/>
      <c r="AV1222" s="14"/>
      <c r="AW1222" s="14"/>
      <c r="AX1222" s="14"/>
      <c r="AY1222" s="14"/>
      <c r="AZ1222" s="14"/>
      <c r="BA1222" s="14"/>
      <c r="BB1222" s="14"/>
      <c r="BC1222" s="14"/>
      <c r="BD1222" s="14"/>
      <c r="BE1222" s="14"/>
    </row>
    <row r="1223" customFormat="false" ht="15" hidden="false" customHeight="false" outlineLevel="0" collapsed="false">
      <c r="A1223" s="14"/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  <c r="AB1223" s="14"/>
      <c r="AC1223" s="14"/>
      <c r="AD1223" s="14"/>
      <c r="AE1223" s="14"/>
      <c r="AF1223" s="14"/>
      <c r="AG1223" s="14"/>
      <c r="AH1223" s="14"/>
      <c r="AI1223" s="14"/>
      <c r="AJ1223" s="14"/>
      <c r="AK1223" s="14"/>
      <c r="AL1223" s="14"/>
      <c r="AM1223" s="14"/>
      <c r="AN1223" s="14"/>
      <c r="AO1223" s="14"/>
      <c r="AP1223" s="14"/>
      <c r="AQ1223" s="14"/>
      <c r="AR1223" s="14"/>
      <c r="AS1223" s="14"/>
      <c r="AT1223" s="14"/>
      <c r="AU1223" s="14"/>
      <c r="AV1223" s="14"/>
      <c r="AW1223" s="14"/>
      <c r="AX1223" s="14"/>
      <c r="AY1223" s="14"/>
      <c r="AZ1223" s="14"/>
      <c r="BA1223" s="14"/>
      <c r="BB1223" s="14"/>
      <c r="BC1223" s="14"/>
      <c r="BD1223" s="14"/>
      <c r="BE1223" s="14"/>
    </row>
    <row r="1224" customFormat="false" ht="15" hidden="false" customHeight="false" outlineLevel="0" collapsed="false">
      <c r="A1224" s="14"/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  <c r="AB1224" s="14"/>
      <c r="AC1224" s="14"/>
      <c r="AD1224" s="14"/>
      <c r="AE1224" s="14"/>
      <c r="AF1224" s="14"/>
      <c r="AG1224" s="14"/>
      <c r="AH1224" s="14"/>
      <c r="AI1224" s="14"/>
      <c r="AJ1224" s="14"/>
      <c r="AK1224" s="14"/>
      <c r="AL1224" s="14"/>
      <c r="AM1224" s="14"/>
      <c r="AN1224" s="14"/>
      <c r="AO1224" s="14"/>
      <c r="AP1224" s="14"/>
      <c r="AQ1224" s="14"/>
      <c r="AR1224" s="14"/>
      <c r="AS1224" s="14"/>
      <c r="AT1224" s="14"/>
      <c r="AU1224" s="14"/>
      <c r="AV1224" s="14"/>
      <c r="AW1224" s="14"/>
      <c r="AX1224" s="14"/>
      <c r="AY1224" s="14"/>
      <c r="AZ1224" s="14"/>
      <c r="BA1224" s="14"/>
      <c r="BB1224" s="14"/>
      <c r="BC1224" s="14"/>
      <c r="BD1224" s="14"/>
      <c r="BE1224" s="14"/>
    </row>
    <row r="1225" customFormat="false" ht="15" hidden="false" customHeight="false" outlineLevel="0" collapsed="false">
      <c r="A1225" s="14"/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  <c r="AB1225" s="14"/>
      <c r="AC1225" s="14"/>
      <c r="AD1225" s="14"/>
      <c r="AE1225" s="14"/>
      <c r="AF1225" s="14"/>
      <c r="AG1225" s="14"/>
      <c r="AH1225" s="14"/>
      <c r="AI1225" s="14"/>
      <c r="AJ1225" s="14"/>
      <c r="AK1225" s="14"/>
      <c r="AL1225" s="14"/>
      <c r="AM1225" s="14"/>
      <c r="AN1225" s="14"/>
      <c r="AO1225" s="14"/>
      <c r="AP1225" s="14"/>
      <c r="AQ1225" s="14"/>
      <c r="AR1225" s="14"/>
      <c r="AS1225" s="14"/>
      <c r="AT1225" s="14"/>
      <c r="AU1225" s="14"/>
      <c r="AV1225" s="14"/>
      <c r="AW1225" s="14"/>
      <c r="AX1225" s="14"/>
      <c r="AY1225" s="14"/>
      <c r="AZ1225" s="14"/>
      <c r="BA1225" s="14"/>
      <c r="BB1225" s="14"/>
      <c r="BC1225" s="14"/>
      <c r="BD1225" s="14"/>
      <c r="BE1225" s="14"/>
    </row>
    <row r="1226" customFormat="false" ht="15" hidden="false" customHeight="false" outlineLevel="0" collapsed="false">
      <c r="A1226" s="14"/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/>
      <c r="AB1226" s="14"/>
      <c r="AC1226" s="14"/>
      <c r="AD1226" s="14"/>
      <c r="AE1226" s="14"/>
      <c r="AF1226" s="14"/>
      <c r="AG1226" s="14"/>
      <c r="AH1226" s="14"/>
      <c r="AI1226" s="14"/>
      <c r="AJ1226" s="14"/>
      <c r="AK1226" s="14"/>
      <c r="AL1226" s="14"/>
      <c r="AM1226" s="14"/>
      <c r="AN1226" s="14"/>
      <c r="AO1226" s="14"/>
      <c r="AP1226" s="14"/>
      <c r="AQ1226" s="14"/>
      <c r="AR1226" s="14"/>
      <c r="AS1226" s="14"/>
      <c r="AT1226" s="14"/>
      <c r="AU1226" s="14"/>
      <c r="AV1226" s="14"/>
      <c r="AW1226" s="14"/>
      <c r="AX1226" s="14"/>
      <c r="AY1226" s="14"/>
      <c r="AZ1226" s="14"/>
      <c r="BA1226" s="14"/>
      <c r="BB1226" s="14"/>
      <c r="BC1226" s="14"/>
      <c r="BD1226" s="14"/>
      <c r="BE1226" s="14"/>
    </row>
    <row r="1227" customFormat="false" ht="15" hidden="false" customHeight="false" outlineLevel="0" collapsed="false">
      <c r="A1227" s="14"/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  <c r="AB1227" s="14"/>
      <c r="AC1227" s="14"/>
      <c r="AD1227" s="14"/>
      <c r="AE1227" s="14"/>
      <c r="AF1227" s="14"/>
      <c r="AG1227" s="14"/>
      <c r="AH1227" s="14"/>
      <c r="AI1227" s="14"/>
      <c r="AJ1227" s="14"/>
      <c r="AK1227" s="14"/>
      <c r="AL1227" s="14"/>
      <c r="AM1227" s="14"/>
      <c r="AN1227" s="14"/>
      <c r="AO1227" s="14"/>
      <c r="AP1227" s="14"/>
      <c r="AQ1227" s="14"/>
      <c r="AR1227" s="14"/>
      <c r="AS1227" s="14"/>
      <c r="AT1227" s="14"/>
      <c r="AU1227" s="14"/>
      <c r="AV1227" s="14"/>
      <c r="AW1227" s="14"/>
      <c r="AX1227" s="14"/>
      <c r="AY1227" s="14"/>
      <c r="AZ1227" s="14"/>
      <c r="BA1227" s="14"/>
      <c r="BB1227" s="14"/>
      <c r="BC1227" s="14"/>
      <c r="BD1227" s="14"/>
      <c r="BE1227" s="14"/>
    </row>
    <row r="1228" customFormat="false" ht="15" hidden="false" customHeight="false" outlineLevel="0" collapsed="false">
      <c r="A1228" s="14"/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/>
      <c r="AB1228" s="14"/>
      <c r="AC1228" s="14"/>
      <c r="AD1228" s="14"/>
      <c r="AE1228" s="14"/>
      <c r="AF1228" s="14"/>
      <c r="AG1228" s="14"/>
      <c r="AH1228" s="14"/>
      <c r="AI1228" s="14"/>
      <c r="AJ1228" s="14"/>
      <c r="AK1228" s="14"/>
      <c r="AL1228" s="14"/>
      <c r="AM1228" s="14"/>
      <c r="AN1228" s="14"/>
      <c r="AO1228" s="14"/>
      <c r="AP1228" s="14"/>
      <c r="AQ1228" s="14"/>
      <c r="AR1228" s="14"/>
      <c r="AS1228" s="14"/>
      <c r="AT1228" s="14"/>
      <c r="AU1228" s="14"/>
      <c r="AV1228" s="14"/>
      <c r="AW1228" s="14"/>
      <c r="AX1228" s="14"/>
      <c r="AY1228" s="14"/>
      <c r="AZ1228" s="14"/>
      <c r="BA1228" s="14"/>
      <c r="BB1228" s="14"/>
      <c r="BC1228" s="14"/>
      <c r="BD1228" s="14"/>
      <c r="BE1228" s="14"/>
    </row>
    <row r="1229" customFormat="false" ht="15" hidden="false" customHeight="false" outlineLevel="0" collapsed="false">
      <c r="A1229" s="14"/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  <c r="AB1229" s="14"/>
      <c r="AC1229" s="14"/>
      <c r="AD1229" s="14"/>
      <c r="AE1229" s="14"/>
      <c r="AF1229" s="14"/>
      <c r="AG1229" s="14"/>
      <c r="AH1229" s="14"/>
      <c r="AI1229" s="14"/>
      <c r="AJ1229" s="14"/>
      <c r="AK1229" s="14"/>
      <c r="AL1229" s="14"/>
      <c r="AM1229" s="14"/>
      <c r="AN1229" s="14"/>
      <c r="AO1229" s="14"/>
      <c r="AP1229" s="14"/>
      <c r="AQ1229" s="14"/>
      <c r="AR1229" s="14"/>
      <c r="AS1229" s="14"/>
      <c r="AT1229" s="14"/>
      <c r="AU1229" s="14"/>
      <c r="AV1229" s="14"/>
      <c r="AW1229" s="14"/>
      <c r="AX1229" s="14"/>
      <c r="AY1229" s="14"/>
      <c r="AZ1229" s="14"/>
      <c r="BA1229" s="14"/>
      <c r="BB1229" s="14"/>
      <c r="BC1229" s="14"/>
      <c r="BD1229" s="14"/>
      <c r="BE1229" s="14"/>
    </row>
    <row r="1230" customFormat="false" ht="15" hidden="false" customHeight="false" outlineLevel="0" collapsed="false">
      <c r="A1230" s="14"/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/>
      <c r="AB1230" s="14"/>
      <c r="AC1230" s="14"/>
      <c r="AD1230" s="14"/>
      <c r="AE1230" s="14"/>
      <c r="AF1230" s="14"/>
      <c r="AG1230" s="14"/>
      <c r="AH1230" s="14"/>
      <c r="AI1230" s="14"/>
      <c r="AJ1230" s="14"/>
      <c r="AK1230" s="14"/>
      <c r="AL1230" s="14"/>
      <c r="AM1230" s="14"/>
      <c r="AN1230" s="14"/>
      <c r="AO1230" s="14"/>
      <c r="AP1230" s="14"/>
      <c r="AQ1230" s="14"/>
      <c r="AR1230" s="14"/>
      <c r="AS1230" s="14"/>
      <c r="AT1230" s="14"/>
      <c r="AU1230" s="14"/>
      <c r="AV1230" s="14"/>
      <c r="AW1230" s="14"/>
      <c r="AX1230" s="14"/>
      <c r="AY1230" s="14"/>
      <c r="AZ1230" s="14"/>
      <c r="BA1230" s="14"/>
      <c r="BB1230" s="14"/>
      <c r="BC1230" s="14"/>
      <c r="BD1230" s="14"/>
      <c r="BE1230" s="14"/>
    </row>
    <row r="1231" customFormat="false" ht="15" hidden="false" customHeight="false" outlineLevel="0" collapsed="false">
      <c r="A1231" s="14"/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  <c r="AA1231" s="14"/>
      <c r="AB1231" s="14"/>
      <c r="AC1231" s="14"/>
      <c r="AD1231" s="14"/>
      <c r="AE1231" s="14"/>
      <c r="AF1231" s="14"/>
      <c r="AG1231" s="14"/>
      <c r="AH1231" s="14"/>
      <c r="AI1231" s="14"/>
      <c r="AJ1231" s="14"/>
      <c r="AK1231" s="14"/>
      <c r="AL1231" s="14"/>
      <c r="AM1231" s="14"/>
      <c r="AN1231" s="14"/>
      <c r="AO1231" s="14"/>
      <c r="AP1231" s="14"/>
      <c r="AQ1231" s="14"/>
      <c r="AR1231" s="14"/>
      <c r="AS1231" s="14"/>
      <c r="AT1231" s="14"/>
      <c r="AU1231" s="14"/>
      <c r="AV1231" s="14"/>
      <c r="AW1231" s="14"/>
      <c r="AX1231" s="14"/>
      <c r="AY1231" s="14"/>
      <c r="AZ1231" s="14"/>
      <c r="BA1231" s="14"/>
      <c r="BB1231" s="14"/>
      <c r="BC1231" s="14"/>
      <c r="BD1231" s="14"/>
      <c r="BE1231" s="14"/>
    </row>
    <row r="1232" customFormat="false" ht="15" hidden="false" customHeight="false" outlineLevel="0" collapsed="false">
      <c r="A1232" s="14"/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/>
      <c r="AB1232" s="14"/>
      <c r="AC1232" s="14"/>
      <c r="AD1232" s="14"/>
      <c r="AE1232" s="14"/>
      <c r="AF1232" s="14"/>
      <c r="AG1232" s="14"/>
      <c r="AH1232" s="14"/>
      <c r="AI1232" s="14"/>
      <c r="AJ1232" s="14"/>
      <c r="AK1232" s="14"/>
      <c r="AL1232" s="14"/>
      <c r="AM1232" s="14"/>
      <c r="AN1232" s="14"/>
      <c r="AO1232" s="14"/>
      <c r="AP1232" s="14"/>
      <c r="AQ1232" s="14"/>
      <c r="AR1232" s="14"/>
      <c r="AS1232" s="14"/>
      <c r="AT1232" s="14"/>
      <c r="AU1232" s="14"/>
      <c r="AV1232" s="14"/>
      <c r="AW1232" s="14"/>
      <c r="AX1232" s="14"/>
      <c r="AY1232" s="14"/>
      <c r="AZ1232" s="14"/>
      <c r="BA1232" s="14"/>
      <c r="BB1232" s="14"/>
      <c r="BC1232" s="14"/>
      <c r="BD1232" s="14"/>
      <c r="BE1232" s="14"/>
    </row>
    <row r="1233" customFormat="false" ht="15" hidden="false" customHeight="false" outlineLevel="0" collapsed="false">
      <c r="A1233" s="14"/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/>
      <c r="AC1233" s="14"/>
      <c r="AD1233" s="14"/>
      <c r="AE1233" s="14"/>
      <c r="AF1233" s="14"/>
      <c r="AG1233" s="14"/>
      <c r="AH1233" s="14"/>
      <c r="AI1233" s="14"/>
      <c r="AJ1233" s="14"/>
      <c r="AK1233" s="14"/>
      <c r="AL1233" s="14"/>
      <c r="AM1233" s="14"/>
      <c r="AN1233" s="14"/>
      <c r="AO1233" s="14"/>
      <c r="AP1233" s="14"/>
      <c r="AQ1233" s="14"/>
      <c r="AR1233" s="14"/>
      <c r="AS1233" s="14"/>
      <c r="AT1233" s="14"/>
      <c r="AU1233" s="14"/>
      <c r="AV1233" s="14"/>
      <c r="AW1233" s="14"/>
      <c r="AX1233" s="14"/>
      <c r="AY1233" s="14"/>
      <c r="AZ1233" s="14"/>
      <c r="BA1233" s="14"/>
      <c r="BB1233" s="14"/>
      <c r="BC1233" s="14"/>
      <c r="BD1233" s="14"/>
      <c r="BE1233" s="14"/>
    </row>
    <row r="1234" customFormat="false" ht="15" hidden="false" customHeight="false" outlineLevel="0" collapsed="false">
      <c r="A1234" s="14"/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  <c r="AB1234" s="14"/>
      <c r="AC1234" s="14"/>
      <c r="AD1234" s="14"/>
      <c r="AE1234" s="14"/>
      <c r="AF1234" s="14"/>
      <c r="AG1234" s="14"/>
      <c r="AH1234" s="14"/>
      <c r="AI1234" s="14"/>
      <c r="AJ1234" s="14"/>
      <c r="AK1234" s="14"/>
      <c r="AL1234" s="14"/>
      <c r="AM1234" s="14"/>
      <c r="AN1234" s="14"/>
      <c r="AO1234" s="14"/>
      <c r="AP1234" s="14"/>
      <c r="AQ1234" s="14"/>
      <c r="AR1234" s="14"/>
      <c r="AS1234" s="14"/>
      <c r="AT1234" s="14"/>
      <c r="AU1234" s="14"/>
      <c r="AV1234" s="14"/>
      <c r="AW1234" s="14"/>
      <c r="AX1234" s="14"/>
      <c r="AY1234" s="14"/>
      <c r="AZ1234" s="14"/>
      <c r="BA1234" s="14"/>
      <c r="BB1234" s="14"/>
      <c r="BC1234" s="14"/>
      <c r="BD1234" s="14"/>
      <c r="BE1234" s="14"/>
    </row>
    <row r="1235" customFormat="false" ht="15" hidden="false" customHeight="false" outlineLevel="0" collapsed="false">
      <c r="A1235" s="14"/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  <c r="AB1235" s="14"/>
      <c r="AC1235" s="14"/>
      <c r="AD1235" s="14"/>
      <c r="AE1235" s="14"/>
      <c r="AF1235" s="14"/>
      <c r="AG1235" s="14"/>
      <c r="AH1235" s="14"/>
      <c r="AI1235" s="14"/>
      <c r="AJ1235" s="14"/>
      <c r="AK1235" s="14"/>
      <c r="AL1235" s="14"/>
      <c r="AM1235" s="14"/>
      <c r="AN1235" s="14"/>
      <c r="AO1235" s="14"/>
      <c r="AP1235" s="14"/>
      <c r="AQ1235" s="14"/>
      <c r="AR1235" s="14"/>
      <c r="AS1235" s="14"/>
      <c r="AT1235" s="14"/>
      <c r="AU1235" s="14"/>
      <c r="AV1235" s="14"/>
      <c r="AW1235" s="14"/>
      <c r="AX1235" s="14"/>
      <c r="AY1235" s="14"/>
      <c r="AZ1235" s="14"/>
      <c r="BA1235" s="14"/>
      <c r="BB1235" s="14"/>
      <c r="BC1235" s="14"/>
      <c r="BD1235" s="14"/>
      <c r="BE1235" s="14"/>
    </row>
    <row r="1236" customFormat="false" ht="15" hidden="false" customHeight="false" outlineLevel="0" collapsed="false">
      <c r="A1236" s="14"/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/>
      <c r="AB1236" s="14"/>
      <c r="AC1236" s="14"/>
      <c r="AD1236" s="14"/>
      <c r="AE1236" s="14"/>
      <c r="AF1236" s="14"/>
      <c r="AG1236" s="14"/>
      <c r="AH1236" s="14"/>
      <c r="AI1236" s="14"/>
      <c r="AJ1236" s="14"/>
      <c r="AK1236" s="14"/>
      <c r="AL1236" s="14"/>
      <c r="AM1236" s="14"/>
      <c r="AN1236" s="14"/>
      <c r="AO1236" s="14"/>
      <c r="AP1236" s="14"/>
      <c r="AQ1236" s="14"/>
      <c r="AR1236" s="14"/>
      <c r="AS1236" s="14"/>
      <c r="AT1236" s="14"/>
      <c r="AU1236" s="14"/>
      <c r="AV1236" s="14"/>
      <c r="AW1236" s="14"/>
      <c r="AX1236" s="14"/>
      <c r="AY1236" s="14"/>
      <c r="AZ1236" s="14"/>
      <c r="BA1236" s="14"/>
      <c r="BB1236" s="14"/>
      <c r="BC1236" s="14"/>
      <c r="BD1236" s="14"/>
      <c r="BE1236" s="14"/>
    </row>
    <row r="1237" customFormat="false" ht="15" hidden="false" customHeight="false" outlineLevel="0" collapsed="false">
      <c r="A1237" s="14"/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  <c r="AA1237" s="14"/>
      <c r="AB1237" s="14"/>
      <c r="AC1237" s="14"/>
      <c r="AD1237" s="14"/>
      <c r="AE1237" s="14"/>
      <c r="AF1237" s="14"/>
      <c r="AG1237" s="14"/>
      <c r="AH1237" s="14"/>
      <c r="AI1237" s="14"/>
      <c r="AJ1237" s="14"/>
      <c r="AK1237" s="14"/>
      <c r="AL1237" s="14"/>
      <c r="AM1237" s="14"/>
      <c r="AN1237" s="14"/>
      <c r="AO1237" s="14"/>
      <c r="AP1237" s="14"/>
      <c r="AQ1237" s="14"/>
      <c r="AR1237" s="14"/>
      <c r="AS1237" s="14"/>
      <c r="AT1237" s="14"/>
      <c r="AU1237" s="14"/>
      <c r="AV1237" s="14"/>
      <c r="AW1237" s="14"/>
      <c r="AX1237" s="14"/>
      <c r="AY1237" s="14"/>
      <c r="AZ1237" s="14"/>
      <c r="BA1237" s="14"/>
      <c r="BB1237" s="14"/>
      <c r="BC1237" s="14"/>
      <c r="BD1237" s="14"/>
      <c r="BE1237" s="14"/>
    </row>
    <row r="1238" customFormat="false" ht="15" hidden="false" customHeight="false" outlineLevel="0" collapsed="false">
      <c r="A1238" s="14"/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/>
      <c r="AB1238" s="14"/>
      <c r="AC1238" s="14"/>
      <c r="AD1238" s="14"/>
      <c r="AE1238" s="14"/>
      <c r="AF1238" s="14"/>
      <c r="AG1238" s="14"/>
      <c r="AH1238" s="14"/>
      <c r="AI1238" s="14"/>
      <c r="AJ1238" s="14"/>
      <c r="AK1238" s="14"/>
      <c r="AL1238" s="14"/>
      <c r="AM1238" s="14"/>
      <c r="AN1238" s="14"/>
      <c r="AO1238" s="14"/>
      <c r="AP1238" s="14"/>
      <c r="AQ1238" s="14"/>
      <c r="AR1238" s="14"/>
      <c r="AS1238" s="14"/>
      <c r="AT1238" s="14"/>
      <c r="AU1238" s="14"/>
      <c r="AV1238" s="14"/>
      <c r="AW1238" s="14"/>
      <c r="AX1238" s="14"/>
      <c r="AY1238" s="14"/>
      <c r="AZ1238" s="14"/>
      <c r="BA1238" s="14"/>
      <c r="BB1238" s="14"/>
      <c r="BC1238" s="14"/>
      <c r="BD1238" s="14"/>
      <c r="BE1238" s="14"/>
    </row>
    <row r="1239" customFormat="false" ht="15" hidden="false" customHeight="false" outlineLevel="0" collapsed="false">
      <c r="A1239" s="14"/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  <c r="AB1239" s="14"/>
      <c r="AC1239" s="14"/>
      <c r="AD1239" s="14"/>
      <c r="AE1239" s="14"/>
      <c r="AF1239" s="14"/>
      <c r="AG1239" s="14"/>
      <c r="AH1239" s="14"/>
      <c r="AI1239" s="14"/>
      <c r="AJ1239" s="14"/>
      <c r="AK1239" s="14"/>
      <c r="AL1239" s="14"/>
      <c r="AM1239" s="14"/>
      <c r="AN1239" s="14"/>
      <c r="AO1239" s="14"/>
      <c r="AP1239" s="14"/>
      <c r="AQ1239" s="14"/>
      <c r="AR1239" s="14"/>
      <c r="AS1239" s="14"/>
      <c r="AT1239" s="14"/>
      <c r="AU1239" s="14"/>
      <c r="AV1239" s="14"/>
      <c r="AW1239" s="14"/>
      <c r="AX1239" s="14"/>
      <c r="AY1239" s="14"/>
      <c r="AZ1239" s="14"/>
      <c r="BA1239" s="14"/>
      <c r="BB1239" s="14"/>
      <c r="BC1239" s="14"/>
      <c r="BD1239" s="14"/>
      <c r="BE1239" s="14"/>
    </row>
    <row r="1240" customFormat="false" ht="15" hidden="false" customHeight="false" outlineLevel="0" collapsed="false">
      <c r="A1240" s="14"/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/>
      <c r="AB1240" s="14"/>
      <c r="AC1240" s="14"/>
      <c r="AD1240" s="14"/>
      <c r="AE1240" s="14"/>
      <c r="AF1240" s="14"/>
      <c r="AG1240" s="14"/>
      <c r="AH1240" s="14"/>
      <c r="AI1240" s="14"/>
      <c r="AJ1240" s="14"/>
      <c r="AK1240" s="14"/>
      <c r="AL1240" s="14"/>
      <c r="AM1240" s="14"/>
      <c r="AN1240" s="14"/>
      <c r="AO1240" s="14"/>
      <c r="AP1240" s="14"/>
      <c r="AQ1240" s="14"/>
      <c r="AR1240" s="14"/>
      <c r="AS1240" s="14"/>
      <c r="AT1240" s="14"/>
      <c r="AU1240" s="14"/>
      <c r="AV1240" s="14"/>
      <c r="AW1240" s="14"/>
      <c r="AX1240" s="14"/>
      <c r="AY1240" s="14"/>
      <c r="AZ1240" s="14"/>
      <c r="BA1240" s="14"/>
      <c r="BB1240" s="14"/>
      <c r="BC1240" s="14"/>
      <c r="BD1240" s="14"/>
      <c r="BE1240" s="14"/>
    </row>
    <row r="1241" customFormat="false" ht="15" hidden="false" customHeight="false" outlineLevel="0" collapsed="false">
      <c r="A1241" s="14"/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/>
      <c r="AB1241" s="14"/>
      <c r="AC1241" s="14"/>
      <c r="AD1241" s="14"/>
      <c r="AE1241" s="14"/>
      <c r="AF1241" s="14"/>
      <c r="AG1241" s="14"/>
      <c r="AH1241" s="14"/>
      <c r="AI1241" s="14"/>
      <c r="AJ1241" s="14"/>
      <c r="AK1241" s="14"/>
      <c r="AL1241" s="14"/>
      <c r="AM1241" s="14"/>
      <c r="AN1241" s="14"/>
      <c r="AO1241" s="14"/>
      <c r="AP1241" s="14"/>
      <c r="AQ1241" s="14"/>
      <c r="AR1241" s="14"/>
      <c r="AS1241" s="14"/>
      <c r="AT1241" s="14"/>
      <c r="AU1241" s="14"/>
      <c r="AV1241" s="14"/>
      <c r="AW1241" s="14"/>
      <c r="AX1241" s="14"/>
      <c r="AY1241" s="14"/>
      <c r="AZ1241" s="14"/>
      <c r="BA1241" s="14"/>
      <c r="BB1241" s="14"/>
      <c r="BC1241" s="14"/>
      <c r="BD1241" s="14"/>
      <c r="BE1241" s="14"/>
    </row>
    <row r="1242" customFormat="false" ht="15" hidden="false" customHeight="false" outlineLevel="0" collapsed="false">
      <c r="A1242" s="14"/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  <c r="AB1242" s="14"/>
      <c r="AC1242" s="14"/>
      <c r="AD1242" s="14"/>
      <c r="AE1242" s="14"/>
      <c r="AF1242" s="14"/>
      <c r="AG1242" s="14"/>
      <c r="AH1242" s="14"/>
      <c r="AI1242" s="14"/>
      <c r="AJ1242" s="14"/>
      <c r="AK1242" s="14"/>
      <c r="AL1242" s="14"/>
      <c r="AM1242" s="14"/>
      <c r="AN1242" s="14"/>
      <c r="AO1242" s="14"/>
      <c r="AP1242" s="14"/>
      <c r="AQ1242" s="14"/>
      <c r="AR1242" s="14"/>
      <c r="AS1242" s="14"/>
      <c r="AT1242" s="14"/>
      <c r="AU1242" s="14"/>
      <c r="AV1242" s="14"/>
      <c r="AW1242" s="14"/>
      <c r="AX1242" s="14"/>
      <c r="AY1242" s="14"/>
      <c r="AZ1242" s="14"/>
      <c r="BA1242" s="14"/>
      <c r="BB1242" s="14"/>
      <c r="BC1242" s="14"/>
      <c r="BD1242" s="14"/>
      <c r="BE1242" s="14"/>
    </row>
    <row r="1243" customFormat="false" ht="15" hidden="false" customHeight="false" outlineLevel="0" collapsed="false">
      <c r="A1243" s="14"/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  <c r="AB1243" s="14"/>
      <c r="AC1243" s="14"/>
      <c r="AD1243" s="14"/>
      <c r="AE1243" s="14"/>
      <c r="AF1243" s="14"/>
      <c r="AG1243" s="14"/>
      <c r="AH1243" s="14"/>
      <c r="AI1243" s="14"/>
      <c r="AJ1243" s="14"/>
      <c r="AK1243" s="14"/>
      <c r="AL1243" s="14"/>
      <c r="AM1243" s="14"/>
      <c r="AN1243" s="14"/>
      <c r="AO1243" s="14"/>
      <c r="AP1243" s="14"/>
      <c r="AQ1243" s="14"/>
      <c r="AR1243" s="14"/>
      <c r="AS1243" s="14"/>
      <c r="AT1243" s="14"/>
      <c r="AU1243" s="14"/>
      <c r="AV1243" s="14"/>
      <c r="AW1243" s="14"/>
      <c r="AX1243" s="14"/>
      <c r="AY1243" s="14"/>
      <c r="AZ1243" s="14"/>
      <c r="BA1243" s="14"/>
      <c r="BB1243" s="14"/>
      <c r="BC1243" s="14"/>
      <c r="BD1243" s="14"/>
      <c r="BE1243" s="14"/>
    </row>
    <row r="1244" customFormat="false" ht="15" hidden="false" customHeight="false" outlineLevel="0" collapsed="false">
      <c r="A1244" s="14"/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/>
      <c r="AB1244" s="14"/>
      <c r="AC1244" s="14"/>
      <c r="AD1244" s="14"/>
      <c r="AE1244" s="14"/>
      <c r="AF1244" s="14"/>
      <c r="AG1244" s="14"/>
      <c r="AH1244" s="14"/>
      <c r="AI1244" s="14"/>
      <c r="AJ1244" s="14"/>
      <c r="AK1244" s="14"/>
      <c r="AL1244" s="14"/>
      <c r="AM1244" s="14"/>
      <c r="AN1244" s="14"/>
      <c r="AO1244" s="14"/>
      <c r="AP1244" s="14"/>
      <c r="AQ1244" s="14"/>
      <c r="AR1244" s="14"/>
      <c r="AS1244" s="14"/>
      <c r="AT1244" s="14"/>
      <c r="AU1244" s="14"/>
      <c r="AV1244" s="14"/>
      <c r="AW1244" s="14"/>
      <c r="AX1244" s="14"/>
      <c r="AY1244" s="14"/>
      <c r="AZ1244" s="14"/>
      <c r="BA1244" s="14"/>
      <c r="BB1244" s="14"/>
      <c r="BC1244" s="14"/>
      <c r="BD1244" s="14"/>
      <c r="BE1244" s="14"/>
    </row>
    <row r="1245" customFormat="false" ht="15" hidden="false" customHeight="false" outlineLevel="0" collapsed="false">
      <c r="A1245" s="14"/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/>
      <c r="AB1245" s="14"/>
      <c r="AC1245" s="14"/>
      <c r="AD1245" s="14"/>
      <c r="AE1245" s="14"/>
      <c r="AF1245" s="14"/>
      <c r="AG1245" s="14"/>
      <c r="AH1245" s="14"/>
      <c r="AI1245" s="14"/>
      <c r="AJ1245" s="14"/>
      <c r="AK1245" s="14"/>
      <c r="AL1245" s="14"/>
      <c r="AM1245" s="14"/>
      <c r="AN1245" s="14"/>
      <c r="AO1245" s="14"/>
      <c r="AP1245" s="14"/>
      <c r="AQ1245" s="14"/>
      <c r="AR1245" s="14"/>
      <c r="AS1245" s="14"/>
      <c r="AT1245" s="14"/>
      <c r="AU1245" s="14"/>
      <c r="AV1245" s="14"/>
      <c r="AW1245" s="14"/>
      <c r="AX1245" s="14"/>
      <c r="AY1245" s="14"/>
      <c r="AZ1245" s="14"/>
      <c r="BA1245" s="14"/>
      <c r="BB1245" s="14"/>
      <c r="BC1245" s="14"/>
      <c r="BD1245" s="14"/>
      <c r="BE1245" s="14"/>
    </row>
    <row r="1246" customFormat="false" ht="15" hidden="false" customHeight="false" outlineLevel="0" collapsed="false">
      <c r="A1246" s="14"/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  <c r="AB1246" s="14"/>
      <c r="AC1246" s="14"/>
      <c r="AD1246" s="14"/>
      <c r="AE1246" s="14"/>
      <c r="AF1246" s="14"/>
      <c r="AG1246" s="14"/>
      <c r="AH1246" s="14"/>
      <c r="AI1246" s="14"/>
      <c r="AJ1246" s="14"/>
      <c r="AK1246" s="14"/>
      <c r="AL1246" s="14"/>
      <c r="AM1246" s="14"/>
      <c r="AN1246" s="14"/>
      <c r="AO1246" s="14"/>
      <c r="AP1246" s="14"/>
      <c r="AQ1246" s="14"/>
      <c r="AR1246" s="14"/>
      <c r="AS1246" s="14"/>
      <c r="AT1246" s="14"/>
      <c r="AU1246" s="14"/>
      <c r="AV1246" s="14"/>
      <c r="AW1246" s="14"/>
      <c r="AX1246" s="14"/>
      <c r="AY1246" s="14"/>
      <c r="AZ1246" s="14"/>
      <c r="BA1246" s="14"/>
      <c r="BB1246" s="14"/>
      <c r="BC1246" s="14"/>
      <c r="BD1246" s="14"/>
      <c r="BE1246" s="14"/>
    </row>
    <row r="1247" customFormat="false" ht="15" hidden="false" customHeight="false" outlineLevel="0" collapsed="false">
      <c r="A1247" s="14"/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  <c r="AB1247" s="14"/>
      <c r="AC1247" s="14"/>
      <c r="AD1247" s="14"/>
      <c r="AE1247" s="14"/>
      <c r="AF1247" s="14"/>
      <c r="AG1247" s="14"/>
      <c r="AH1247" s="14"/>
      <c r="AI1247" s="14"/>
      <c r="AJ1247" s="14"/>
      <c r="AK1247" s="14"/>
      <c r="AL1247" s="14"/>
      <c r="AM1247" s="14"/>
      <c r="AN1247" s="14"/>
      <c r="AO1247" s="14"/>
      <c r="AP1247" s="14"/>
      <c r="AQ1247" s="14"/>
      <c r="AR1247" s="14"/>
      <c r="AS1247" s="14"/>
      <c r="AT1247" s="14"/>
      <c r="AU1247" s="14"/>
      <c r="AV1247" s="14"/>
      <c r="AW1247" s="14"/>
      <c r="AX1247" s="14"/>
      <c r="AY1247" s="14"/>
      <c r="AZ1247" s="14"/>
      <c r="BA1247" s="14"/>
      <c r="BB1247" s="14"/>
      <c r="BC1247" s="14"/>
      <c r="BD1247" s="14"/>
      <c r="BE1247" s="14"/>
    </row>
    <row r="1248" customFormat="false" ht="15" hidden="false" customHeight="false" outlineLevel="0" collapsed="false">
      <c r="A1248" s="14"/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  <c r="AA1248" s="14"/>
      <c r="AB1248" s="14"/>
      <c r="AC1248" s="14"/>
      <c r="AD1248" s="14"/>
      <c r="AE1248" s="14"/>
      <c r="AF1248" s="14"/>
      <c r="AG1248" s="14"/>
      <c r="AH1248" s="14"/>
      <c r="AI1248" s="14"/>
      <c r="AJ1248" s="14"/>
      <c r="AK1248" s="14"/>
      <c r="AL1248" s="14"/>
      <c r="AM1248" s="14"/>
      <c r="AN1248" s="14"/>
      <c r="AO1248" s="14"/>
      <c r="AP1248" s="14"/>
      <c r="AQ1248" s="14"/>
      <c r="AR1248" s="14"/>
      <c r="AS1248" s="14"/>
      <c r="AT1248" s="14"/>
      <c r="AU1248" s="14"/>
      <c r="AV1248" s="14"/>
      <c r="AW1248" s="14"/>
      <c r="AX1248" s="14"/>
      <c r="AY1248" s="14"/>
      <c r="AZ1248" s="14"/>
      <c r="BA1248" s="14"/>
      <c r="BB1248" s="14"/>
      <c r="BC1248" s="14"/>
      <c r="BD1248" s="14"/>
      <c r="BE1248" s="14"/>
    </row>
    <row r="1249" customFormat="false" ht="15" hidden="false" customHeight="false" outlineLevel="0" collapsed="false">
      <c r="A1249" s="14"/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/>
      <c r="AB1249" s="14"/>
      <c r="AC1249" s="14"/>
      <c r="AD1249" s="14"/>
      <c r="AE1249" s="14"/>
      <c r="AF1249" s="14"/>
      <c r="AG1249" s="14"/>
      <c r="AH1249" s="14"/>
      <c r="AI1249" s="14"/>
      <c r="AJ1249" s="14"/>
      <c r="AK1249" s="14"/>
      <c r="AL1249" s="14"/>
      <c r="AM1249" s="14"/>
      <c r="AN1249" s="14"/>
      <c r="AO1249" s="14"/>
      <c r="AP1249" s="14"/>
      <c r="AQ1249" s="14"/>
      <c r="AR1249" s="14"/>
      <c r="AS1249" s="14"/>
      <c r="AT1249" s="14"/>
      <c r="AU1249" s="14"/>
      <c r="AV1249" s="14"/>
      <c r="AW1249" s="14"/>
      <c r="AX1249" s="14"/>
      <c r="AY1249" s="14"/>
      <c r="AZ1249" s="14"/>
      <c r="BA1249" s="14"/>
      <c r="BB1249" s="14"/>
      <c r="BC1249" s="14"/>
      <c r="BD1249" s="14"/>
      <c r="BE1249" s="14"/>
    </row>
    <row r="1250" customFormat="false" ht="15" hidden="false" customHeight="false" outlineLevel="0" collapsed="false">
      <c r="A1250" s="14"/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  <c r="AB1250" s="14"/>
      <c r="AC1250" s="14"/>
      <c r="AD1250" s="14"/>
      <c r="AE1250" s="14"/>
      <c r="AF1250" s="14"/>
      <c r="AG1250" s="14"/>
      <c r="AH1250" s="14"/>
      <c r="AI1250" s="14"/>
      <c r="AJ1250" s="14"/>
      <c r="AK1250" s="14"/>
      <c r="AL1250" s="14"/>
      <c r="AM1250" s="14"/>
      <c r="AN1250" s="14"/>
      <c r="AO1250" s="14"/>
      <c r="AP1250" s="14"/>
      <c r="AQ1250" s="14"/>
      <c r="AR1250" s="14"/>
      <c r="AS1250" s="14"/>
      <c r="AT1250" s="14"/>
      <c r="AU1250" s="14"/>
      <c r="AV1250" s="14"/>
      <c r="AW1250" s="14"/>
      <c r="AX1250" s="14"/>
      <c r="AY1250" s="14"/>
      <c r="AZ1250" s="14"/>
      <c r="BA1250" s="14"/>
      <c r="BB1250" s="14"/>
      <c r="BC1250" s="14"/>
      <c r="BD1250" s="14"/>
      <c r="BE1250" s="14"/>
    </row>
    <row r="1251" customFormat="false" ht="15" hidden="false" customHeight="false" outlineLevel="0" collapsed="false">
      <c r="A1251" s="14"/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  <c r="AA1251" s="14"/>
      <c r="AB1251" s="14"/>
      <c r="AC1251" s="14"/>
      <c r="AD1251" s="14"/>
      <c r="AE1251" s="14"/>
      <c r="AF1251" s="14"/>
      <c r="AG1251" s="14"/>
      <c r="AH1251" s="14"/>
      <c r="AI1251" s="14"/>
      <c r="AJ1251" s="14"/>
      <c r="AK1251" s="14"/>
      <c r="AL1251" s="14"/>
      <c r="AM1251" s="14"/>
      <c r="AN1251" s="14"/>
      <c r="AO1251" s="14"/>
      <c r="AP1251" s="14"/>
      <c r="AQ1251" s="14"/>
      <c r="AR1251" s="14"/>
      <c r="AS1251" s="14"/>
      <c r="AT1251" s="14"/>
      <c r="AU1251" s="14"/>
      <c r="AV1251" s="14"/>
      <c r="AW1251" s="14"/>
      <c r="AX1251" s="14"/>
      <c r="AY1251" s="14"/>
      <c r="AZ1251" s="14"/>
      <c r="BA1251" s="14"/>
      <c r="BB1251" s="14"/>
      <c r="BC1251" s="14"/>
      <c r="BD1251" s="14"/>
      <c r="BE1251" s="14"/>
    </row>
    <row r="1252" customFormat="false" ht="15" hidden="false" customHeight="false" outlineLevel="0" collapsed="false">
      <c r="A1252" s="14"/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  <c r="AA1252" s="14"/>
      <c r="AB1252" s="14"/>
      <c r="AC1252" s="14"/>
      <c r="AD1252" s="14"/>
      <c r="AE1252" s="14"/>
      <c r="AF1252" s="14"/>
      <c r="AG1252" s="14"/>
      <c r="AH1252" s="14"/>
      <c r="AI1252" s="14"/>
      <c r="AJ1252" s="14"/>
      <c r="AK1252" s="14"/>
      <c r="AL1252" s="14"/>
      <c r="AM1252" s="14"/>
      <c r="AN1252" s="14"/>
      <c r="AO1252" s="14"/>
      <c r="AP1252" s="14"/>
      <c r="AQ1252" s="14"/>
      <c r="AR1252" s="14"/>
      <c r="AS1252" s="14"/>
      <c r="AT1252" s="14"/>
      <c r="AU1252" s="14"/>
      <c r="AV1252" s="14"/>
      <c r="AW1252" s="14"/>
      <c r="AX1252" s="14"/>
      <c r="AY1252" s="14"/>
      <c r="AZ1252" s="14"/>
      <c r="BA1252" s="14"/>
      <c r="BB1252" s="14"/>
      <c r="BC1252" s="14"/>
      <c r="BD1252" s="14"/>
      <c r="BE1252" s="14"/>
    </row>
    <row r="1253" customFormat="false" ht="15" hidden="false" customHeight="false" outlineLevel="0" collapsed="false">
      <c r="A1253" s="14"/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/>
      <c r="AB1253" s="14"/>
      <c r="AC1253" s="14"/>
      <c r="AD1253" s="14"/>
      <c r="AE1253" s="14"/>
      <c r="AF1253" s="14"/>
      <c r="AG1253" s="14"/>
      <c r="AH1253" s="14"/>
      <c r="AI1253" s="14"/>
      <c r="AJ1253" s="14"/>
      <c r="AK1253" s="14"/>
      <c r="AL1253" s="14"/>
      <c r="AM1253" s="14"/>
      <c r="AN1253" s="14"/>
      <c r="AO1253" s="14"/>
      <c r="AP1253" s="14"/>
      <c r="AQ1253" s="14"/>
      <c r="AR1253" s="14"/>
      <c r="AS1253" s="14"/>
      <c r="AT1253" s="14"/>
      <c r="AU1253" s="14"/>
      <c r="AV1253" s="14"/>
      <c r="AW1253" s="14"/>
      <c r="AX1253" s="14"/>
      <c r="AY1253" s="14"/>
      <c r="AZ1253" s="14"/>
      <c r="BA1253" s="14"/>
      <c r="BB1253" s="14"/>
      <c r="BC1253" s="14"/>
      <c r="BD1253" s="14"/>
      <c r="BE1253" s="14"/>
    </row>
    <row r="1254" customFormat="false" ht="15" hidden="false" customHeight="false" outlineLevel="0" collapsed="false">
      <c r="A1254" s="14"/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/>
      <c r="AB1254" s="14"/>
      <c r="AC1254" s="14"/>
      <c r="AD1254" s="14"/>
      <c r="AE1254" s="14"/>
      <c r="AF1254" s="14"/>
      <c r="AG1254" s="14"/>
      <c r="AH1254" s="14"/>
      <c r="AI1254" s="14"/>
      <c r="AJ1254" s="14"/>
      <c r="AK1254" s="14"/>
      <c r="AL1254" s="14"/>
      <c r="AM1254" s="14"/>
      <c r="AN1254" s="14"/>
      <c r="AO1254" s="14"/>
      <c r="AP1254" s="14"/>
      <c r="AQ1254" s="14"/>
      <c r="AR1254" s="14"/>
      <c r="AS1254" s="14"/>
      <c r="AT1254" s="14"/>
      <c r="AU1254" s="14"/>
      <c r="AV1254" s="14"/>
      <c r="AW1254" s="14"/>
      <c r="AX1254" s="14"/>
      <c r="AY1254" s="14"/>
      <c r="AZ1254" s="14"/>
      <c r="BA1254" s="14"/>
      <c r="BB1254" s="14"/>
      <c r="BC1254" s="14"/>
      <c r="BD1254" s="14"/>
      <c r="BE1254" s="14"/>
    </row>
    <row r="1255" customFormat="false" ht="15" hidden="false" customHeight="false" outlineLevel="0" collapsed="false">
      <c r="A1255" s="14"/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/>
      <c r="AB1255" s="14"/>
      <c r="AC1255" s="14"/>
      <c r="AD1255" s="14"/>
      <c r="AE1255" s="14"/>
      <c r="AF1255" s="14"/>
      <c r="AG1255" s="14"/>
      <c r="AH1255" s="14"/>
      <c r="AI1255" s="14"/>
      <c r="AJ1255" s="14"/>
      <c r="AK1255" s="14"/>
      <c r="AL1255" s="14"/>
      <c r="AM1255" s="14"/>
      <c r="AN1255" s="14"/>
      <c r="AO1255" s="14"/>
      <c r="AP1255" s="14"/>
      <c r="AQ1255" s="14"/>
      <c r="AR1255" s="14"/>
      <c r="AS1255" s="14"/>
      <c r="AT1255" s="14"/>
      <c r="AU1255" s="14"/>
      <c r="AV1255" s="14"/>
      <c r="AW1255" s="14"/>
      <c r="AX1255" s="14"/>
      <c r="AY1255" s="14"/>
      <c r="AZ1255" s="14"/>
      <c r="BA1255" s="14"/>
      <c r="BB1255" s="14"/>
      <c r="BC1255" s="14"/>
      <c r="BD1255" s="14"/>
      <c r="BE1255" s="14"/>
    </row>
    <row r="1256" customFormat="false" ht="15" hidden="false" customHeight="false" outlineLevel="0" collapsed="false">
      <c r="A1256" s="14"/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  <c r="AB1256" s="14"/>
      <c r="AC1256" s="14"/>
      <c r="AD1256" s="14"/>
      <c r="AE1256" s="14"/>
      <c r="AF1256" s="14"/>
      <c r="AG1256" s="14"/>
      <c r="AH1256" s="14"/>
      <c r="AI1256" s="14"/>
      <c r="AJ1256" s="14"/>
      <c r="AK1256" s="14"/>
      <c r="AL1256" s="14"/>
      <c r="AM1256" s="14"/>
      <c r="AN1256" s="14"/>
      <c r="AO1256" s="14"/>
      <c r="AP1256" s="14"/>
      <c r="AQ1256" s="14"/>
      <c r="AR1256" s="14"/>
      <c r="AS1256" s="14"/>
      <c r="AT1256" s="14"/>
      <c r="AU1256" s="14"/>
      <c r="AV1256" s="14"/>
      <c r="AW1256" s="14"/>
      <c r="AX1256" s="14"/>
      <c r="AY1256" s="14"/>
      <c r="AZ1256" s="14"/>
      <c r="BA1256" s="14"/>
      <c r="BB1256" s="14"/>
      <c r="BC1256" s="14"/>
      <c r="BD1256" s="14"/>
      <c r="BE1256" s="14"/>
    </row>
    <row r="1257" customFormat="false" ht="15" hidden="false" customHeight="false" outlineLevel="0" collapsed="false">
      <c r="A1257" s="14"/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  <c r="AA1257" s="14"/>
      <c r="AB1257" s="14"/>
      <c r="AC1257" s="14"/>
      <c r="AD1257" s="14"/>
      <c r="AE1257" s="14"/>
      <c r="AF1257" s="14"/>
      <c r="AG1257" s="14"/>
      <c r="AH1257" s="14"/>
      <c r="AI1257" s="14"/>
      <c r="AJ1257" s="14"/>
      <c r="AK1257" s="14"/>
      <c r="AL1257" s="14"/>
      <c r="AM1257" s="14"/>
      <c r="AN1257" s="14"/>
      <c r="AO1257" s="14"/>
      <c r="AP1257" s="14"/>
      <c r="AQ1257" s="14"/>
      <c r="AR1257" s="14"/>
      <c r="AS1257" s="14"/>
      <c r="AT1257" s="14"/>
      <c r="AU1257" s="14"/>
      <c r="AV1257" s="14"/>
      <c r="AW1257" s="14"/>
      <c r="AX1257" s="14"/>
      <c r="AY1257" s="14"/>
      <c r="AZ1257" s="14"/>
      <c r="BA1257" s="14"/>
      <c r="BB1257" s="14"/>
      <c r="BC1257" s="14"/>
      <c r="BD1257" s="14"/>
      <c r="BE1257" s="14"/>
    </row>
    <row r="1258" customFormat="false" ht="15" hidden="false" customHeight="false" outlineLevel="0" collapsed="false">
      <c r="A1258" s="14"/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/>
      <c r="AB1258" s="14"/>
      <c r="AC1258" s="14"/>
      <c r="AD1258" s="14"/>
      <c r="AE1258" s="14"/>
      <c r="AF1258" s="14"/>
      <c r="AG1258" s="14"/>
      <c r="AH1258" s="14"/>
      <c r="AI1258" s="14"/>
      <c r="AJ1258" s="14"/>
      <c r="AK1258" s="14"/>
      <c r="AL1258" s="14"/>
      <c r="AM1258" s="14"/>
      <c r="AN1258" s="14"/>
      <c r="AO1258" s="14"/>
      <c r="AP1258" s="14"/>
      <c r="AQ1258" s="14"/>
      <c r="AR1258" s="14"/>
      <c r="AS1258" s="14"/>
      <c r="AT1258" s="14"/>
      <c r="AU1258" s="14"/>
      <c r="AV1258" s="14"/>
      <c r="AW1258" s="14"/>
      <c r="AX1258" s="14"/>
      <c r="AY1258" s="14"/>
      <c r="AZ1258" s="14"/>
      <c r="BA1258" s="14"/>
      <c r="BB1258" s="14"/>
      <c r="BC1258" s="14"/>
      <c r="BD1258" s="14"/>
      <c r="BE1258" s="14"/>
    </row>
    <row r="1259" customFormat="false" ht="15" hidden="false" customHeight="false" outlineLevel="0" collapsed="false">
      <c r="A1259" s="14"/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  <c r="AA1259" s="14"/>
      <c r="AB1259" s="14"/>
      <c r="AC1259" s="14"/>
      <c r="AD1259" s="14"/>
      <c r="AE1259" s="14"/>
      <c r="AF1259" s="14"/>
      <c r="AG1259" s="14"/>
      <c r="AH1259" s="14"/>
      <c r="AI1259" s="14"/>
      <c r="AJ1259" s="14"/>
      <c r="AK1259" s="14"/>
      <c r="AL1259" s="14"/>
      <c r="AM1259" s="14"/>
      <c r="AN1259" s="14"/>
      <c r="AO1259" s="14"/>
      <c r="AP1259" s="14"/>
      <c r="AQ1259" s="14"/>
      <c r="AR1259" s="14"/>
      <c r="AS1259" s="14"/>
      <c r="AT1259" s="14"/>
      <c r="AU1259" s="14"/>
      <c r="AV1259" s="14"/>
      <c r="AW1259" s="14"/>
      <c r="AX1259" s="14"/>
      <c r="AY1259" s="14"/>
      <c r="AZ1259" s="14"/>
      <c r="BA1259" s="14"/>
      <c r="BB1259" s="14"/>
      <c r="BC1259" s="14"/>
      <c r="BD1259" s="14"/>
      <c r="BE1259" s="14"/>
    </row>
    <row r="1260" customFormat="false" ht="15" hidden="false" customHeight="false" outlineLevel="0" collapsed="false">
      <c r="A1260" s="14"/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  <c r="AA1260" s="14"/>
      <c r="AB1260" s="14"/>
      <c r="AC1260" s="14"/>
      <c r="AD1260" s="14"/>
      <c r="AE1260" s="14"/>
      <c r="AF1260" s="14"/>
      <c r="AG1260" s="14"/>
      <c r="AH1260" s="14"/>
      <c r="AI1260" s="14"/>
      <c r="AJ1260" s="14"/>
      <c r="AK1260" s="14"/>
      <c r="AL1260" s="14"/>
      <c r="AM1260" s="14"/>
      <c r="AN1260" s="14"/>
      <c r="AO1260" s="14"/>
      <c r="AP1260" s="14"/>
      <c r="AQ1260" s="14"/>
      <c r="AR1260" s="14"/>
      <c r="AS1260" s="14"/>
      <c r="AT1260" s="14"/>
      <c r="AU1260" s="14"/>
      <c r="AV1260" s="14"/>
      <c r="AW1260" s="14"/>
      <c r="AX1260" s="14"/>
      <c r="AY1260" s="14"/>
      <c r="AZ1260" s="14"/>
      <c r="BA1260" s="14"/>
      <c r="BB1260" s="14"/>
      <c r="BC1260" s="14"/>
      <c r="BD1260" s="14"/>
      <c r="BE1260" s="14"/>
    </row>
    <row r="1261" customFormat="false" ht="15" hidden="false" customHeight="false" outlineLevel="0" collapsed="false">
      <c r="A1261" s="14"/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/>
      <c r="AB1261" s="14"/>
      <c r="AC1261" s="14"/>
      <c r="AD1261" s="14"/>
      <c r="AE1261" s="14"/>
      <c r="AF1261" s="14"/>
      <c r="AG1261" s="14"/>
      <c r="AH1261" s="14"/>
      <c r="AI1261" s="14"/>
      <c r="AJ1261" s="14"/>
      <c r="AK1261" s="14"/>
      <c r="AL1261" s="14"/>
      <c r="AM1261" s="14"/>
      <c r="AN1261" s="14"/>
      <c r="AO1261" s="14"/>
      <c r="AP1261" s="14"/>
      <c r="AQ1261" s="14"/>
      <c r="AR1261" s="14"/>
      <c r="AS1261" s="14"/>
      <c r="AT1261" s="14"/>
      <c r="AU1261" s="14"/>
      <c r="AV1261" s="14"/>
      <c r="AW1261" s="14"/>
      <c r="AX1261" s="14"/>
      <c r="AY1261" s="14"/>
      <c r="AZ1261" s="14"/>
      <c r="BA1261" s="14"/>
      <c r="BB1261" s="14"/>
      <c r="BC1261" s="14"/>
      <c r="BD1261" s="14"/>
      <c r="BE1261" s="14"/>
    </row>
    <row r="1262" customFormat="false" ht="15" hidden="false" customHeight="false" outlineLevel="0" collapsed="false">
      <c r="A1262" s="14"/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  <c r="AA1262" s="14"/>
      <c r="AB1262" s="14"/>
      <c r="AC1262" s="14"/>
      <c r="AD1262" s="14"/>
      <c r="AE1262" s="14"/>
      <c r="AF1262" s="14"/>
      <c r="AG1262" s="14"/>
      <c r="AH1262" s="14"/>
      <c r="AI1262" s="14"/>
      <c r="AJ1262" s="14"/>
      <c r="AK1262" s="14"/>
      <c r="AL1262" s="14"/>
      <c r="AM1262" s="14"/>
      <c r="AN1262" s="14"/>
      <c r="AO1262" s="14"/>
      <c r="AP1262" s="14"/>
      <c r="AQ1262" s="14"/>
      <c r="AR1262" s="14"/>
      <c r="AS1262" s="14"/>
      <c r="AT1262" s="14"/>
      <c r="AU1262" s="14"/>
      <c r="AV1262" s="14"/>
      <c r="AW1262" s="14"/>
      <c r="AX1262" s="14"/>
      <c r="AY1262" s="14"/>
      <c r="AZ1262" s="14"/>
      <c r="BA1262" s="14"/>
      <c r="BB1262" s="14"/>
      <c r="BC1262" s="14"/>
      <c r="BD1262" s="14"/>
      <c r="BE1262" s="14"/>
    </row>
    <row r="1263" customFormat="false" ht="15" hidden="false" customHeight="false" outlineLevel="0" collapsed="false">
      <c r="A1263" s="14"/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/>
      <c r="AB1263" s="14"/>
      <c r="AC1263" s="14"/>
      <c r="AD1263" s="14"/>
      <c r="AE1263" s="14"/>
      <c r="AF1263" s="14"/>
      <c r="AG1263" s="14"/>
      <c r="AH1263" s="14"/>
      <c r="AI1263" s="14"/>
      <c r="AJ1263" s="14"/>
      <c r="AK1263" s="14"/>
      <c r="AL1263" s="14"/>
      <c r="AM1263" s="14"/>
      <c r="AN1263" s="14"/>
      <c r="AO1263" s="14"/>
      <c r="AP1263" s="14"/>
      <c r="AQ1263" s="14"/>
      <c r="AR1263" s="14"/>
      <c r="AS1263" s="14"/>
      <c r="AT1263" s="14"/>
      <c r="AU1263" s="14"/>
      <c r="AV1263" s="14"/>
      <c r="AW1263" s="14"/>
      <c r="AX1263" s="14"/>
      <c r="AY1263" s="14"/>
      <c r="AZ1263" s="14"/>
      <c r="BA1263" s="14"/>
      <c r="BB1263" s="14"/>
      <c r="BC1263" s="14"/>
      <c r="BD1263" s="14"/>
      <c r="BE1263" s="14"/>
    </row>
    <row r="1264" customFormat="false" ht="15" hidden="false" customHeight="false" outlineLevel="0" collapsed="false">
      <c r="A1264" s="14"/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  <c r="AA1264" s="14"/>
      <c r="AB1264" s="14"/>
      <c r="AC1264" s="14"/>
      <c r="AD1264" s="14"/>
      <c r="AE1264" s="14"/>
      <c r="AF1264" s="14"/>
      <c r="AG1264" s="14"/>
      <c r="AH1264" s="14"/>
      <c r="AI1264" s="14"/>
      <c r="AJ1264" s="14"/>
      <c r="AK1264" s="14"/>
      <c r="AL1264" s="14"/>
      <c r="AM1264" s="14"/>
      <c r="AN1264" s="14"/>
      <c r="AO1264" s="14"/>
      <c r="AP1264" s="14"/>
      <c r="AQ1264" s="14"/>
      <c r="AR1264" s="14"/>
      <c r="AS1264" s="14"/>
      <c r="AT1264" s="14"/>
      <c r="AU1264" s="14"/>
      <c r="AV1264" s="14"/>
      <c r="AW1264" s="14"/>
      <c r="AX1264" s="14"/>
      <c r="AY1264" s="14"/>
      <c r="AZ1264" s="14"/>
      <c r="BA1264" s="14"/>
      <c r="BB1264" s="14"/>
      <c r="BC1264" s="14"/>
      <c r="BD1264" s="14"/>
      <c r="BE1264" s="14"/>
    </row>
    <row r="1265" customFormat="false" ht="15" hidden="false" customHeight="false" outlineLevel="0" collapsed="false">
      <c r="A1265" s="14"/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  <c r="AA1265" s="14"/>
      <c r="AB1265" s="14"/>
      <c r="AC1265" s="14"/>
      <c r="AD1265" s="14"/>
      <c r="AE1265" s="14"/>
      <c r="AF1265" s="14"/>
      <c r="AG1265" s="14"/>
      <c r="AH1265" s="14"/>
      <c r="AI1265" s="14"/>
      <c r="AJ1265" s="14"/>
      <c r="AK1265" s="14"/>
      <c r="AL1265" s="14"/>
      <c r="AM1265" s="14"/>
      <c r="AN1265" s="14"/>
      <c r="AO1265" s="14"/>
      <c r="AP1265" s="14"/>
      <c r="AQ1265" s="14"/>
      <c r="AR1265" s="14"/>
      <c r="AS1265" s="14"/>
      <c r="AT1265" s="14"/>
      <c r="AU1265" s="14"/>
      <c r="AV1265" s="14"/>
      <c r="AW1265" s="14"/>
      <c r="AX1265" s="14"/>
      <c r="AY1265" s="14"/>
      <c r="AZ1265" s="14"/>
      <c r="BA1265" s="14"/>
      <c r="BB1265" s="14"/>
      <c r="BC1265" s="14"/>
      <c r="BD1265" s="14"/>
      <c r="BE1265" s="14"/>
    </row>
    <row r="1266" customFormat="false" ht="15" hidden="false" customHeight="false" outlineLevel="0" collapsed="false">
      <c r="A1266" s="14"/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/>
      <c r="AB1266" s="14"/>
      <c r="AC1266" s="14"/>
      <c r="AD1266" s="14"/>
      <c r="AE1266" s="14"/>
      <c r="AF1266" s="14"/>
      <c r="AG1266" s="14"/>
      <c r="AH1266" s="14"/>
      <c r="AI1266" s="14"/>
      <c r="AJ1266" s="14"/>
      <c r="AK1266" s="14"/>
      <c r="AL1266" s="14"/>
      <c r="AM1266" s="14"/>
      <c r="AN1266" s="14"/>
      <c r="AO1266" s="14"/>
      <c r="AP1266" s="14"/>
      <c r="AQ1266" s="14"/>
      <c r="AR1266" s="14"/>
      <c r="AS1266" s="14"/>
      <c r="AT1266" s="14"/>
      <c r="AU1266" s="14"/>
      <c r="AV1266" s="14"/>
      <c r="AW1266" s="14"/>
      <c r="AX1266" s="14"/>
      <c r="AY1266" s="14"/>
      <c r="AZ1266" s="14"/>
      <c r="BA1266" s="14"/>
      <c r="BB1266" s="14"/>
      <c r="BC1266" s="14"/>
      <c r="BD1266" s="14"/>
      <c r="BE1266" s="14"/>
    </row>
    <row r="1267" customFormat="false" ht="15" hidden="false" customHeight="false" outlineLevel="0" collapsed="false">
      <c r="A1267" s="14"/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  <c r="AB1267" s="14"/>
      <c r="AC1267" s="14"/>
      <c r="AD1267" s="14"/>
      <c r="AE1267" s="14"/>
      <c r="AF1267" s="14"/>
      <c r="AG1267" s="14"/>
      <c r="AH1267" s="14"/>
      <c r="AI1267" s="14"/>
      <c r="AJ1267" s="14"/>
      <c r="AK1267" s="14"/>
      <c r="AL1267" s="14"/>
      <c r="AM1267" s="14"/>
      <c r="AN1267" s="14"/>
      <c r="AO1267" s="14"/>
      <c r="AP1267" s="14"/>
      <c r="AQ1267" s="14"/>
      <c r="AR1267" s="14"/>
      <c r="AS1267" s="14"/>
      <c r="AT1267" s="14"/>
      <c r="AU1267" s="14"/>
      <c r="AV1267" s="14"/>
      <c r="AW1267" s="14"/>
      <c r="AX1267" s="14"/>
      <c r="AY1267" s="14"/>
      <c r="AZ1267" s="14"/>
      <c r="BA1267" s="14"/>
      <c r="BB1267" s="14"/>
      <c r="BC1267" s="14"/>
      <c r="BD1267" s="14"/>
      <c r="BE1267" s="14"/>
    </row>
    <row r="1268" customFormat="false" ht="15" hidden="false" customHeight="false" outlineLevel="0" collapsed="false">
      <c r="A1268" s="14"/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/>
      <c r="AB1268" s="14"/>
      <c r="AC1268" s="14"/>
      <c r="AD1268" s="14"/>
      <c r="AE1268" s="14"/>
      <c r="AF1268" s="14"/>
      <c r="AG1268" s="14"/>
      <c r="AH1268" s="14"/>
      <c r="AI1268" s="14"/>
      <c r="AJ1268" s="14"/>
      <c r="AK1268" s="14"/>
      <c r="AL1268" s="14"/>
      <c r="AM1268" s="14"/>
      <c r="AN1268" s="14"/>
      <c r="AO1268" s="14"/>
      <c r="AP1268" s="14"/>
      <c r="AQ1268" s="14"/>
      <c r="AR1268" s="14"/>
      <c r="AS1268" s="14"/>
      <c r="AT1268" s="14"/>
      <c r="AU1268" s="14"/>
      <c r="AV1268" s="14"/>
      <c r="AW1268" s="14"/>
      <c r="AX1268" s="14"/>
      <c r="AY1268" s="14"/>
      <c r="AZ1268" s="14"/>
      <c r="BA1268" s="14"/>
      <c r="BB1268" s="14"/>
      <c r="BC1268" s="14"/>
      <c r="BD1268" s="14"/>
      <c r="BE1268" s="14"/>
    </row>
    <row r="1269" customFormat="false" ht="15" hidden="false" customHeight="false" outlineLevel="0" collapsed="false">
      <c r="A1269" s="14"/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/>
      <c r="AB1269" s="14"/>
      <c r="AC1269" s="14"/>
      <c r="AD1269" s="14"/>
      <c r="AE1269" s="14"/>
      <c r="AF1269" s="14"/>
      <c r="AG1269" s="14"/>
      <c r="AH1269" s="14"/>
      <c r="AI1269" s="14"/>
      <c r="AJ1269" s="14"/>
      <c r="AK1269" s="14"/>
      <c r="AL1269" s="14"/>
      <c r="AM1269" s="14"/>
      <c r="AN1269" s="14"/>
      <c r="AO1269" s="14"/>
      <c r="AP1269" s="14"/>
      <c r="AQ1269" s="14"/>
      <c r="AR1269" s="14"/>
      <c r="AS1269" s="14"/>
      <c r="AT1269" s="14"/>
      <c r="AU1269" s="14"/>
      <c r="AV1269" s="14"/>
      <c r="AW1269" s="14"/>
      <c r="AX1269" s="14"/>
      <c r="AY1269" s="14"/>
      <c r="AZ1269" s="14"/>
      <c r="BA1269" s="14"/>
      <c r="BB1269" s="14"/>
      <c r="BC1269" s="14"/>
      <c r="BD1269" s="14"/>
      <c r="BE1269" s="14"/>
    </row>
    <row r="1270" customFormat="false" ht="15" hidden="false" customHeight="false" outlineLevel="0" collapsed="false">
      <c r="A1270" s="14"/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/>
      <c r="AB1270" s="14"/>
      <c r="AC1270" s="14"/>
      <c r="AD1270" s="14"/>
      <c r="AE1270" s="14"/>
      <c r="AF1270" s="14"/>
      <c r="AG1270" s="14"/>
      <c r="AH1270" s="14"/>
      <c r="AI1270" s="14"/>
      <c r="AJ1270" s="14"/>
      <c r="AK1270" s="14"/>
      <c r="AL1270" s="14"/>
      <c r="AM1270" s="14"/>
      <c r="AN1270" s="14"/>
      <c r="AO1270" s="14"/>
      <c r="AP1270" s="14"/>
      <c r="AQ1270" s="14"/>
      <c r="AR1270" s="14"/>
      <c r="AS1270" s="14"/>
      <c r="AT1270" s="14"/>
      <c r="AU1270" s="14"/>
      <c r="AV1270" s="14"/>
      <c r="AW1270" s="14"/>
      <c r="AX1270" s="14"/>
      <c r="AY1270" s="14"/>
      <c r="AZ1270" s="14"/>
      <c r="BA1270" s="14"/>
      <c r="BB1270" s="14"/>
      <c r="BC1270" s="14"/>
      <c r="BD1270" s="14"/>
      <c r="BE1270" s="14"/>
    </row>
    <row r="1271" customFormat="false" ht="15" hidden="false" customHeight="false" outlineLevel="0" collapsed="false">
      <c r="A1271" s="14"/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/>
      <c r="AB1271" s="14"/>
      <c r="AC1271" s="14"/>
      <c r="AD1271" s="14"/>
      <c r="AE1271" s="14"/>
      <c r="AF1271" s="14"/>
      <c r="AG1271" s="14"/>
      <c r="AH1271" s="14"/>
      <c r="AI1271" s="14"/>
      <c r="AJ1271" s="14"/>
      <c r="AK1271" s="14"/>
      <c r="AL1271" s="14"/>
      <c r="AM1271" s="14"/>
      <c r="AN1271" s="14"/>
      <c r="AO1271" s="14"/>
      <c r="AP1271" s="14"/>
      <c r="AQ1271" s="14"/>
      <c r="AR1271" s="14"/>
      <c r="AS1271" s="14"/>
      <c r="AT1271" s="14"/>
      <c r="AU1271" s="14"/>
      <c r="AV1271" s="14"/>
      <c r="AW1271" s="14"/>
      <c r="AX1271" s="14"/>
      <c r="AY1271" s="14"/>
      <c r="AZ1271" s="14"/>
      <c r="BA1271" s="14"/>
      <c r="BB1271" s="14"/>
      <c r="BC1271" s="14"/>
      <c r="BD1271" s="14"/>
      <c r="BE1271" s="14"/>
    </row>
    <row r="1272" customFormat="false" ht="15" hidden="false" customHeight="false" outlineLevel="0" collapsed="false">
      <c r="A1272" s="14"/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/>
      <c r="AB1272" s="14"/>
      <c r="AC1272" s="14"/>
      <c r="AD1272" s="14"/>
      <c r="AE1272" s="14"/>
      <c r="AF1272" s="14"/>
      <c r="AG1272" s="14"/>
      <c r="AH1272" s="14"/>
      <c r="AI1272" s="14"/>
      <c r="AJ1272" s="14"/>
      <c r="AK1272" s="14"/>
      <c r="AL1272" s="14"/>
      <c r="AM1272" s="14"/>
      <c r="AN1272" s="14"/>
      <c r="AO1272" s="14"/>
      <c r="AP1272" s="14"/>
      <c r="AQ1272" s="14"/>
      <c r="AR1272" s="14"/>
      <c r="AS1272" s="14"/>
      <c r="AT1272" s="14"/>
      <c r="AU1272" s="14"/>
      <c r="AV1272" s="14"/>
      <c r="AW1272" s="14"/>
      <c r="AX1272" s="14"/>
      <c r="AY1272" s="14"/>
      <c r="AZ1272" s="14"/>
      <c r="BA1272" s="14"/>
      <c r="BB1272" s="14"/>
      <c r="BC1272" s="14"/>
      <c r="BD1272" s="14"/>
      <c r="BE1272" s="14"/>
    </row>
    <row r="1273" customFormat="false" ht="15" hidden="false" customHeight="false" outlineLevel="0" collapsed="false">
      <c r="A1273" s="14"/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/>
      <c r="AB1273" s="14"/>
      <c r="AC1273" s="14"/>
      <c r="AD1273" s="14"/>
      <c r="AE1273" s="14"/>
      <c r="AF1273" s="14"/>
      <c r="AG1273" s="14"/>
      <c r="AH1273" s="14"/>
      <c r="AI1273" s="14"/>
      <c r="AJ1273" s="14"/>
      <c r="AK1273" s="14"/>
      <c r="AL1273" s="14"/>
      <c r="AM1273" s="14"/>
      <c r="AN1273" s="14"/>
      <c r="AO1273" s="14"/>
      <c r="AP1273" s="14"/>
      <c r="AQ1273" s="14"/>
      <c r="AR1273" s="14"/>
      <c r="AS1273" s="14"/>
      <c r="AT1273" s="14"/>
      <c r="AU1273" s="14"/>
      <c r="AV1273" s="14"/>
      <c r="AW1273" s="14"/>
      <c r="AX1273" s="14"/>
      <c r="AY1273" s="14"/>
      <c r="AZ1273" s="14"/>
      <c r="BA1273" s="14"/>
      <c r="BB1273" s="14"/>
      <c r="BC1273" s="14"/>
      <c r="BD1273" s="14"/>
      <c r="BE1273" s="14"/>
    </row>
    <row r="1274" customFormat="false" ht="15" hidden="false" customHeight="false" outlineLevel="0" collapsed="false">
      <c r="A1274" s="14"/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/>
      <c r="AB1274" s="14"/>
      <c r="AC1274" s="14"/>
      <c r="AD1274" s="14"/>
      <c r="AE1274" s="14"/>
      <c r="AF1274" s="14"/>
      <c r="AG1274" s="14"/>
      <c r="AH1274" s="14"/>
      <c r="AI1274" s="14"/>
      <c r="AJ1274" s="14"/>
      <c r="AK1274" s="14"/>
      <c r="AL1274" s="14"/>
      <c r="AM1274" s="14"/>
      <c r="AN1274" s="14"/>
      <c r="AO1274" s="14"/>
      <c r="AP1274" s="14"/>
      <c r="AQ1274" s="14"/>
      <c r="AR1274" s="14"/>
      <c r="AS1274" s="14"/>
      <c r="AT1274" s="14"/>
      <c r="AU1274" s="14"/>
      <c r="AV1274" s="14"/>
      <c r="AW1274" s="14"/>
      <c r="AX1274" s="14"/>
      <c r="AY1274" s="14"/>
      <c r="AZ1274" s="14"/>
      <c r="BA1274" s="14"/>
      <c r="BB1274" s="14"/>
      <c r="BC1274" s="14"/>
      <c r="BD1274" s="14"/>
      <c r="BE1274" s="14"/>
    </row>
    <row r="1275" customFormat="false" ht="15" hidden="false" customHeight="false" outlineLevel="0" collapsed="false">
      <c r="A1275" s="14"/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  <c r="AA1275" s="14"/>
      <c r="AB1275" s="14"/>
      <c r="AC1275" s="14"/>
      <c r="AD1275" s="14"/>
      <c r="AE1275" s="14"/>
      <c r="AF1275" s="14"/>
      <c r="AG1275" s="14"/>
      <c r="AH1275" s="14"/>
      <c r="AI1275" s="14"/>
      <c r="AJ1275" s="14"/>
      <c r="AK1275" s="14"/>
      <c r="AL1275" s="14"/>
      <c r="AM1275" s="14"/>
      <c r="AN1275" s="14"/>
      <c r="AO1275" s="14"/>
      <c r="AP1275" s="14"/>
      <c r="AQ1275" s="14"/>
      <c r="AR1275" s="14"/>
      <c r="AS1275" s="14"/>
      <c r="AT1275" s="14"/>
      <c r="AU1275" s="14"/>
      <c r="AV1275" s="14"/>
      <c r="AW1275" s="14"/>
      <c r="AX1275" s="14"/>
      <c r="AY1275" s="14"/>
      <c r="AZ1275" s="14"/>
      <c r="BA1275" s="14"/>
      <c r="BB1275" s="14"/>
      <c r="BC1275" s="14"/>
      <c r="BD1275" s="14"/>
      <c r="BE1275" s="14"/>
    </row>
    <row r="1276" customFormat="false" ht="15" hidden="false" customHeight="false" outlineLevel="0" collapsed="false">
      <c r="A1276" s="14"/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/>
      <c r="AB1276" s="14"/>
      <c r="AC1276" s="14"/>
      <c r="AD1276" s="14"/>
      <c r="AE1276" s="14"/>
      <c r="AF1276" s="14"/>
      <c r="AG1276" s="14"/>
      <c r="AH1276" s="14"/>
      <c r="AI1276" s="14"/>
      <c r="AJ1276" s="14"/>
      <c r="AK1276" s="14"/>
      <c r="AL1276" s="14"/>
      <c r="AM1276" s="14"/>
      <c r="AN1276" s="14"/>
      <c r="AO1276" s="14"/>
      <c r="AP1276" s="14"/>
      <c r="AQ1276" s="14"/>
      <c r="AR1276" s="14"/>
      <c r="AS1276" s="14"/>
      <c r="AT1276" s="14"/>
      <c r="AU1276" s="14"/>
      <c r="AV1276" s="14"/>
      <c r="AW1276" s="14"/>
      <c r="AX1276" s="14"/>
      <c r="AY1276" s="14"/>
      <c r="AZ1276" s="14"/>
      <c r="BA1276" s="14"/>
      <c r="BB1276" s="14"/>
      <c r="BC1276" s="14"/>
      <c r="BD1276" s="14"/>
      <c r="BE1276" s="14"/>
    </row>
    <row r="1277" customFormat="false" ht="15" hidden="false" customHeight="false" outlineLevel="0" collapsed="false">
      <c r="A1277" s="14"/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/>
      <c r="AB1277" s="14"/>
      <c r="AC1277" s="14"/>
      <c r="AD1277" s="14"/>
      <c r="AE1277" s="14"/>
      <c r="AF1277" s="14"/>
      <c r="AG1277" s="14"/>
      <c r="AH1277" s="14"/>
      <c r="AI1277" s="14"/>
      <c r="AJ1277" s="14"/>
      <c r="AK1277" s="14"/>
      <c r="AL1277" s="14"/>
      <c r="AM1277" s="14"/>
      <c r="AN1277" s="14"/>
      <c r="AO1277" s="14"/>
      <c r="AP1277" s="14"/>
      <c r="AQ1277" s="14"/>
      <c r="AR1277" s="14"/>
      <c r="AS1277" s="14"/>
      <c r="AT1277" s="14"/>
      <c r="AU1277" s="14"/>
      <c r="AV1277" s="14"/>
      <c r="AW1277" s="14"/>
      <c r="AX1277" s="14"/>
      <c r="AY1277" s="14"/>
      <c r="AZ1277" s="14"/>
      <c r="BA1277" s="14"/>
      <c r="BB1277" s="14"/>
      <c r="BC1277" s="14"/>
      <c r="BD1277" s="14"/>
      <c r="BE1277" s="14"/>
    </row>
    <row r="1278" customFormat="false" ht="15" hidden="false" customHeight="false" outlineLevel="0" collapsed="false">
      <c r="A1278" s="14"/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/>
      <c r="AB1278" s="14"/>
      <c r="AC1278" s="14"/>
      <c r="AD1278" s="14"/>
      <c r="AE1278" s="14"/>
      <c r="AF1278" s="14"/>
      <c r="AG1278" s="14"/>
      <c r="AH1278" s="14"/>
      <c r="AI1278" s="14"/>
      <c r="AJ1278" s="14"/>
      <c r="AK1278" s="14"/>
      <c r="AL1278" s="14"/>
      <c r="AM1278" s="14"/>
      <c r="AN1278" s="14"/>
      <c r="AO1278" s="14"/>
      <c r="AP1278" s="14"/>
      <c r="AQ1278" s="14"/>
      <c r="AR1278" s="14"/>
      <c r="AS1278" s="14"/>
      <c r="AT1278" s="14"/>
      <c r="AU1278" s="14"/>
      <c r="AV1278" s="14"/>
      <c r="AW1278" s="14"/>
      <c r="AX1278" s="14"/>
      <c r="AY1278" s="14"/>
      <c r="AZ1278" s="14"/>
      <c r="BA1278" s="14"/>
      <c r="BB1278" s="14"/>
      <c r="BC1278" s="14"/>
      <c r="BD1278" s="14"/>
      <c r="BE1278" s="14"/>
    </row>
    <row r="1279" customFormat="false" ht="15" hidden="false" customHeight="false" outlineLevel="0" collapsed="false">
      <c r="A1279" s="14"/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/>
      <c r="AB1279" s="14"/>
      <c r="AC1279" s="14"/>
      <c r="AD1279" s="14"/>
      <c r="AE1279" s="14"/>
      <c r="AF1279" s="14"/>
      <c r="AG1279" s="14"/>
      <c r="AH1279" s="14"/>
      <c r="AI1279" s="14"/>
      <c r="AJ1279" s="14"/>
      <c r="AK1279" s="14"/>
      <c r="AL1279" s="14"/>
      <c r="AM1279" s="14"/>
      <c r="AN1279" s="14"/>
      <c r="AO1279" s="14"/>
      <c r="AP1279" s="14"/>
      <c r="AQ1279" s="14"/>
      <c r="AR1279" s="14"/>
      <c r="AS1279" s="14"/>
      <c r="AT1279" s="14"/>
      <c r="AU1279" s="14"/>
      <c r="AV1279" s="14"/>
      <c r="AW1279" s="14"/>
      <c r="AX1279" s="14"/>
      <c r="AY1279" s="14"/>
      <c r="AZ1279" s="14"/>
      <c r="BA1279" s="14"/>
      <c r="BB1279" s="14"/>
      <c r="BC1279" s="14"/>
      <c r="BD1279" s="14"/>
      <c r="BE1279" s="14"/>
    </row>
    <row r="1280" customFormat="false" ht="15" hidden="false" customHeight="false" outlineLevel="0" collapsed="false">
      <c r="A1280" s="14"/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/>
      <c r="AB1280" s="14"/>
      <c r="AC1280" s="14"/>
      <c r="AD1280" s="14"/>
      <c r="AE1280" s="14"/>
      <c r="AF1280" s="14"/>
      <c r="AG1280" s="14"/>
      <c r="AH1280" s="14"/>
      <c r="AI1280" s="14"/>
      <c r="AJ1280" s="14"/>
      <c r="AK1280" s="14"/>
      <c r="AL1280" s="14"/>
      <c r="AM1280" s="14"/>
      <c r="AN1280" s="14"/>
      <c r="AO1280" s="14"/>
      <c r="AP1280" s="14"/>
      <c r="AQ1280" s="14"/>
      <c r="AR1280" s="14"/>
      <c r="AS1280" s="14"/>
      <c r="AT1280" s="14"/>
      <c r="AU1280" s="14"/>
      <c r="AV1280" s="14"/>
      <c r="AW1280" s="14"/>
      <c r="AX1280" s="14"/>
      <c r="AY1280" s="14"/>
      <c r="AZ1280" s="14"/>
      <c r="BA1280" s="14"/>
      <c r="BB1280" s="14"/>
      <c r="BC1280" s="14"/>
      <c r="BD1280" s="14"/>
      <c r="BE1280" s="14"/>
    </row>
    <row r="1281" customFormat="false" ht="15" hidden="false" customHeight="false" outlineLevel="0" collapsed="false">
      <c r="A1281" s="14"/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/>
      <c r="AB1281" s="14"/>
      <c r="AC1281" s="14"/>
      <c r="AD1281" s="14"/>
      <c r="AE1281" s="14"/>
      <c r="AF1281" s="14"/>
      <c r="AG1281" s="14"/>
      <c r="AH1281" s="14"/>
      <c r="AI1281" s="14"/>
      <c r="AJ1281" s="14"/>
      <c r="AK1281" s="14"/>
      <c r="AL1281" s="14"/>
      <c r="AM1281" s="14"/>
      <c r="AN1281" s="14"/>
      <c r="AO1281" s="14"/>
      <c r="AP1281" s="14"/>
      <c r="AQ1281" s="14"/>
      <c r="AR1281" s="14"/>
      <c r="AS1281" s="14"/>
      <c r="AT1281" s="14"/>
      <c r="AU1281" s="14"/>
      <c r="AV1281" s="14"/>
      <c r="AW1281" s="14"/>
      <c r="AX1281" s="14"/>
      <c r="AY1281" s="14"/>
      <c r="AZ1281" s="14"/>
      <c r="BA1281" s="14"/>
      <c r="BB1281" s="14"/>
      <c r="BC1281" s="14"/>
      <c r="BD1281" s="14"/>
      <c r="BE1281" s="14"/>
    </row>
    <row r="1282" customFormat="false" ht="15" hidden="false" customHeight="false" outlineLevel="0" collapsed="false">
      <c r="A1282" s="14"/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  <c r="AA1282" s="14"/>
      <c r="AB1282" s="14"/>
      <c r="AC1282" s="14"/>
      <c r="AD1282" s="14"/>
      <c r="AE1282" s="14"/>
      <c r="AF1282" s="14"/>
      <c r="AG1282" s="14"/>
      <c r="AH1282" s="14"/>
      <c r="AI1282" s="14"/>
      <c r="AJ1282" s="14"/>
      <c r="AK1282" s="14"/>
      <c r="AL1282" s="14"/>
      <c r="AM1282" s="14"/>
      <c r="AN1282" s="14"/>
      <c r="AO1282" s="14"/>
      <c r="AP1282" s="14"/>
      <c r="AQ1282" s="14"/>
      <c r="AR1282" s="14"/>
      <c r="AS1282" s="14"/>
      <c r="AT1282" s="14"/>
      <c r="AU1282" s="14"/>
      <c r="AV1282" s="14"/>
      <c r="AW1282" s="14"/>
      <c r="AX1282" s="14"/>
      <c r="AY1282" s="14"/>
      <c r="AZ1282" s="14"/>
      <c r="BA1282" s="14"/>
      <c r="BB1282" s="14"/>
      <c r="BC1282" s="14"/>
      <c r="BD1282" s="14"/>
      <c r="BE1282" s="14"/>
    </row>
    <row r="1283" customFormat="false" ht="15" hidden="false" customHeight="false" outlineLevel="0" collapsed="false">
      <c r="A1283" s="14"/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  <c r="AA1283" s="14"/>
      <c r="AB1283" s="14"/>
      <c r="AC1283" s="14"/>
      <c r="AD1283" s="14"/>
      <c r="AE1283" s="14"/>
      <c r="AF1283" s="14"/>
      <c r="AG1283" s="14"/>
      <c r="AH1283" s="14"/>
      <c r="AI1283" s="14"/>
      <c r="AJ1283" s="14"/>
      <c r="AK1283" s="14"/>
      <c r="AL1283" s="14"/>
      <c r="AM1283" s="14"/>
      <c r="AN1283" s="14"/>
      <c r="AO1283" s="14"/>
      <c r="AP1283" s="14"/>
      <c r="AQ1283" s="14"/>
      <c r="AR1283" s="14"/>
      <c r="AS1283" s="14"/>
      <c r="AT1283" s="14"/>
      <c r="AU1283" s="14"/>
      <c r="AV1283" s="14"/>
      <c r="AW1283" s="14"/>
      <c r="AX1283" s="14"/>
      <c r="AY1283" s="14"/>
      <c r="AZ1283" s="14"/>
      <c r="BA1283" s="14"/>
      <c r="BB1283" s="14"/>
      <c r="BC1283" s="14"/>
      <c r="BD1283" s="14"/>
      <c r="BE1283" s="14"/>
    </row>
    <row r="1284" customFormat="false" ht="15" hidden="false" customHeight="false" outlineLevel="0" collapsed="false">
      <c r="A1284" s="14"/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4"/>
      <c r="AC1284" s="14"/>
      <c r="AD1284" s="14"/>
      <c r="AE1284" s="14"/>
      <c r="AF1284" s="14"/>
      <c r="AG1284" s="14"/>
      <c r="AH1284" s="14"/>
      <c r="AI1284" s="14"/>
      <c r="AJ1284" s="14"/>
      <c r="AK1284" s="14"/>
      <c r="AL1284" s="14"/>
      <c r="AM1284" s="14"/>
      <c r="AN1284" s="14"/>
      <c r="AO1284" s="14"/>
      <c r="AP1284" s="14"/>
      <c r="AQ1284" s="14"/>
      <c r="AR1284" s="14"/>
      <c r="AS1284" s="14"/>
      <c r="AT1284" s="14"/>
      <c r="AU1284" s="14"/>
      <c r="AV1284" s="14"/>
      <c r="AW1284" s="14"/>
      <c r="AX1284" s="14"/>
      <c r="AY1284" s="14"/>
      <c r="AZ1284" s="14"/>
      <c r="BA1284" s="14"/>
      <c r="BB1284" s="14"/>
      <c r="BC1284" s="14"/>
      <c r="BD1284" s="14"/>
      <c r="BE1284" s="14"/>
    </row>
    <row r="1285" customFormat="false" ht="15" hidden="false" customHeight="false" outlineLevel="0" collapsed="false">
      <c r="A1285" s="14"/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/>
      <c r="AB1285" s="14"/>
      <c r="AC1285" s="14"/>
      <c r="AD1285" s="14"/>
      <c r="AE1285" s="14"/>
      <c r="AF1285" s="14"/>
      <c r="AG1285" s="14"/>
      <c r="AH1285" s="14"/>
      <c r="AI1285" s="14"/>
      <c r="AJ1285" s="14"/>
      <c r="AK1285" s="14"/>
      <c r="AL1285" s="14"/>
      <c r="AM1285" s="14"/>
      <c r="AN1285" s="14"/>
      <c r="AO1285" s="14"/>
      <c r="AP1285" s="14"/>
      <c r="AQ1285" s="14"/>
      <c r="AR1285" s="14"/>
      <c r="AS1285" s="14"/>
      <c r="AT1285" s="14"/>
      <c r="AU1285" s="14"/>
      <c r="AV1285" s="14"/>
      <c r="AW1285" s="14"/>
      <c r="AX1285" s="14"/>
      <c r="AY1285" s="14"/>
      <c r="AZ1285" s="14"/>
      <c r="BA1285" s="14"/>
      <c r="BB1285" s="14"/>
      <c r="BC1285" s="14"/>
      <c r="BD1285" s="14"/>
      <c r="BE1285" s="14"/>
    </row>
    <row r="1286" customFormat="false" ht="15" hidden="false" customHeight="false" outlineLevel="0" collapsed="false">
      <c r="A1286" s="14"/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  <c r="AB1286" s="14"/>
      <c r="AC1286" s="14"/>
      <c r="AD1286" s="14"/>
      <c r="AE1286" s="14"/>
      <c r="AF1286" s="14"/>
      <c r="AG1286" s="14"/>
      <c r="AH1286" s="14"/>
      <c r="AI1286" s="14"/>
      <c r="AJ1286" s="14"/>
      <c r="AK1286" s="14"/>
      <c r="AL1286" s="14"/>
      <c r="AM1286" s="14"/>
      <c r="AN1286" s="14"/>
      <c r="AO1286" s="14"/>
      <c r="AP1286" s="14"/>
      <c r="AQ1286" s="14"/>
      <c r="AR1286" s="14"/>
      <c r="AS1286" s="14"/>
      <c r="AT1286" s="14"/>
      <c r="AU1286" s="14"/>
      <c r="AV1286" s="14"/>
      <c r="AW1286" s="14"/>
      <c r="AX1286" s="14"/>
      <c r="AY1286" s="14"/>
      <c r="AZ1286" s="14"/>
      <c r="BA1286" s="14"/>
      <c r="BB1286" s="14"/>
      <c r="BC1286" s="14"/>
      <c r="BD1286" s="14"/>
      <c r="BE1286" s="14"/>
    </row>
    <row r="1287" customFormat="false" ht="15" hidden="false" customHeight="false" outlineLevel="0" collapsed="false">
      <c r="A1287" s="14"/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/>
      <c r="AB1287" s="14"/>
      <c r="AC1287" s="14"/>
      <c r="AD1287" s="14"/>
      <c r="AE1287" s="14"/>
      <c r="AF1287" s="14"/>
      <c r="AG1287" s="14"/>
      <c r="AH1287" s="14"/>
      <c r="AI1287" s="14"/>
      <c r="AJ1287" s="14"/>
      <c r="AK1287" s="14"/>
      <c r="AL1287" s="14"/>
      <c r="AM1287" s="14"/>
      <c r="AN1287" s="14"/>
      <c r="AO1287" s="14"/>
      <c r="AP1287" s="14"/>
      <c r="AQ1287" s="14"/>
      <c r="AR1287" s="14"/>
      <c r="AS1287" s="14"/>
      <c r="AT1287" s="14"/>
      <c r="AU1287" s="14"/>
      <c r="AV1287" s="14"/>
      <c r="AW1287" s="14"/>
      <c r="AX1287" s="14"/>
      <c r="AY1287" s="14"/>
      <c r="AZ1287" s="14"/>
      <c r="BA1287" s="14"/>
      <c r="BB1287" s="14"/>
      <c r="BC1287" s="14"/>
      <c r="BD1287" s="14"/>
      <c r="BE1287" s="14"/>
    </row>
    <row r="1288" customFormat="false" ht="15" hidden="false" customHeight="false" outlineLevel="0" collapsed="false">
      <c r="A1288" s="14"/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/>
      <c r="AB1288" s="14"/>
      <c r="AC1288" s="14"/>
      <c r="AD1288" s="14"/>
      <c r="AE1288" s="14"/>
      <c r="AF1288" s="14"/>
      <c r="AG1288" s="14"/>
      <c r="AH1288" s="14"/>
      <c r="AI1288" s="14"/>
      <c r="AJ1288" s="14"/>
      <c r="AK1288" s="14"/>
      <c r="AL1288" s="14"/>
      <c r="AM1288" s="14"/>
      <c r="AN1288" s="14"/>
      <c r="AO1288" s="14"/>
      <c r="AP1288" s="14"/>
      <c r="AQ1288" s="14"/>
      <c r="AR1288" s="14"/>
      <c r="AS1288" s="14"/>
      <c r="AT1288" s="14"/>
      <c r="AU1288" s="14"/>
      <c r="AV1288" s="14"/>
      <c r="AW1288" s="14"/>
      <c r="AX1288" s="14"/>
      <c r="AY1288" s="14"/>
      <c r="AZ1288" s="14"/>
      <c r="BA1288" s="14"/>
      <c r="BB1288" s="14"/>
      <c r="BC1288" s="14"/>
      <c r="BD1288" s="14"/>
      <c r="BE1288" s="14"/>
    </row>
    <row r="1289" customFormat="false" ht="15" hidden="false" customHeight="false" outlineLevel="0" collapsed="false">
      <c r="A1289" s="14"/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/>
      <c r="AB1289" s="14"/>
      <c r="AC1289" s="14"/>
      <c r="AD1289" s="14"/>
      <c r="AE1289" s="14"/>
      <c r="AF1289" s="14"/>
      <c r="AG1289" s="14"/>
      <c r="AH1289" s="14"/>
      <c r="AI1289" s="14"/>
      <c r="AJ1289" s="14"/>
      <c r="AK1289" s="14"/>
      <c r="AL1289" s="14"/>
      <c r="AM1289" s="14"/>
      <c r="AN1289" s="14"/>
      <c r="AO1289" s="14"/>
      <c r="AP1289" s="14"/>
      <c r="AQ1289" s="14"/>
      <c r="AR1289" s="14"/>
      <c r="AS1289" s="14"/>
      <c r="AT1289" s="14"/>
      <c r="AU1289" s="14"/>
      <c r="AV1289" s="14"/>
      <c r="AW1289" s="14"/>
      <c r="AX1289" s="14"/>
      <c r="AY1289" s="14"/>
      <c r="AZ1289" s="14"/>
      <c r="BA1289" s="14"/>
      <c r="BB1289" s="14"/>
      <c r="BC1289" s="14"/>
      <c r="BD1289" s="14"/>
      <c r="BE1289" s="14"/>
    </row>
    <row r="1290" customFormat="false" ht="15" hidden="false" customHeight="false" outlineLevel="0" collapsed="false">
      <c r="A1290" s="14"/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  <c r="AB1290" s="14"/>
      <c r="AC1290" s="14"/>
      <c r="AD1290" s="14"/>
      <c r="AE1290" s="14"/>
      <c r="AF1290" s="14"/>
      <c r="AG1290" s="14"/>
      <c r="AH1290" s="14"/>
      <c r="AI1290" s="14"/>
      <c r="AJ1290" s="14"/>
      <c r="AK1290" s="14"/>
      <c r="AL1290" s="14"/>
      <c r="AM1290" s="14"/>
      <c r="AN1290" s="14"/>
      <c r="AO1290" s="14"/>
      <c r="AP1290" s="14"/>
      <c r="AQ1290" s="14"/>
      <c r="AR1290" s="14"/>
      <c r="AS1290" s="14"/>
      <c r="AT1290" s="14"/>
      <c r="AU1290" s="14"/>
      <c r="AV1290" s="14"/>
      <c r="AW1290" s="14"/>
      <c r="AX1290" s="14"/>
      <c r="AY1290" s="14"/>
      <c r="AZ1290" s="14"/>
      <c r="BA1290" s="14"/>
      <c r="BB1290" s="14"/>
      <c r="BC1290" s="14"/>
      <c r="BD1290" s="14"/>
      <c r="BE1290" s="14"/>
    </row>
    <row r="1291" customFormat="false" ht="15" hidden="false" customHeight="false" outlineLevel="0" collapsed="false">
      <c r="A1291" s="14"/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  <c r="AA1291" s="14"/>
      <c r="AB1291" s="14"/>
      <c r="AC1291" s="14"/>
      <c r="AD1291" s="14"/>
      <c r="AE1291" s="14"/>
      <c r="AF1291" s="14"/>
      <c r="AG1291" s="14"/>
      <c r="AH1291" s="14"/>
      <c r="AI1291" s="14"/>
      <c r="AJ1291" s="14"/>
      <c r="AK1291" s="14"/>
      <c r="AL1291" s="14"/>
      <c r="AM1291" s="14"/>
      <c r="AN1291" s="14"/>
      <c r="AO1291" s="14"/>
      <c r="AP1291" s="14"/>
      <c r="AQ1291" s="14"/>
      <c r="AR1291" s="14"/>
      <c r="AS1291" s="14"/>
      <c r="AT1291" s="14"/>
      <c r="AU1291" s="14"/>
      <c r="AV1291" s="14"/>
      <c r="AW1291" s="14"/>
      <c r="AX1291" s="14"/>
      <c r="AY1291" s="14"/>
      <c r="AZ1291" s="14"/>
      <c r="BA1291" s="14"/>
      <c r="BB1291" s="14"/>
      <c r="BC1291" s="14"/>
      <c r="BD1291" s="14"/>
      <c r="BE1291" s="14"/>
    </row>
    <row r="1292" customFormat="false" ht="15" hidden="false" customHeight="false" outlineLevel="0" collapsed="false">
      <c r="A1292" s="14"/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  <c r="AA1292" s="14"/>
      <c r="AB1292" s="14"/>
      <c r="AC1292" s="14"/>
      <c r="AD1292" s="14"/>
      <c r="AE1292" s="14"/>
      <c r="AF1292" s="14"/>
      <c r="AG1292" s="14"/>
      <c r="AH1292" s="14"/>
      <c r="AI1292" s="14"/>
      <c r="AJ1292" s="14"/>
      <c r="AK1292" s="14"/>
      <c r="AL1292" s="14"/>
      <c r="AM1292" s="14"/>
      <c r="AN1292" s="14"/>
      <c r="AO1292" s="14"/>
      <c r="AP1292" s="14"/>
      <c r="AQ1292" s="14"/>
      <c r="AR1292" s="14"/>
      <c r="AS1292" s="14"/>
      <c r="AT1292" s="14"/>
      <c r="AU1292" s="14"/>
      <c r="AV1292" s="14"/>
      <c r="AW1292" s="14"/>
      <c r="AX1292" s="14"/>
      <c r="AY1292" s="14"/>
      <c r="AZ1292" s="14"/>
      <c r="BA1292" s="14"/>
      <c r="BB1292" s="14"/>
      <c r="BC1292" s="14"/>
      <c r="BD1292" s="14"/>
      <c r="BE1292" s="14"/>
    </row>
    <row r="1293" customFormat="false" ht="15" hidden="false" customHeight="false" outlineLevel="0" collapsed="false">
      <c r="A1293" s="14"/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  <c r="AA1293" s="14"/>
      <c r="AB1293" s="14"/>
      <c r="AC1293" s="14"/>
      <c r="AD1293" s="14"/>
      <c r="AE1293" s="14"/>
      <c r="AF1293" s="14"/>
      <c r="AG1293" s="14"/>
      <c r="AH1293" s="14"/>
      <c r="AI1293" s="14"/>
      <c r="AJ1293" s="14"/>
      <c r="AK1293" s="14"/>
      <c r="AL1293" s="14"/>
      <c r="AM1293" s="14"/>
      <c r="AN1293" s="14"/>
      <c r="AO1293" s="14"/>
      <c r="AP1293" s="14"/>
      <c r="AQ1293" s="14"/>
      <c r="AR1293" s="14"/>
      <c r="AS1293" s="14"/>
      <c r="AT1293" s="14"/>
      <c r="AU1293" s="14"/>
      <c r="AV1293" s="14"/>
      <c r="AW1293" s="14"/>
      <c r="AX1293" s="14"/>
      <c r="AY1293" s="14"/>
      <c r="AZ1293" s="14"/>
      <c r="BA1293" s="14"/>
      <c r="BB1293" s="14"/>
      <c r="BC1293" s="14"/>
      <c r="BD1293" s="14"/>
      <c r="BE1293" s="14"/>
    </row>
    <row r="1294" customFormat="false" ht="15" hidden="false" customHeight="false" outlineLevel="0" collapsed="false">
      <c r="A1294" s="14"/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4"/>
      <c r="AB1294" s="14"/>
      <c r="AC1294" s="14"/>
      <c r="AD1294" s="14"/>
      <c r="AE1294" s="14"/>
      <c r="AF1294" s="14"/>
      <c r="AG1294" s="14"/>
      <c r="AH1294" s="14"/>
      <c r="AI1294" s="14"/>
      <c r="AJ1294" s="14"/>
      <c r="AK1294" s="14"/>
      <c r="AL1294" s="14"/>
      <c r="AM1294" s="14"/>
      <c r="AN1294" s="14"/>
      <c r="AO1294" s="14"/>
      <c r="AP1294" s="14"/>
      <c r="AQ1294" s="14"/>
      <c r="AR1294" s="14"/>
      <c r="AS1294" s="14"/>
      <c r="AT1294" s="14"/>
      <c r="AU1294" s="14"/>
      <c r="AV1294" s="14"/>
      <c r="AW1294" s="14"/>
      <c r="AX1294" s="14"/>
      <c r="AY1294" s="14"/>
      <c r="AZ1294" s="14"/>
      <c r="BA1294" s="14"/>
      <c r="BB1294" s="14"/>
      <c r="BC1294" s="14"/>
      <c r="BD1294" s="14"/>
      <c r="BE1294" s="14"/>
    </row>
    <row r="1295" customFormat="false" ht="15" hidden="false" customHeight="false" outlineLevel="0" collapsed="false">
      <c r="A1295" s="14"/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  <c r="AB1295" s="14"/>
      <c r="AC1295" s="14"/>
      <c r="AD1295" s="14"/>
      <c r="AE1295" s="14"/>
      <c r="AF1295" s="14"/>
      <c r="AG1295" s="14"/>
      <c r="AH1295" s="14"/>
      <c r="AI1295" s="14"/>
      <c r="AJ1295" s="14"/>
      <c r="AK1295" s="14"/>
      <c r="AL1295" s="14"/>
      <c r="AM1295" s="14"/>
      <c r="AN1295" s="14"/>
      <c r="AO1295" s="14"/>
      <c r="AP1295" s="14"/>
      <c r="AQ1295" s="14"/>
      <c r="AR1295" s="14"/>
      <c r="AS1295" s="14"/>
      <c r="AT1295" s="14"/>
      <c r="AU1295" s="14"/>
      <c r="AV1295" s="14"/>
      <c r="AW1295" s="14"/>
      <c r="AX1295" s="14"/>
      <c r="AY1295" s="14"/>
      <c r="AZ1295" s="14"/>
      <c r="BA1295" s="14"/>
      <c r="BB1295" s="14"/>
      <c r="BC1295" s="14"/>
      <c r="BD1295" s="14"/>
      <c r="BE1295" s="14"/>
    </row>
  </sheetData>
  <mergeCells count="6">
    <mergeCell ref="A1:U1"/>
    <mergeCell ref="W1:AB1"/>
    <mergeCell ref="AD1:AI1"/>
    <mergeCell ref="AK1:AP1"/>
    <mergeCell ref="AR1:AW1"/>
    <mergeCell ref="AY1:B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BE62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R64" activeCellId="0" sqref="R64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19.85"/>
  </cols>
  <sheetData>
    <row r="1" customFormat="false" ht="15" hidden="false" customHeight="false" outlineLevel="0" collapsed="false">
      <c r="A1" s="11" t="s">
        <v>459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2"/>
      <c r="W1" s="11" t="n">
        <v>2013</v>
      </c>
      <c r="X1" s="11"/>
      <c r="Y1" s="11"/>
      <c r="Z1" s="11"/>
      <c r="AA1" s="11"/>
      <c r="AB1" s="11"/>
      <c r="AC1" s="12"/>
      <c r="AD1" s="11" t="n">
        <v>2014</v>
      </c>
      <c r="AE1" s="11"/>
      <c r="AF1" s="11"/>
      <c r="AG1" s="11"/>
      <c r="AH1" s="11"/>
      <c r="AI1" s="11"/>
      <c r="AJ1" s="12"/>
      <c r="AK1" s="11" t="n">
        <v>2015</v>
      </c>
      <c r="AL1" s="11"/>
      <c r="AM1" s="11"/>
      <c r="AN1" s="11"/>
      <c r="AO1" s="11"/>
      <c r="AP1" s="11"/>
      <c r="AQ1" s="12"/>
      <c r="AR1" s="11" t="n">
        <v>2016</v>
      </c>
      <c r="AS1" s="11"/>
      <c r="AT1" s="11"/>
      <c r="AU1" s="11"/>
      <c r="AV1" s="11"/>
      <c r="AW1" s="11"/>
      <c r="AX1" s="12"/>
      <c r="AY1" s="11" t="n">
        <v>2017</v>
      </c>
      <c r="AZ1" s="11"/>
      <c r="BA1" s="11"/>
      <c r="BB1" s="11"/>
      <c r="BC1" s="11"/>
      <c r="BD1" s="11"/>
      <c r="BE1" s="9"/>
    </row>
    <row r="2" customFormat="false" ht="15" hidden="false" customHeight="false" outlineLevel="0" collapsed="false">
      <c r="A2" s="13" t="s">
        <v>1</v>
      </c>
      <c r="B2" s="13" t="s">
        <v>2</v>
      </c>
      <c r="C2" s="13" t="s">
        <v>4</v>
      </c>
      <c r="D2" s="13" t="s">
        <v>5</v>
      </c>
      <c r="E2" s="13" t="s">
        <v>6</v>
      </c>
      <c r="F2" s="13" t="s">
        <v>460</v>
      </c>
      <c r="G2" s="13" t="s">
        <v>7</v>
      </c>
      <c r="H2" s="13" t="s">
        <v>461</v>
      </c>
      <c r="I2" s="13" t="s">
        <v>462</v>
      </c>
      <c r="J2" s="13" t="s">
        <v>463</v>
      </c>
      <c r="K2" s="13" t="s">
        <v>464</v>
      </c>
      <c r="L2" s="13" t="s">
        <v>465</v>
      </c>
      <c r="M2" s="13" t="s">
        <v>10</v>
      </c>
      <c r="N2" s="13" t="s">
        <v>466</v>
      </c>
      <c r="O2" s="13" t="s">
        <v>11</v>
      </c>
      <c r="P2" s="13" t="s">
        <v>467</v>
      </c>
      <c r="Q2" s="13" t="s">
        <v>468</v>
      </c>
      <c r="R2" s="13" t="s">
        <v>469</v>
      </c>
      <c r="S2" s="13" t="s">
        <v>470</v>
      </c>
      <c r="T2" s="13" t="s">
        <v>471</v>
      </c>
      <c r="U2" s="13" t="s">
        <v>472</v>
      </c>
      <c r="V2" s="12"/>
      <c r="W2" s="13" t="s">
        <v>473</v>
      </c>
      <c r="X2" s="13" t="s">
        <v>474</v>
      </c>
      <c r="Y2" s="13" t="s">
        <v>475</v>
      </c>
      <c r="Z2" s="13" t="s">
        <v>476</v>
      </c>
      <c r="AA2" s="13" t="s">
        <v>477</v>
      </c>
      <c r="AB2" s="13" t="s">
        <v>478</v>
      </c>
      <c r="AC2" s="12"/>
      <c r="AD2" s="13" t="s">
        <v>473</v>
      </c>
      <c r="AE2" s="13" t="s">
        <v>474</v>
      </c>
      <c r="AF2" s="13" t="s">
        <v>475</v>
      </c>
      <c r="AG2" s="13" t="s">
        <v>476</v>
      </c>
      <c r="AH2" s="13" t="s">
        <v>477</v>
      </c>
      <c r="AI2" s="13" t="s">
        <v>478</v>
      </c>
      <c r="AJ2" s="12"/>
      <c r="AK2" s="13" t="s">
        <v>473</v>
      </c>
      <c r="AL2" s="13" t="s">
        <v>474</v>
      </c>
      <c r="AM2" s="13" t="s">
        <v>475</v>
      </c>
      <c r="AN2" s="13" t="s">
        <v>476</v>
      </c>
      <c r="AO2" s="13" t="s">
        <v>477</v>
      </c>
      <c r="AP2" s="13" t="s">
        <v>478</v>
      </c>
      <c r="AQ2" s="12"/>
      <c r="AR2" s="13" t="s">
        <v>473</v>
      </c>
      <c r="AS2" s="13" t="s">
        <v>474</v>
      </c>
      <c r="AT2" s="13" t="s">
        <v>475</v>
      </c>
      <c r="AU2" s="13" t="s">
        <v>476</v>
      </c>
      <c r="AV2" s="13" t="s">
        <v>477</v>
      </c>
      <c r="AW2" s="13" t="s">
        <v>478</v>
      </c>
      <c r="AX2" s="12"/>
      <c r="AY2" s="13" t="s">
        <v>473</v>
      </c>
      <c r="AZ2" s="13" t="s">
        <v>474</v>
      </c>
      <c r="BA2" s="13" t="s">
        <v>475</v>
      </c>
      <c r="BB2" s="13" t="s">
        <v>476</v>
      </c>
      <c r="BC2" s="13" t="s">
        <v>477</v>
      </c>
      <c r="BD2" s="13" t="s">
        <v>478</v>
      </c>
      <c r="BE2" s="9"/>
    </row>
    <row r="3" customFormat="false" ht="15" hidden="false" customHeight="false" outlineLevel="0" collapsed="false">
      <c r="A3" s="9" t="s">
        <v>15</v>
      </c>
      <c r="B3" s="9" t="s">
        <v>16</v>
      </c>
      <c r="C3" s="9" t="n">
        <v>73.63</v>
      </c>
      <c r="D3" s="9" t="n">
        <v>198</v>
      </c>
      <c r="E3" s="9" t="n">
        <v>4.62</v>
      </c>
      <c r="F3" s="9" t="n">
        <f aca="false">STANDARDIZE(E3,$E$61,$E$62)*-1</f>
        <v>-0.821799451761043</v>
      </c>
      <c r="G3" s="9"/>
      <c r="H3" s="9"/>
      <c r="I3" s="9" t="n">
        <v>29</v>
      </c>
      <c r="J3" s="9" t="n">
        <f aca="false">STANDARDIZE(I3,$I$61,$I$62)</f>
        <v>-2.57886143788096</v>
      </c>
      <c r="K3" s="9" t="n">
        <v>112</v>
      </c>
      <c r="L3" s="9" t="n">
        <f aca="false">STANDARDIZE(K3,$K$61,$K$62)</f>
        <v>-1.990863427673</v>
      </c>
      <c r="M3" s="9" t="n">
        <v>4.33</v>
      </c>
      <c r="N3" s="9" t="n">
        <f aca="false">STANDARDIZE(M3,$M$61,$M$62)*-1</f>
        <v>-1.31905754881358</v>
      </c>
      <c r="O3" s="9" t="n">
        <v>7.26</v>
      </c>
      <c r="P3" s="9" t="n">
        <f aca="false">STANDARDIZE(O3,$O$61,$O$62)*-1</f>
        <v>-2.48886649384489</v>
      </c>
      <c r="Q3" s="9" t="n">
        <f aca="false">F3+H3+J3+L3+N3+P3</f>
        <v>-9.19944835997348</v>
      </c>
      <c r="R3" s="9" t="n">
        <f aca="false">AVERAGE(F3,H3,J3,L3,N3,P3)</f>
        <v>-1.8398896719947</v>
      </c>
      <c r="S3" s="9"/>
      <c r="T3" s="9"/>
      <c r="U3" s="9"/>
      <c r="V3" s="10"/>
      <c r="W3" s="9"/>
      <c r="X3" s="9"/>
      <c r="Y3" s="9"/>
      <c r="Z3" s="9"/>
      <c r="AA3" s="9" t="n">
        <v>0</v>
      </c>
      <c r="AB3" s="9"/>
      <c r="AC3" s="10"/>
      <c r="AD3" s="9"/>
      <c r="AE3" s="9"/>
      <c r="AF3" s="9"/>
      <c r="AG3" s="9"/>
      <c r="AH3" s="9" t="n">
        <v>0</v>
      </c>
      <c r="AI3" s="9"/>
      <c r="AJ3" s="10"/>
      <c r="AK3" s="9"/>
      <c r="AL3" s="9"/>
      <c r="AM3" s="9"/>
      <c r="AN3" s="9"/>
      <c r="AO3" s="9" t="n">
        <v>0</v>
      </c>
      <c r="AP3" s="9"/>
      <c r="AQ3" s="10"/>
      <c r="AR3" s="9"/>
      <c r="AS3" s="9"/>
      <c r="AT3" s="9"/>
      <c r="AU3" s="9"/>
      <c r="AV3" s="9" t="n">
        <v>0</v>
      </c>
      <c r="AW3" s="9"/>
      <c r="AX3" s="10"/>
      <c r="AY3" s="9"/>
      <c r="AZ3" s="9"/>
      <c r="BA3" s="9"/>
      <c r="BB3" s="9"/>
      <c r="BC3" s="9" t="n">
        <v>0</v>
      </c>
      <c r="BD3" s="9"/>
      <c r="BE3" s="9"/>
    </row>
    <row r="4" customFormat="false" ht="15" hidden="false" customHeight="false" outlineLevel="0" collapsed="false">
      <c r="A4" s="9" t="s">
        <v>26</v>
      </c>
      <c r="B4" s="9" t="s">
        <v>16</v>
      </c>
      <c r="C4" s="9" t="n">
        <v>69.38</v>
      </c>
      <c r="D4" s="9" t="n">
        <v>186</v>
      </c>
      <c r="E4" s="9" t="n">
        <v>4.58</v>
      </c>
      <c r="F4" s="9" t="n">
        <f aca="false">STANDARDIZE(E4,$E$61,$E$62)*-1</f>
        <v>-0.433869275774464</v>
      </c>
      <c r="G4" s="9" t="n">
        <v>17</v>
      </c>
      <c r="H4" s="9" t="n">
        <f aca="false">STANDARDIZE(G4,$G$61,$G$62)</f>
        <v>0.41684393392279</v>
      </c>
      <c r="I4" s="9" t="n">
        <v>33</v>
      </c>
      <c r="J4" s="9" t="n">
        <f aca="false">STANDARDIZE(I4,$I$61,$I$62)</f>
        <v>-1.05064725247002</v>
      </c>
      <c r="K4" s="9" t="n">
        <v>116</v>
      </c>
      <c r="L4" s="9" t="n">
        <f aca="false">STANDARDIZE(K4,$K$61,$K$62)</f>
        <v>-1.27583501350875</v>
      </c>
      <c r="M4" s="9" t="n">
        <v>4.25</v>
      </c>
      <c r="N4" s="9" t="n">
        <f aca="false">STANDARDIZE(M4,$M$61,$M$62)*-1</f>
        <v>-0.658496647999274</v>
      </c>
      <c r="O4" s="9" t="n">
        <v>6.92</v>
      </c>
      <c r="P4" s="9" t="n">
        <f aca="false">STANDARDIZE(O4,$O$61,$O$62)*-1</f>
        <v>-0.283368887502228</v>
      </c>
      <c r="Q4" s="9" t="n">
        <f aca="false">F4+H4+J4+L4+N4+P4</f>
        <v>-3.28537314333195</v>
      </c>
      <c r="R4" s="9" t="n">
        <f aca="false">AVERAGE(F4,H4,J4,L4,N4,P4)</f>
        <v>-0.547562190555326</v>
      </c>
      <c r="S4" s="9"/>
      <c r="T4" s="9"/>
      <c r="U4" s="9"/>
      <c r="V4" s="10"/>
      <c r="W4" s="9"/>
      <c r="X4" s="9"/>
      <c r="Y4" s="9"/>
      <c r="Z4" s="9"/>
      <c r="AA4" s="9" t="n">
        <v>0</v>
      </c>
      <c r="AB4" s="9"/>
      <c r="AC4" s="10"/>
      <c r="AD4" s="9"/>
      <c r="AE4" s="9"/>
      <c r="AF4" s="9"/>
      <c r="AG4" s="9"/>
      <c r="AH4" s="9" t="n">
        <v>0</v>
      </c>
      <c r="AI4" s="9"/>
      <c r="AJ4" s="10"/>
      <c r="AK4" s="9"/>
      <c r="AL4" s="9"/>
      <c r="AM4" s="9"/>
      <c r="AN4" s="9"/>
      <c r="AO4" s="9" t="n">
        <v>0</v>
      </c>
      <c r="AP4" s="9"/>
      <c r="AQ4" s="10"/>
      <c r="AR4" s="9"/>
      <c r="AS4" s="9"/>
      <c r="AT4" s="9"/>
      <c r="AU4" s="9"/>
      <c r="AV4" s="9" t="n">
        <v>0</v>
      </c>
      <c r="AW4" s="9"/>
      <c r="AX4" s="10"/>
      <c r="AY4" s="9"/>
      <c r="AZ4" s="9"/>
      <c r="BA4" s="9"/>
      <c r="BB4" s="9"/>
      <c r="BC4" s="9" t="n">
        <v>0</v>
      </c>
      <c r="BD4" s="9"/>
      <c r="BE4" s="9"/>
    </row>
    <row r="5" customFormat="false" ht="15" hidden="false" customHeight="false" outlineLevel="0" collapsed="false">
      <c r="A5" s="9" t="s">
        <v>49</v>
      </c>
      <c r="B5" s="9" t="s">
        <v>16</v>
      </c>
      <c r="C5" s="9" t="n">
        <v>70.25</v>
      </c>
      <c r="D5" s="9" t="n">
        <v>184</v>
      </c>
      <c r="E5" s="9" t="n">
        <v>4.51</v>
      </c>
      <c r="F5" s="9" t="n">
        <f aca="false">STANDARDIZE(E5,$E$61,$E$62)*-1</f>
        <v>0.245008532202052</v>
      </c>
      <c r="G5" s="9" t="n">
        <v>14</v>
      </c>
      <c r="H5" s="9" t="n">
        <f aca="false">STANDARDIZE(G5,$G$61,$G$62)</f>
        <v>-0.208421966961395</v>
      </c>
      <c r="I5" s="9" t="n">
        <v>40.5</v>
      </c>
      <c r="J5" s="9" t="n">
        <f aca="false">STANDARDIZE(I5,$I$61,$I$62)</f>
        <v>1.81475434517549</v>
      </c>
      <c r="K5" s="9" t="n">
        <v>132</v>
      </c>
      <c r="L5" s="9" t="n">
        <f aca="false">STANDARDIZE(K5,$K$61,$K$62)</f>
        <v>1.58427864314823</v>
      </c>
      <c r="M5" s="9" t="n">
        <v>3.84</v>
      </c>
      <c r="N5" s="9" t="n">
        <f aca="false">STANDARDIZE(M5,$M$61,$M$62)*-1</f>
        <v>2.72687796867404</v>
      </c>
      <c r="O5" s="9" t="n">
        <v>6.82</v>
      </c>
      <c r="P5" s="9" t="n">
        <f aca="false">STANDARDIZE(O5,$O$61,$O$62)*-1</f>
        <v>0.365306879069142</v>
      </c>
      <c r="Q5" s="9" t="n">
        <f aca="false">F5+H5+J5+L5+N5+P5</f>
        <v>6.52780440130757</v>
      </c>
      <c r="R5" s="9" t="n">
        <f aca="false">AVERAGE(F5,H5,J5,L5,N5,P5)</f>
        <v>1.08796740021793</v>
      </c>
      <c r="S5" s="9" t="n">
        <v>4</v>
      </c>
      <c r="T5" s="9" t="n">
        <v>114</v>
      </c>
      <c r="U5" s="9" t="n">
        <v>100</v>
      </c>
      <c r="V5" s="10"/>
      <c r="W5" s="9" t="n">
        <v>15</v>
      </c>
      <c r="X5" s="9" t="n">
        <v>0</v>
      </c>
      <c r="Y5" s="9" t="n">
        <v>179</v>
      </c>
      <c r="Z5" s="9" t="n">
        <v>143</v>
      </c>
      <c r="AA5" s="9" t="n">
        <v>322</v>
      </c>
      <c r="AB5" s="9" t="n">
        <v>21.4666666666667</v>
      </c>
      <c r="AC5" s="10"/>
      <c r="AD5" s="9" t="n">
        <v>11</v>
      </c>
      <c r="AE5" s="9" t="n">
        <v>0</v>
      </c>
      <c r="AF5" s="9" t="n">
        <v>4</v>
      </c>
      <c r="AG5" s="9" t="n">
        <v>35</v>
      </c>
      <c r="AH5" s="9" t="n">
        <v>39</v>
      </c>
      <c r="AI5" s="9" t="n">
        <v>3.54545454545455</v>
      </c>
      <c r="AJ5" s="10"/>
      <c r="AK5" s="9" t="n">
        <v>9</v>
      </c>
      <c r="AL5" s="9" t="n">
        <v>0</v>
      </c>
      <c r="AM5" s="9" t="n">
        <v>256</v>
      </c>
      <c r="AN5" s="9" t="n">
        <v>92</v>
      </c>
      <c r="AO5" s="9" t="n">
        <v>348</v>
      </c>
      <c r="AP5" s="9" t="n">
        <v>38.6666666666667</v>
      </c>
      <c r="AQ5" s="10"/>
      <c r="AR5" s="9" t="n">
        <v>14</v>
      </c>
      <c r="AS5" s="9" t="n">
        <v>0</v>
      </c>
      <c r="AT5" s="9" t="n">
        <v>587</v>
      </c>
      <c r="AU5" s="9" t="n">
        <v>80</v>
      </c>
      <c r="AV5" s="9" t="n">
        <v>667</v>
      </c>
      <c r="AW5" s="9" t="n">
        <v>47.6428571428571</v>
      </c>
      <c r="AX5" s="10"/>
      <c r="AY5" s="9"/>
      <c r="AZ5" s="9"/>
      <c r="BA5" s="9"/>
      <c r="BB5" s="9"/>
      <c r="BC5" s="9" t="n">
        <v>0</v>
      </c>
      <c r="BD5" s="9"/>
      <c r="BE5" s="9"/>
    </row>
    <row r="6" customFormat="false" ht="15" hidden="false" customHeight="false" outlineLevel="0" collapsed="false">
      <c r="A6" s="9" t="s">
        <v>58</v>
      </c>
      <c r="B6" s="9" t="s">
        <v>16</v>
      </c>
      <c r="C6" s="9" t="n">
        <v>73</v>
      </c>
      <c r="D6" s="9" t="n">
        <v>195</v>
      </c>
      <c r="E6" s="9" t="n">
        <v>4.53</v>
      </c>
      <c r="F6" s="9" t="n">
        <f aca="false">STANDARDIZE(E6,$E$61,$E$62)*-1</f>
        <v>0.0510434442087584</v>
      </c>
      <c r="G6" s="9" t="n">
        <v>14</v>
      </c>
      <c r="H6" s="9" t="n">
        <f aca="false">STANDARDIZE(G6,$G$61,$G$62)</f>
        <v>-0.208421966961395</v>
      </c>
      <c r="I6" s="9" t="n">
        <v>36</v>
      </c>
      <c r="J6" s="9" t="n">
        <f aca="false">STANDARDIZE(I6,$I$61,$I$62)</f>
        <v>0.0955133865881839</v>
      </c>
      <c r="K6" s="9" t="n">
        <v>128</v>
      </c>
      <c r="L6" s="9" t="n">
        <f aca="false">STANDARDIZE(K6,$K$61,$K$62)</f>
        <v>0.869250228983985</v>
      </c>
      <c r="M6" s="9" t="n">
        <v>4.12</v>
      </c>
      <c r="N6" s="9" t="n">
        <f aca="false">STANDARDIZE(M6,$M$61,$M$62)*-1</f>
        <v>0.414914815823972</v>
      </c>
      <c r="O6" s="9" t="n">
        <v>6.97</v>
      </c>
      <c r="P6" s="9" t="n">
        <f aca="false">STANDARDIZE(O6,$O$61,$O$62)*-1</f>
        <v>-0.607706770787913</v>
      </c>
      <c r="Q6" s="9" t="n">
        <f aca="false">F6+H6+J6+L6+N6+P6</f>
        <v>0.614593137855592</v>
      </c>
      <c r="R6" s="9" t="n">
        <f aca="false">AVERAGE(F6,H6,J6,L6,N6,P6)</f>
        <v>0.102432189642599</v>
      </c>
      <c r="S6" s="9" t="n">
        <v>3</v>
      </c>
      <c r="T6" s="9" t="n">
        <v>70</v>
      </c>
      <c r="U6" s="9" t="n">
        <v>64</v>
      </c>
      <c r="V6" s="10"/>
      <c r="W6" s="9" t="n">
        <v>13</v>
      </c>
      <c r="X6" s="9" t="n">
        <v>0</v>
      </c>
      <c r="Y6" s="9" t="n">
        <v>92</v>
      </c>
      <c r="Z6" s="9" t="n">
        <v>243</v>
      </c>
      <c r="AA6" s="9" t="n">
        <v>335</v>
      </c>
      <c r="AB6" s="9" t="n">
        <v>25.7692307692308</v>
      </c>
      <c r="AC6" s="10"/>
      <c r="AD6" s="9" t="n">
        <v>11</v>
      </c>
      <c r="AE6" s="9" t="n">
        <v>0</v>
      </c>
      <c r="AF6" s="9" t="n">
        <v>670</v>
      </c>
      <c r="AG6" s="9" t="n">
        <v>113</v>
      </c>
      <c r="AH6" s="9" t="n">
        <v>783</v>
      </c>
      <c r="AI6" s="9" t="n">
        <v>71.1818181818182</v>
      </c>
      <c r="AJ6" s="10"/>
      <c r="AK6" s="9" t="n">
        <v>10</v>
      </c>
      <c r="AL6" s="9" t="n">
        <v>0</v>
      </c>
      <c r="AM6" s="9" t="n">
        <v>293</v>
      </c>
      <c r="AN6" s="9" t="n">
        <v>169</v>
      </c>
      <c r="AO6" s="9" t="n">
        <v>462</v>
      </c>
      <c r="AP6" s="9" t="n">
        <v>46.2</v>
      </c>
      <c r="AQ6" s="10"/>
      <c r="AR6" s="9" t="n">
        <v>1</v>
      </c>
      <c r="AS6" s="9" t="n">
        <v>0</v>
      </c>
      <c r="AT6" s="9" t="n">
        <v>2</v>
      </c>
      <c r="AU6" s="9" t="n">
        <v>9</v>
      </c>
      <c r="AV6" s="9" t="n">
        <v>11</v>
      </c>
      <c r="AW6" s="9" t="n">
        <v>11</v>
      </c>
      <c r="AX6" s="10"/>
      <c r="AY6" s="9" t="n">
        <v>8</v>
      </c>
      <c r="AZ6" s="9" t="n">
        <v>0</v>
      </c>
      <c r="BA6" s="9" t="n">
        <v>65</v>
      </c>
      <c r="BB6" s="9" t="n">
        <v>69</v>
      </c>
      <c r="BC6" s="9" t="n">
        <v>134</v>
      </c>
      <c r="BD6" s="9" t="n">
        <v>16.75</v>
      </c>
      <c r="BE6" s="9"/>
    </row>
    <row r="7" customFormat="false" ht="15" hidden="false" customHeight="false" outlineLevel="0" collapsed="false">
      <c r="A7" s="9" t="s">
        <v>77</v>
      </c>
      <c r="B7" s="9" t="s">
        <v>16</v>
      </c>
      <c r="C7" s="9" t="n">
        <v>71</v>
      </c>
      <c r="D7" s="9" t="n">
        <v>193</v>
      </c>
      <c r="E7" s="9" t="n">
        <v>4.4</v>
      </c>
      <c r="F7" s="9" t="n">
        <f aca="false">STANDARDIZE(E7,$E$61,$E$62)*-1</f>
        <v>1.31181651616514</v>
      </c>
      <c r="G7" s="9" t="n">
        <v>14</v>
      </c>
      <c r="H7" s="9" t="n">
        <f aca="false">STANDARDIZE(G7,$G$61,$G$62)</f>
        <v>-0.208421966961395</v>
      </c>
      <c r="I7" s="9" t="n">
        <v>33.5</v>
      </c>
      <c r="J7" s="9" t="n">
        <f aca="false">STANDARDIZE(I7,$I$61,$I$62)</f>
        <v>-0.859620479293655</v>
      </c>
      <c r="K7" s="9" t="n">
        <v>119</v>
      </c>
      <c r="L7" s="9" t="n">
        <f aca="false">STANDARDIZE(K7,$K$61,$K$62)</f>
        <v>-0.739563702885569</v>
      </c>
      <c r="M7" s="9" t="n">
        <v>4.18</v>
      </c>
      <c r="N7" s="9" t="n">
        <f aca="false">STANDARDIZE(M7,$M$61,$M$62)*-1</f>
        <v>-0.0805058597867539</v>
      </c>
      <c r="O7" s="9" t="n">
        <v>6.71</v>
      </c>
      <c r="P7" s="9" t="n">
        <f aca="false">STANDARDIZE(O7,$O$61,$O$62)*-1</f>
        <v>1.07885022229765</v>
      </c>
      <c r="Q7" s="9" t="n">
        <f aca="false">F7+H7+J7+L7+N7+P7</f>
        <v>0.502554729535421</v>
      </c>
      <c r="R7" s="9" t="n">
        <f aca="false">AVERAGE(F7,H7,J7,L7,N7,P7)</f>
        <v>0.0837591215892368</v>
      </c>
      <c r="S7" s="9" t="n">
        <v>5</v>
      </c>
      <c r="T7" s="9" t="n">
        <v>149</v>
      </c>
      <c r="U7" s="9" t="n">
        <v>127</v>
      </c>
      <c r="V7" s="10"/>
      <c r="W7" s="9" t="n">
        <v>15</v>
      </c>
      <c r="X7" s="9" t="n">
        <v>0</v>
      </c>
      <c r="Y7" s="9" t="n">
        <v>78</v>
      </c>
      <c r="Z7" s="9" t="n">
        <v>235</v>
      </c>
      <c r="AA7" s="9" t="n">
        <v>313</v>
      </c>
      <c r="AB7" s="9" t="n">
        <v>20.8666666666667</v>
      </c>
      <c r="AC7" s="10"/>
      <c r="AD7" s="9" t="n">
        <v>2</v>
      </c>
      <c r="AE7" s="9" t="n">
        <v>0</v>
      </c>
      <c r="AF7" s="9" t="n">
        <v>26</v>
      </c>
      <c r="AG7" s="9" t="n">
        <v>25</v>
      </c>
      <c r="AH7" s="9" t="n">
        <v>51</v>
      </c>
      <c r="AI7" s="9" t="n">
        <v>25.5</v>
      </c>
      <c r="AJ7" s="10"/>
      <c r="AK7" s="9" t="n">
        <v>1</v>
      </c>
      <c r="AL7" s="9" t="n">
        <v>0</v>
      </c>
      <c r="AM7" s="9" t="n">
        <v>0</v>
      </c>
      <c r="AN7" s="9" t="n">
        <v>8</v>
      </c>
      <c r="AO7" s="9" t="n">
        <v>8</v>
      </c>
      <c r="AP7" s="9" t="n">
        <v>8</v>
      </c>
      <c r="AQ7" s="10"/>
      <c r="AR7" s="9"/>
      <c r="AS7" s="9"/>
      <c r="AT7" s="9"/>
      <c r="AU7" s="9"/>
      <c r="AV7" s="9" t="n">
        <v>0</v>
      </c>
      <c r="AW7" s="9"/>
      <c r="AX7" s="10"/>
      <c r="AY7" s="9"/>
      <c r="AZ7" s="9"/>
      <c r="BA7" s="9"/>
      <c r="BB7" s="9"/>
      <c r="BC7" s="9" t="n">
        <v>0</v>
      </c>
      <c r="BD7" s="9"/>
      <c r="BE7" s="9"/>
    </row>
    <row r="8" customFormat="false" ht="15" hidden="false" customHeight="false" outlineLevel="0" collapsed="false">
      <c r="A8" s="9" t="s">
        <v>133</v>
      </c>
      <c r="B8" s="9" t="s">
        <v>16</v>
      </c>
      <c r="C8" s="9" t="n">
        <v>71.88</v>
      </c>
      <c r="D8" s="9" t="n">
        <v>192</v>
      </c>
      <c r="E8" s="9" t="n">
        <v>4.36</v>
      </c>
      <c r="F8" s="9" t="n">
        <f aca="false">STANDARDIZE(E8,$E$61,$E$62)*-1</f>
        <v>1.69974669215172</v>
      </c>
      <c r="G8" s="9" t="n">
        <v>14</v>
      </c>
      <c r="H8" s="9" t="n">
        <f aca="false">STANDARDIZE(G8,$G$61,$G$62)</f>
        <v>-0.208421966961395</v>
      </c>
      <c r="I8" s="9" t="n">
        <v>35.5</v>
      </c>
      <c r="J8" s="9" t="n">
        <f aca="false">STANDARDIZE(I8,$I$61,$I$62)</f>
        <v>-0.0955133865881839</v>
      </c>
      <c r="K8" s="9" t="n">
        <v>124</v>
      </c>
      <c r="L8" s="9" t="n">
        <f aca="false">STANDARDIZE(K8,$K$61,$K$62)</f>
        <v>0.154221814819739</v>
      </c>
      <c r="M8" s="9" t="n">
        <v>4.21</v>
      </c>
      <c r="N8" s="9" t="n">
        <f aca="false">STANDARDIZE(M8,$M$61,$M$62)*-1</f>
        <v>-0.328216197592121</v>
      </c>
      <c r="O8" s="9" t="n">
        <v>6.9</v>
      </c>
      <c r="P8" s="9" t="n">
        <f aca="false">STANDARDIZE(O8,$O$61,$O$62)*-1</f>
        <v>-0.153633734187956</v>
      </c>
      <c r="Q8" s="9" t="n">
        <f aca="false">F8+H8+J8+L8+N8+P8</f>
        <v>1.0681832216418</v>
      </c>
      <c r="R8" s="9" t="n">
        <f aca="false">AVERAGE(F8,H8,J8,L8,N8,P8)</f>
        <v>0.1780305369403</v>
      </c>
      <c r="S8" s="9" t="n">
        <v>2</v>
      </c>
      <c r="T8" s="9" t="n">
        <v>36</v>
      </c>
      <c r="U8" s="9" t="n">
        <v>34</v>
      </c>
      <c r="V8" s="10"/>
      <c r="W8" s="9" t="n">
        <v>13</v>
      </c>
      <c r="X8" s="9" t="n">
        <v>0</v>
      </c>
      <c r="Y8" s="9" t="n">
        <v>338</v>
      </c>
      <c r="Z8" s="9" t="n">
        <v>170</v>
      </c>
      <c r="AA8" s="9" t="n">
        <v>508</v>
      </c>
      <c r="AB8" s="9" t="n">
        <v>39.0769230769231</v>
      </c>
      <c r="AC8" s="10"/>
      <c r="AD8" s="9" t="n">
        <v>16</v>
      </c>
      <c r="AE8" s="9" t="n">
        <v>0</v>
      </c>
      <c r="AF8" s="9" t="n">
        <v>1012</v>
      </c>
      <c r="AG8" s="9" t="n">
        <v>30</v>
      </c>
      <c r="AH8" s="9" t="n">
        <v>1042</v>
      </c>
      <c r="AI8" s="9" t="n">
        <v>65.125</v>
      </c>
      <c r="AJ8" s="10"/>
      <c r="AK8" s="9" t="n">
        <v>16</v>
      </c>
      <c r="AL8" s="9" t="n">
        <v>0</v>
      </c>
      <c r="AM8" s="9" t="n">
        <v>994</v>
      </c>
      <c r="AN8" s="9" t="n">
        <v>48</v>
      </c>
      <c r="AO8" s="9" t="n">
        <v>1042</v>
      </c>
      <c r="AP8" s="9" t="n">
        <v>65.125</v>
      </c>
      <c r="AQ8" s="10"/>
      <c r="AR8" s="9" t="n">
        <v>13</v>
      </c>
      <c r="AS8" s="9" t="n">
        <v>0</v>
      </c>
      <c r="AT8" s="9" t="n">
        <v>731</v>
      </c>
      <c r="AU8" s="9" t="n">
        <v>46</v>
      </c>
      <c r="AV8" s="9" t="n">
        <v>777</v>
      </c>
      <c r="AW8" s="9" t="n">
        <v>59.7692307692308</v>
      </c>
      <c r="AX8" s="10"/>
      <c r="AY8" s="9" t="n">
        <v>16</v>
      </c>
      <c r="AZ8" s="9" t="n">
        <v>0</v>
      </c>
      <c r="BA8" s="9" t="n">
        <v>1064</v>
      </c>
      <c r="BB8" s="9" t="n">
        <v>83</v>
      </c>
      <c r="BC8" s="9" t="n">
        <v>1147</v>
      </c>
      <c r="BD8" s="9" t="n">
        <v>71.6875</v>
      </c>
      <c r="BE8" s="9"/>
    </row>
    <row r="9" customFormat="false" ht="15" hidden="false" customHeight="false" outlineLevel="0" collapsed="false">
      <c r="A9" s="9" t="s">
        <v>136</v>
      </c>
      <c r="B9" s="9" t="s">
        <v>16</v>
      </c>
      <c r="C9" s="9" t="n">
        <v>73</v>
      </c>
      <c r="D9" s="9" t="n">
        <v>205</v>
      </c>
      <c r="E9" s="9" t="n">
        <v>4.44</v>
      </c>
      <c r="F9" s="9" t="n">
        <f aca="false">STANDARDIZE(E9,$E$61,$E$62)*-1</f>
        <v>0.92388634017856</v>
      </c>
      <c r="G9" s="9" t="n">
        <v>15</v>
      </c>
      <c r="H9" s="15" t="n">
        <f aca="false">STANDARDIZE(G9,$G$61,$G$62)</f>
        <v>0</v>
      </c>
      <c r="I9" s="9" t="n">
        <v>35.5</v>
      </c>
      <c r="J9" s="9" t="n">
        <f aca="false">STANDARDIZE(I9,$I$61,$I$62)</f>
        <v>-0.0955133865881839</v>
      </c>
      <c r="K9" s="9" t="n">
        <v>127</v>
      </c>
      <c r="L9" s="9" t="n">
        <f aca="false">STANDARDIZE(K9,$K$61,$K$62)</f>
        <v>0.690493125442924</v>
      </c>
      <c r="M9" s="9"/>
      <c r="N9" s="9"/>
      <c r="O9" s="9"/>
      <c r="P9" s="9"/>
      <c r="Q9" s="9" t="n">
        <f aca="false">F9+H9+J9+L9+N9+P9</f>
        <v>1.5188660790333</v>
      </c>
      <c r="R9" s="9" t="n">
        <f aca="false">AVERAGE(F9,H9,J9,L9,N9,P9)</f>
        <v>0.379716519758325</v>
      </c>
      <c r="S9" s="9" t="n">
        <v>2</v>
      </c>
      <c r="T9" s="9" t="n">
        <v>51</v>
      </c>
      <c r="U9" s="9" t="n">
        <v>46</v>
      </c>
      <c r="V9" s="10"/>
      <c r="W9" s="9" t="n">
        <v>16</v>
      </c>
      <c r="X9" s="9" t="n">
        <v>0</v>
      </c>
      <c r="Y9" s="9" t="n">
        <v>685</v>
      </c>
      <c r="Z9" s="9" t="n">
        <v>98</v>
      </c>
      <c r="AA9" s="9" t="n">
        <v>783</v>
      </c>
      <c r="AB9" s="9" t="n">
        <v>48.9375</v>
      </c>
      <c r="AC9" s="10"/>
      <c r="AD9" s="9" t="n">
        <v>15</v>
      </c>
      <c r="AE9" s="9" t="n">
        <v>0</v>
      </c>
      <c r="AF9" s="9" t="n">
        <v>905</v>
      </c>
      <c r="AG9" s="9" t="n">
        <v>121</v>
      </c>
      <c r="AH9" s="9" t="n">
        <v>1026</v>
      </c>
      <c r="AI9" s="9" t="n">
        <v>68.4</v>
      </c>
      <c r="AJ9" s="10"/>
      <c r="AK9" s="9" t="n">
        <v>16</v>
      </c>
      <c r="AL9" s="9" t="n">
        <v>0</v>
      </c>
      <c r="AM9" s="9" t="n">
        <v>879</v>
      </c>
      <c r="AN9" s="9" t="n">
        <v>48</v>
      </c>
      <c r="AO9" s="9" t="n">
        <v>927</v>
      </c>
      <c r="AP9" s="9" t="n">
        <v>57.9375</v>
      </c>
      <c r="AQ9" s="10"/>
      <c r="AR9" s="9" t="n">
        <v>15</v>
      </c>
      <c r="AS9" s="9" t="n">
        <v>0</v>
      </c>
      <c r="AT9" s="9" t="n">
        <v>959</v>
      </c>
      <c r="AU9" s="9" t="n">
        <v>0</v>
      </c>
      <c r="AV9" s="9" t="n">
        <v>959</v>
      </c>
      <c r="AW9" s="9" t="n">
        <v>63.9333333333333</v>
      </c>
      <c r="AX9" s="10"/>
      <c r="AY9" s="9" t="n">
        <v>6</v>
      </c>
      <c r="AZ9" s="9" t="n">
        <v>0</v>
      </c>
      <c r="BA9" s="9" t="n">
        <v>287</v>
      </c>
      <c r="BB9" s="9" t="n">
        <v>0</v>
      </c>
      <c r="BC9" s="9" t="n">
        <v>287</v>
      </c>
      <c r="BD9" s="9" t="n">
        <v>47.8333333333333</v>
      </c>
      <c r="BE9" s="9"/>
    </row>
    <row r="10" customFormat="false" ht="15" hidden="false" customHeight="false" outlineLevel="0" collapsed="false">
      <c r="A10" s="9" t="s">
        <v>144</v>
      </c>
      <c r="B10" s="9" t="s">
        <v>16</v>
      </c>
      <c r="C10" s="9" t="n">
        <v>70</v>
      </c>
      <c r="D10" s="9" t="n">
        <v>186</v>
      </c>
      <c r="E10" s="9" t="n">
        <v>4.56</v>
      </c>
      <c r="F10" s="9" t="n">
        <f aca="false">STANDARDIZE(E10,$E$61,$E$62)*-1</f>
        <v>-0.23990418778117</v>
      </c>
      <c r="G10" s="9" t="n">
        <v>15</v>
      </c>
      <c r="H10" s="15" t="n">
        <f aca="false">STANDARDIZE(G10,$G$61,$G$62)</f>
        <v>0</v>
      </c>
      <c r="I10" s="9" t="n">
        <v>33</v>
      </c>
      <c r="J10" s="9" t="n">
        <f aca="false">STANDARDIZE(I10,$I$61,$I$62)</f>
        <v>-1.05064725247002</v>
      </c>
      <c r="K10" s="9" t="n">
        <v>122</v>
      </c>
      <c r="L10" s="9" t="n">
        <f aca="false">STANDARDIZE(K10,$K$61,$K$62)</f>
        <v>-0.203292392262384</v>
      </c>
      <c r="M10" s="9"/>
      <c r="N10" s="9"/>
      <c r="O10" s="9"/>
      <c r="P10" s="9"/>
      <c r="Q10" s="9" t="n">
        <f aca="false">F10+H10+J10+L10+N10+P10</f>
        <v>-1.49384383251358</v>
      </c>
      <c r="R10" s="9" t="n">
        <f aca="false">AVERAGE(F10,H10,J10,L10,N10,P10)</f>
        <v>-0.373460958128394</v>
      </c>
      <c r="S10" s="9"/>
      <c r="T10" s="9"/>
      <c r="U10" s="9"/>
      <c r="V10" s="10"/>
      <c r="W10" s="9"/>
      <c r="X10" s="9"/>
      <c r="Y10" s="9"/>
      <c r="Z10" s="9"/>
      <c r="AA10" s="9" t="n">
        <v>0</v>
      </c>
      <c r="AB10" s="9"/>
      <c r="AC10" s="10"/>
      <c r="AD10" s="9"/>
      <c r="AE10" s="9"/>
      <c r="AF10" s="9"/>
      <c r="AG10" s="9"/>
      <c r="AH10" s="9" t="n">
        <v>0</v>
      </c>
      <c r="AI10" s="9"/>
      <c r="AJ10" s="10"/>
      <c r="AK10" s="9"/>
      <c r="AL10" s="9"/>
      <c r="AM10" s="9"/>
      <c r="AN10" s="9"/>
      <c r="AO10" s="9" t="n">
        <v>0</v>
      </c>
      <c r="AP10" s="9"/>
      <c r="AQ10" s="10"/>
      <c r="AR10" s="9"/>
      <c r="AS10" s="9"/>
      <c r="AT10" s="9"/>
      <c r="AU10" s="9"/>
      <c r="AV10" s="9" t="n">
        <v>0</v>
      </c>
      <c r="AW10" s="9"/>
      <c r="AX10" s="10"/>
      <c r="AY10" s="9"/>
      <c r="AZ10" s="9"/>
      <c r="BA10" s="9"/>
      <c r="BB10" s="9"/>
      <c r="BC10" s="9" t="n">
        <v>0</v>
      </c>
      <c r="BD10" s="9"/>
      <c r="BE10" s="9"/>
    </row>
    <row r="11" customFormat="false" ht="15" hidden="false" customHeight="false" outlineLevel="0" collapsed="false">
      <c r="A11" s="9" t="s">
        <v>147</v>
      </c>
      <c r="B11" s="9" t="s">
        <v>16</v>
      </c>
      <c r="C11" s="9" t="n">
        <v>71.88</v>
      </c>
      <c r="D11" s="9" t="n">
        <v>201</v>
      </c>
      <c r="E11" s="9" t="n">
        <v>4.37</v>
      </c>
      <c r="F11" s="9" t="n">
        <f aca="false">STANDARDIZE(E11,$E$61,$E$62)*-1</f>
        <v>1.60276414815508</v>
      </c>
      <c r="G11" s="9"/>
      <c r="H11" s="9"/>
      <c r="I11" s="9" t="n">
        <v>36</v>
      </c>
      <c r="J11" s="9" t="n">
        <f aca="false">STANDARDIZE(I11,$I$61,$I$62)</f>
        <v>0.0955133865881839</v>
      </c>
      <c r="K11" s="9" t="n">
        <v>122</v>
      </c>
      <c r="L11" s="9" t="n">
        <f aca="false">STANDARDIZE(K11,$K$61,$K$62)</f>
        <v>-0.203292392262384</v>
      </c>
      <c r="M11" s="9" t="n">
        <v>4.32</v>
      </c>
      <c r="N11" s="9" t="n">
        <f aca="false">STANDARDIZE(M11,$M$61,$M$62)*-1</f>
        <v>-1.23648743621179</v>
      </c>
      <c r="O11" s="9" t="n">
        <v>6.95</v>
      </c>
      <c r="P11" s="9" t="n">
        <f aca="false">STANDARDIZE(O11,$O$61,$O$62)*-1</f>
        <v>-0.477971617473641</v>
      </c>
      <c r="Q11" s="9" t="n">
        <f aca="false">F11+H11+J11+L11+N11+P11</f>
        <v>-0.21947391120456</v>
      </c>
      <c r="R11" s="9" t="n">
        <f aca="false">AVERAGE(F11,H11,J11,L11,N11,P11)</f>
        <v>-0.043894782240912</v>
      </c>
      <c r="S11" s="9" t="n">
        <v>1</v>
      </c>
      <c r="T11" s="9" t="n">
        <v>9</v>
      </c>
      <c r="U11" s="9" t="n">
        <v>9</v>
      </c>
      <c r="V11" s="10"/>
      <c r="W11" s="9" t="n">
        <v>13</v>
      </c>
      <c r="X11" s="9" t="n">
        <v>0</v>
      </c>
      <c r="Y11" s="9" t="n">
        <v>723</v>
      </c>
      <c r="Z11" s="9" t="n">
        <v>15</v>
      </c>
      <c r="AA11" s="9" t="n">
        <v>738</v>
      </c>
      <c r="AB11" s="9" t="n">
        <v>56.7692307692308</v>
      </c>
      <c r="AC11" s="10"/>
      <c r="AD11" s="9" t="n">
        <v>3</v>
      </c>
      <c r="AE11" s="9" t="n">
        <v>0</v>
      </c>
      <c r="AF11" s="9" t="n">
        <v>116</v>
      </c>
      <c r="AG11" s="9" t="n">
        <v>10</v>
      </c>
      <c r="AH11" s="9" t="n">
        <v>126</v>
      </c>
      <c r="AI11" s="9" t="n">
        <v>42</v>
      </c>
      <c r="AJ11" s="10"/>
      <c r="AK11" s="9" t="n">
        <v>5</v>
      </c>
      <c r="AL11" s="9" t="n">
        <v>0</v>
      </c>
      <c r="AM11" s="9" t="n">
        <v>0</v>
      </c>
      <c r="AN11" s="9" t="n">
        <v>47</v>
      </c>
      <c r="AO11" s="9" t="n">
        <v>47</v>
      </c>
      <c r="AP11" s="9" t="n">
        <v>9.4</v>
      </c>
      <c r="AQ11" s="10"/>
      <c r="AR11" s="9"/>
      <c r="AS11" s="9"/>
      <c r="AT11" s="9"/>
      <c r="AU11" s="9"/>
      <c r="AV11" s="9" t="n">
        <v>0</v>
      </c>
      <c r="AW11" s="9"/>
      <c r="AX11" s="10"/>
      <c r="AY11" s="9"/>
      <c r="AZ11" s="9"/>
      <c r="BA11" s="9"/>
      <c r="BB11" s="9"/>
      <c r="BC11" s="9" t="n">
        <v>0</v>
      </c>
      <c r="BD11" s="9"/>
      <c r="BE11" s="9"/>
    </row>
    <row r="12" customFormat="false" ht="15" hidden="false" customHeight="false" outlineLevel="0" collapsed="false">
      <c r="A12" s="9" t="s">
        <v>148</v>
      </c>
      <c r="B12" s="9" t="s">
        <v>16</v>
      </c>
      <c r="C12" s="9" t="n">
        <v>72.88</v>
      </c>
      <c r="D12" s="9" t="n">
        <v>187</v>
      </c>
      <c r="E12" s="9" t="n">
        <v>4.54</v>
      </c>
      <c r="F12" s="9" t="n">
        <f aca="false">STANDARDIZE(E12,$E$61,$E$62)*-1</f>
        <v>-0.0459390997878843</v>
      </c>
      <c r="G12" s="9" t="n">
        <v>4</v>
      </c>
      <c r="H12" s="9" t="n">
        <f aca="false">STANDARDIZE(G12,$G$61,$G$62)</f>
        <v>-2.29264163657534</v>
      </c>
      <c r="I12" s="9" t="n">
        <v>36</v>
      </c>
      <c r="J12" s="9" t="n">
        <f aca="false">STANDARDIZE(I12,$I$61,$I$62)</f>
        <v>0.0955133865881839</v>
      </c>
      <c r="K12" s="9" t="n">
        <v>126</v>
      </c>
      <c r="L12" s="9" t="n">
        <f aca="false">STANDARDIZE(K12,$K$61,$K$62)</f>
        <v>0.511736021901862</v>
      </c>
      <c r="M12" s="9" t="n">
        <v>4.32</v>
      </c>
      <c r="N12" s="9" t="n">
        <f aca="false">STANDARDIZE(M12,$M$61,$M$62)*-1</f>
        <v>-1.23648743621179</v>
      </c>
      <c r="O12" s="9" t="n">
        <v>7.17</v>
      </c>
      <c r="P12" s="9" t="n">
        <f aca="false">STANDARDIZE(O12,$O$61,$O$62)*-1</f>
        <v>-1.90505830393066</v>
      </c>
      <c r="Q12" s="9" t="n">
        <f aca="false">F12+H12+J12+L12+N12+P12</f>
        <v>-4.87287706801564</v>
      </c>
      <c r="R12" s="9" t="n">
        <f aca="false">AVERAGE(F12,H12,J12,L12,N12,P12)</f>
        <v>-0.812146178002606</v>
      </c>
      <c r="S12" s="9" t="n">
        <v>7</v>
      </c>
      <c r="T12" s="9" t="n">
        <v>210</v>
      </c>
      <c r="U12" s="9" t="n">
        <v>166</v>
      </c>
      <c r="V12" s="10"/>
      <c r="W12" s="9" t="n">
        <v>16</v>
      </c>
      <c r="X12" s="9" t="n">
        <v>0</v>
      </c>
      <c r="Y12" s="9" t="n">
        <v>92</v>
      </c>
      <c r="Z12" s="9" t="n">
        <v>363</v>
      </c>
      <c r="AA12" s="9" t="n">
        <v>455</v>
      </c>
      <c r="AB12" s="9" t="n">
        <v>28.4375</v>
      </c>
      <c r="AC12" s="10"/>
      <c r="AD12" s="9" t="n">
        <v>16</v>
      </c>
      <c r="AE12" s="9" t="n">
        <v>0</v>
      </c>
      <c r="AF12" s="9" t="n">
        <v>815</v>
      </c>
      <c r="AG12" s="9" t="n">
        <v>223</v>
      </c>
      <c r="AH12" s="9" t="n">
        <v>1038</v>
      </c>
      <c r="AI12" s="9" t="n">
        <v>64.875</v>
      </c>
      <c r="AJ12" s="10"/>
      <c r="AK12" s="9" t="n">
        <v>14</v>
      </c>
      <c r="AL12" s="9" t="n">
        <v>0</v>
      </c>
      <c r="AM12" s="9" t="n">
        <v>225</v>
      </c>
      <c r="AN12" s="9" t="n">
        <v>289</v>
      </c>
      <c r="AO12" s="9" t="n">
        <v>514</v>
      </c>
      <c r="AP12" s="9" t="n">
        <v>36.7142857142857</v>
      </c>
      <c r="AQ12" s="10"/>
      <c r="AR12" s="9"/>
      <c r="AS12" s="9"/>
      <c r="AT12" s="9"/>
      <c r="AU12" s="9"/>
      <c r="AV12" s="9" t="n">
        <v>0</v>
      </c>
      <c r="AW12" s="9"/>
      <c r="AX12" s="10"/>
      <c r="AY12" s="9" t="n">
        <v>3</v>
      </c>
      <c r="AZ12" s="9" t="n">
        <v>0</v>
      </c>
      <c r="BA12" s="9" t="n">
        <v>0</v>
      </c>
      <c r="BB12" s="9" t="n">
        <v>23</v>
      </c>
      <c r="BC12" s="9" t="n">
        <v>23</v>
      </c>
      <c r="BD12" s="9" t="n">
        <v>7.66666666666667</v>
      </c>
      <c r="BE12" s="9"/>
    </row>
    <row r="13" customFormat="false" ht="15" hidden="false" customHeight="false" outlineLevel="0" collapsed="false">
      <c r="A13" s="9" t="s">
        <v>152</v>
      </c>
      <c r="B13" s="9" t="s">
        <v>16</v>
      </c>
      <c r="C13" s="9" t="n">
        <v>71.63</v>
      </c>
      <c r="D13" s="9" t="n">
        <v>190</v>
      </c>
      <c r="E13" s="9" t="n">
        <v>4.38</v>
      </c>
      <c r="F13" s="9" t="n">
        <f aca="false">STANDARDIZE(E13,$E$61,$E$62)*-1</f>
        <v>1.50578160415843</v>
      </c>
      <c r="G13" s="9" t="n">
        <v>16</v>
      </c>
      <c r="H13" s="9" t="n">
        <f aca="false">STANDARDIZE(G13,$G$61,$G$62)</f>
        <v>0.208421966961395</v>
      </c>
      <c r="I13" s="9" t="n">
        <v>37.5</v>
      </c>
      <c r="J13" s="9" t="n">
        <f aca="false">STANDARDIZE(I13,$I$61,$I$62)</f>
        <v>0.668593706117287</v>
      </c>
      <c r="K13" s="9" t="n">
        <v>125</v>
      </c>
      <c r="L13" s="9" t="n">
        <f aca="false">STANDARDIZE(K13,$K$61,$K$62)</f>
        <v>0.332978918360801</v>
      </c>
      <c r="M13" s="9" t="n">
        <v>3.85</v>
      </c>
      <c r="N13" s="9" t="n">
        <f aca="false">STANDARDIZE(M13,$M$61,$M$62)*-1</f>
        <v>2.64430785607225</v>
      </c>
      <c r="O13" s="9"/>
      <c r="P13" s="9"/>
      <c r="Q13" s="9" t="n">
        <f aca="false">F13+H13+J13+L13+N13+P13</f>
        <v>5.36008405167017</v>
      </c>
      <c r="R13" s="9" t="n">
        <f aca="false">AVERAGE(F13,H13,J13,L13,N13,P13)</f>
        <v>1.07201681033403</v>
      </c>
      <c r="S13" s="9" t="n">
        <v>1</v>
      </c>
      <c r="T13" s="9" t="n">
        <v>22</v>
      </c>
      <c r="U13" s="9" t="n">
        <v>21</v>
      </c>
      <c r="V13" s="10"/>
      <c r="W13" s="9" t="n">
        <v>16</v>
      </c>
      <c r="X13" s="9" t="n">
        <v>0</v>
      </c>
      <c r="Y13" s="9" t="n">
        <v>1000</v>
      </c>
      <c r="Z13" s="9" t="n">
        <v>6</v>
      </c>
      <c r="AA13" s="9" t="n">
        <v>1006</v>
      </c>
      <c r="AB13" s="9" t="n">
        <v>62.875</v>
      </c>
      <c r="AC13" s="10"/>
      <c r="AD13" s="9" t="n">
        <v>16</v>
      </c>
      <c r="AE13" s="9" t="n">
        <v>0</v>
      </c>
      <c r="AF13" s="9" t="n">
        <v>1076</v>
      </c>
      <c r="AG13" s="9" t="n">
        <v>60</v>
      </c>
      <c r="AH13" s="9" t="n">
        <v>1136</v>
      </c>
      <c r="AI13" s="9" t="n">
        <v>71</v>
      </c>
      <c r="AJ13" s="10"/>
      <c r="AK13" s="9" t="n">
        <v>16</v>
      </c>
      <c r="AL13" s="9" t="n">
        <v>0</v>
      </c>
      <c r="AM13" s="9" t="n">
        <v>966</v>
      </c>
      <c r="AN13" s="9" t="n">
        <v>146</v>
      </c>
      <c r="AO13" s="9" t="n">
        <v>1112</v>
      </c>
      <c r="AP13" s="9" t="n">
        <v>69.5</v>
      </c>
      <c r="AQ13" s="10"/>
      <c r="AR13" s="9" t="n">
        <v>9</v>
      </c>
      <c r="AS13" s="9" t="n">
        <v>0</v>
      </c>
      <c r="AT13" s="9" t="n">
        <v>591</v>
      </c>
      <c r="AU13" s="9" t="n">
        <v>67</v>
      </c>
      <c r="AV13" s="9" t="n">
        <v>658</v>
      </c>
      <c r="AW13" s="9" t="n">
        <v>73.1111111111111</v>
      </c>
      <c r="AX13" s="10"/>
      <c r="AY13" s="9" t="n">
        <v>15</v>
      </c>
      <c r="AZ13" s="9" t="n">
        <v>0</v>
      </c>
      <c r="BA13" s="9" t="n">
        <v>901</v>
      </c>
      <c r="BB13" s="9" t="n">
        <v>65</v>
      </c>
      <c r="BC13" s="9" t="n">
        <v>966</v>
      </c>
      <c r="BD13" s="9" t="n">
        <v>64.4</v>
      </c>
      <c r="BE13" s="9"/>
    </row>
    <row r="14" customFormat="false" ht="15" hidden="false" customHeight="false" outlineLevel="0" collapsed="false">
      <c r="A14" s="9" t="s">
        <v>162</v>
      </c>
      <c r="B14" s="9" t="s">
        <v>16</v>
      </c>
      <c r="C14" s="9" t="n">
        <v>71.13</v>
      </c>
      <c r="D14" s="9" t="n">
        <v>201</v>
      </c>
      <c r="E14" s="9" t="n">
        <v>4.47</v>
      </c>
      <c r="F14" s="9" t="n">
        <f aca="false">STANDARDIZE(E14,$E$61,$E$62)*-1</f>
        <v>0.632938708188632</v>
      </c>
      <c r="G14" s="9" t="n">
        <v>22</v>
      </c>
      <c r="H14" s="9" t="n">
        <f aca="false">STANDARDIZE(G14,$G$61,$G$62)</f>
        <v>1.45895376872976</v>
      </c>
      <c r="I14" s="9" t="n">
        <v>38</v>
      </c>
      <c r="J14" s="9" t="n">
        <f aca="false">STANDARDIZE(I14,$I$61,$I$62)</f>
        <v>0.859620479293655</v>
      </c>
      <c r="K14" s="9" t="n">
        <v>125</v>
      </c>
      <c r="L14" s="9" t="n">
        <f aca="false">STANDARDIZE(K14,$K$61,$K$62)</f>
        <v>0.332978918360801</v>
      </c>
      <c r="M14" s="9" t="n">
        <v>4.15</v>
      </c>
      <c r="N14" s="9" t="n">
        <f aca="false">STANDARDIZE(M14,$M$61,$M$62)*-1</f>
        <v>0.167204478018606</v>
      </c>
      <c r="O14" s="9" t="n">
        <v>6.7</v>
      </c>
      <c r="P14" s="9" t="n">
        <f aca="false">STANDARDIZE(O14,$O$61,$O$62)*-1</f>
        <v>1.14371779895479</v>
      </c>
      <c r="Q14" s="9" t="n">
        <f aca="false">F14+H14+J14+L14+N14+P14</f>
        <v>4.59541415154625</v>
      </c>
      <c r="R14" s="9" t="n">
        <f aca="false">AVERAGE(F14,H14,J14,L14,N14,P14)</f>
        <v>0.765902358591041</v>
      </c>
      <c r="S14" s="9" t="n">
        <v>3</v>
      </c>
      <c r="T14" s="9" t="n">
        <v>64</v>
      </c>
      <c r="U14" s="9" t="n">
        <v>58</v>
      </c>
      <c r="V14" s="10"/>
      <c r="W14" s="9" t="n">
        <v>10</v>
      </c>
      <c r="X14" s="9" t="n">
        <v>0</v>
      </c>
      <c r="Y14" s="9" t="n">
        <v>485</v>
      </c>
      <c r="Z14" s="9" t="n">
        <v>31</v>
      </c>
      <c r="AA14" s="9" t="n">
        <v>516</v>
      </c>
      <c r="AB14" s="9" t="n">
        <v>51.6</v>
      </c>
      <c r="AC14" s="10"/>
      <c r="AD14" s="9" t="n">
        <v>15</v>
      </c>
      <c r="AE14" s="9" t="n">
        <v>0</v>
      </c>
      <c r="AF14" s="9" t="n">
        <v>855</v>
      </c>
      <c r="AG14" s="9" t="n">
        <v>95</v>
      </c>
      <c r="AH14" s="9" t="n">
        <v>950</v>
      </c>
      <c r="AI14" s="9" t="n">
        <v>63.3333333333333</v>
      </c>
      <c r="AJ14" s="10"/>
      <c r="AK14" s="9" t="n">
        <v>12</v>
      </c>
      <c r="AL14" s="9" t="n">
        <v>0</v>
      </c>
      <c r="AM14" s="9" t="n">
        <v>455</v>
      </c>
      <c r="AN14" s="9" t="n">
        <v>153</v>
      </c>
      <c r="AO14" s="9" t="n">
        <v>608</v>
      </c>
      <c r="AP14" s="9" t="n">
        <v>50.6666666666667</v>
      </c>
      <c r="AQ14" s="10"/>
      <c r="AR14" s="9" t="n">
        <v>3</v>
      </c>
      <c r="AS14" s="9" t="n">
        <v>0</v>
      </c>
      <c r="AT14" s="9" t="n">
        <v>84</v>
      </c>
      <c r="AU14" s="9" t="n">
        <v>33</v>
      </c>
      <c r="AV14" s="9" t="n">
        <v>117</v>
      </c>
      <c r="AW14" s="9" t="n">
        <v>39</v>
      </c>
      <c r="AX14" s="10"/>
      <c r="AY14" s="9"/>
      <c r="AZ14" s="9"/>
      <c r="BA14" s="9"/>
      <c r="BB14" s="9"/>
      <c r="BC14" s="9" t="n">
        <v>0</v>
      </c>
      <c r="BD14" s="9"/>
      <c r="BE14" s="9"/>
    </row>
    <row r="15" customFormat="false" ht="15" hidden="false" customHeight="false" outlineLevel="0" collapsed="false">
      <c r="A15" s="9" t="s">
        <v>195</v>
      </c>
      <c r="B15" s="9" t="s">
        <v>16</v>
      </c>
      <c r="C15" s="9" t="n">
        <v>68.25</v>
      </c>
      <c r="D15" s="9" t="n">
        <v>190</v>
      </c>
      <c r="E15" s="9" t="n">
        <v>4.46</v>
      </c>
      <c r="F15" s="9" t="n">
        <f aca="false">STANDARDIZE(E15,$E$61,$E$62)*-1</f>
        <v>0.729921252185275</v>
      </c>
      <c r="G15" s="9" t="n">
        <v>10</v>
      </c>
      <c r="H15" s="9" t="n">
        <f aca="false">STANDARDIZE(G15,$G$61,$G$62)</f>
        <v>-1.04210983480697</v>
      </c>
      <c r="I15" s="9"/>
      <c r="J15" s="9"/>
      <c r="K15" s="9"/>
      <c r="L15" s="9"/>
      <c r="M15" s="9"/>
      <c r="N15" s="9"/>
      <c r="O15" s="9"/>
      <c r="P15" s="9"/>
      <c r="Q15" s="9" t="n">
        <f aca="false">F15+H15+J15+L15+N15+P15</f>
        <v>-0.312188582621699</v>
      </c>
      <c r="R15" s="9" t="n">
        <f aca="false">AVERAGE(F15,H15,J15,L15,N15,P15)</f>
        <v>-0.15609429131085</v>
      </c>
      <c r="S15" s="9"/>
      <c r="T15" s="9"/>
      <c r="U15" s="9"/>
      <c r="V15" s="10"/>
      <c r="W15" s="9"/>
      <c r="X15" s="9"/>
      <c r="Y15" s="9"/>
      <c r="Z15" s="9"/>
      <c r="AA15" s="9" t="n">
        <v>0</v>
      </c>
      <c r="AB15" s="9"/>
      <c r="AC15" s="10"/>
      <c r="AD15" s="9"/>
      <c r="AE15" s="9"/>
      <c r="AF15" s="9"/>
      <c r="AG15" s="9"/>
      <c r="AH15" s="9" t="n">
        <v>0</v>
      </c>
      <c r="AI15" s="9"/>
      <c r="AJ15" s="10"/>
      <c r="AK15" s="9"/>
      <c r="AL15" s="9"/>
      <c r="AM15" s="9"/>
      <c r="AN15" s="9"/>
      <c r="AO15" s="9" t="n">
        <v>0</v>
      </c>
      <c r="AP15" s="9"/>
      <c r="AQ15" s="10"/>
      <c r="AR15" s="9"/>
      <c r="AS15" s="9"/>
      <c r="AT15" s="9"/>
      <c r="AU15" s="9"/>
      <c r="AV15" s="9" t="n">
        <v>0</v>
      </c>
      <c r="AW15" s="9"/>
      <c r="AX15" s="10"/>
      <c r="AY15" s="9"/>
      <c r="AZ15" s="9"/>
      <c r="BA15" s="9"/>
      <c r="BB15" s="9"/>
      <c r="BC15" s="9" t="n">
        <v>0</v>
      </c>
      <c r="BD15" s="9"/>
      <c r="BE15" s="9"/>
    </row>
    <row r="16" customFormat="false" ht="15" hidden="false" customHeight="false" outlineLevel="0" collapsed="false">
      <c r="A16" s="9" t="s">
        <v>204</v>
      </c>
      <c r="B16" s="9" t="s">
        <v>16</v>
      </c>
      <c r="C16" s="9" t="n">
        <v>70.63</v>
      </c>
      <c r="D16" s="9" t="n">
        <v>192</v>
      </c>
      <c r="E16" s="9" t="n">
        <v>4.39</v>
      </c>
      <c r="F16" s="9" t="n">
        <f aca="false">STANDARDIZE(E16,$E$61,$E$62)*-1</f>
        <v>1.40879906016179</v>
      </c>
      <c r="G16" s="9" t="n">
        <v>22</v>
      </c>
      <c r="H16" s="9" t="n">
        <f aca="false">STANDARDIZE(G16,$G$61,$G$62)</f>
        <v>1.45895376872976</v>
      </c>
      <c r="I16" s="9" t="n">
        <v>35</v>
      </c>
      <c r="J16" s="9" t="n">
        <f aca="false">STANDARDIZE(I16,$I$61,$I$62)</f>
        <v>-0.286540159764552</v>
      </c>
      <c r="K16" s="9" t="n">
        <v>127</v>
      </c>
      <c r="L16" s="9" t="n">
        <f aca="false">STANDARDIZE(K16,$K$61,$K$62)</f>
        <v>0.690493125442924</v>
      </c>
      <c r="M16" s="9" t="n">
        <v>4.06</v>
      </c>
      <c r="N16" s="9" t="n">
        <f aca="false">STANDARDIZE(M16,$M$61,$M$62)*-1</f>
        <v>0.910335491434706</v>
      </c>
      <c r="O16" s="9" t="n">
        <v>6.82</v>
      </c>
      <c r="P16" s="9" t="n">
        <f aca="false">STANDARDIZE(O16,$O$61,$O$62)*-1</f>
        <v>0.365306879069142</v>
      </c>
      <c r="Q16" s="9" t="n">
        <f aca="false">F16+H16+J16+L16+N16+P16</f>
        <v>4.54734816507377</v>
      </c>
      <c r="R16" s="9" t="n">
        <f aca="false">AVERAGE(F16,H16,J16,L16,N16,P16)</f>
        <v>0.757891360845629</v>
      </c>
      <c r="S16" s="9" t="n">
        <v>2</v>
      </c>
      <c r="T16" s="9" t="n">
        <v>54</v>
      </c>
      <c r="U16" s="9" t="n">
        <v>49</v>
      </c>
      <c r="V16" s="10"/>
      <c r="W16" s="9" t="n">
        <v>9</v>
      </c>
      <c r="X16" s="9" t="n">
        <v>0</v>
      </c>
      <c r="Y16" s="9" t="n">
        <v>42</v>
      </c>
      <c r="Z16" s="9" t="n">
        <v>53</v>
      </c>
      <c r="AA16" s="9" t="n">
        <v>95</v>
      </c>
      <c r="AB16" s="9" t="n">
        <v>10.5555555555556</v>
      </c>
      <c r="AC16" s="10"/>
      <c r="AD16" s="9" t="n">
        <v>12</v>
      </c>
      <c r="AE16" s="9" t="n">
        <v>0</v>
      </c>
      <c r="AF16" s="9" t="n">
        <v>293</v>
      </c>
      <c r="AG16" s="9" t="n">
        <v>103</v>
      </c>
      <c r="AH16" s="9" t="n">
        <v>396</v>
      </c>
      <c r="AI16" s="9" t="n">
        <v>33</v>
      </c>
      <c r="AJ16" s="10"/>
      <c r="AK16" s="9" t="n">
        <v>12</v>
      </c>
      <c r="AL16" s="9" t="n">
        <v>0</v>
      </c>
      <c r="AM16" s="9" t="n">
        <v>712</v>
      </c>
      <c r="AN16" s="9" t="n">
        <v>5</v>
      </c>
      <c r="AO16" s="9" t="n">
        <v>717</v>
      </c>
      <c r="AP16" s="9" t="n">
        <v>59.75</v>
      </c>
      <c r="AQ16" s="10"/>
      <c r="AR16" s="9" t="n">
        <v>15</v>
      </c>
      <c r="AS16" s="9" t="n">
        <v>0</v>
      </c>
      <c r="AT16" s="9" t="n">
        <v>921</v>
      </c>
      <c r="AU16" s="9" t="n">
        <v>90</v>
      </c>
      <c r="AV16" s="9" t="n">
        <v>1011</v>
      </c>
      <c r="AW16" s="9" t="n">
        <v>67.4</v>
      </c>
      <c r="AX16" s="10"/>
      <c r="AY16" s="9" t="n">
        <v>16</v>
      </c>
      <c r="AZ16" s="9" t="n">
        <v>0</v>
      </c>
      <c r="BA16" s="9" t="n">
        <v>965</v>
      </c>
      <c r="BB16" s="9" t="n">
        <v>117</v>
      </c>
      <c r="BC16" s="9" t="n">
        <v>1082</v>
      </c>
      <c r="BD16" s="9" t="n">
        <v>67.625</v>
      </c>
      <c r="BE16" s="9"/>
    </row>
    <row r="17" customFormat="false" ht="15" hidden="false" customHeight="false" outlineLevel="0" collapsed="false">
      <c r="A17" s="9" t="s">
        <v>233</v>
      </c>
      <c r="B17" s="9" t="s">
        <v>16</v>
      </c>
      <c r="C17" s="9" t="n">
        <v>70.25</v>
      </c>
      <c r="D17" s="9" t="n">
        <v>185</v>
      </c>
      <c r="E17" s="9" t="n">
        <v>4.48</v>
      </c>
      <c r="F17" s="9" t="n">
        <f aca="false">STANDARDIZE(E17,$E$61,$E$62)*-1</f>
        <v>0.53595616419198</v>
      </c>
      <c r="G17" s="9" t="n">
        <v>16</v>
      </c>
      <c r="H17" s="9" t="n">
        <f aca="false">STANDARDIZE(G17,$G$61,$G$62)</f>
        <v>0.208421966961395</v>
      </c>
      <c r="I17" s="9"/>
      <c r="J17" s="9"/>
      <c r="K17" s="9"/>
      <c r="L17" s="9"/>
      <c r="M17" s="9"/>
      <c r="N17" s="9"/>
      <c r="O17" s="9"/>
      <c r="P17" s="9"/>
      <c r="Q17" s="9" t="n">
        <f aca="false">F17+H17+J17+L17+N17+P17</f>
        <v>0.744378131153375</v>
      </c>
      <c r="R17" s="9" t="n">
        <f aca="false">AVERAGE(F17,H17,J17,L17,N17,P17)</f>
        <v>0.372189065576688</v>
      </c>
      <c r="S17" s="9"/>
      <c r="T17" s="9"/>
      <c r="U17" s="9"/>
      <c r="V17" s="10"/>
      <c r="W17" s="9" t="n">
        <v>4</v>
      </c>
      <c r="X17" s="9" t="n">
        <v>0</v>
      </c>
      <c r="Y17" s="9" t="n">
        <v>0</v>
      </c>
      <c r="Z17" s="9" t="n">
        <v>49</v>
      </c>
      <c r="AA17" s="9" t="n">
        <v>49</v>
      </c>
      <c r="AB17" s="9" t="n">
        <v>12.25</v>
      </c>
      <c r="AC17" s="10"/>
      <c r="AD17" s="9"/>
      <c r="AE17" s="9"/>
      <c r="AF17" s="9"/>
      <c r="AG17" s="9"/>
      <c r="AH17" s="9" t="n">
        <v>0</v>
      </c>
      <c r="AI17" s="9"/>
      <c r="AJ17" s="10"/>
      <c r="AK17" s="9"/>
      <c r="AL17" s="9"/>
      <c r="AM17" s="9"/>
      <c r="AN17" s="9"/>
      <c r="AO17" s="9" t="n">
        <v>0</v>
      </c>
      <c r="AP17" s="9"/>
      <c r="AQ17" s="10"/>
      <c r="AR17" s="9"/>
      <c r="AS17" s="9"/>
      <c r="AT17" s="9"/>
      <c r="AU17" s="9"/>
      <c r="AV17" s="9" t="n">
        <v>0</v>
      </c>
      <c r="AW17" s="9"/>
      <c r="AX17" s="10"/>
      <c r="AY17" s="9"/>
      <c r="AZ17" s="9"/>
      <c r="BA17" s="9"/>
      <c r="BB17" s="9"/>
      <c r="BC17" s="9" t="n">
        <v>0</v>
      </c>
      <c r="BD17" s="9"/>
      <c r="BE17" s="9"/>
    </row>
    <row r="18" customFormat="false" ht="15" hidden="false" customHeight="false" outlineLevel="0" collapsed="false">
      <c r="A18" s="9" t="s">
        <v>234</v>
      </c>
      <c r="B18" s="9" t="s">
        <v>16</v>
      </c>
      <c r="C18" s="9" t="n">
        <v>74</v>
      </c>
      <c r="D18" s="9" t="n">
        <v>185</v>
      </c>
      <c r="E18" s="9" t="n">
        <v>4.61</v>
      </c>
      <c r="F18" s="9" t="n">
        <f aca="false">STANDARDIZE(E18,$E$61,$E$62)*-1</f>
        <v>-0.7248169077644</v>
      </c>
      <c r="G18" s="9" t="n">
        <v>10</v>
      </c>
      <c r="H18" s="9" t="n">
        <f aca="false">STANDARDIZE(G18,$G$61,$G$62)</f>
        <v>-1.04210983480697</v>
      </c>
      <c r="I18" s="9" t="n">
        <v>34</v>
      </c>
      <c r="J18" s="9" t="n">
        <f aca="false">STANDARDIZE(I18,$I$61,$I$62)</f>
        <v>-0.668593706117287</v>
      </c>
      <c r="K18" s="9" t="n">
        <v>125</v>
      </c>
      <c r="L18" s="9" t="n">
        <f aca="false">STANDARDIZE(K18,$K$61,$K$62)</f>
        <v>0.332978918360801</v>
      </c>
      <c r="M18" s="9" t="n">
        <v>4.27</v>
      </c>
      <c r="N18" s="9" t="n">
        <f aca="false">STANDARDIZE(M18,$M$61,$M$62)*-1</f>
        <v>-0.823636873202847</v>
      </c>
      <c r="O18" s="9" t="n">
        <v>6.97</v>
      </c>
      <c r="P18" s="9" t="n">
        <f aca="false">STANDARDIZE(O18,$O$61,$O$62)*-1</f>
        <v>-0.607706770787913</v>
      </c>
      <c r="Q18" s="9" t="n">
        <f aca="false">F18+H18+J18+L18+N18+P18</f>
        <v>-3.53388517431862</v>
      </c>
      <c r="R18" s="9" t="n">
        <f aca="false">AVERAGE(F18,H18,J18,L18,N18,P18)</f>
        <v>-0.588980862386437</v>
      </c>
      <c r="S18" s="9" t="n">
        <v>2</v>
      </c>
      <c r="T18" s="9" t="n">
        <v>43</v>
      </c>
      <c r="U18" s="9" t="n">
        <v>40</v>
      </c>
      <c r="V18" s="10"/>
      <c r="W18" s="9" t="n">
        <v>16</v>
      </c>
      <c r="X18" s="9" t="n">
        <v>0</v>
      </c>
      <c r="Y18" s="9" t="n">
        <v>939</v>
      </c>
      <c r="Z18" s="9" t="n">
        <v>96</v>
      </c>
      <c r="AA18" s="9" t="n">
        <v>1035</v>
      </c>
      <c r="AB18" s="9" t="n">
        <v>64.6875</v>
      </c>
      <c r="AC18" s="10"/>
      <c r="AD18" s="9" t="n">
        <v>15</v>
      </c>
      <c r="AE18" s="9" t="n">
        <v>0</v>
      </c>
      <c r="AF18" s="9" t="n">
        <v>910</v>
      </c>
      <c r="AG18" s="9" t="n">
        <v>59</v>
      </c>
      <c r="AH18" s="9" t="n">
        <v>969</v>
      </c>
      <c r="AI18" s="9" t="n">
        <v>64.6</v>
      </c>
      <c r="AJ18" s="10"/>
      <c r="AK18" s="9" t="n">
        <v>14</v>
      </c>
      <c r="AL18" s="9" t="n">
        <v>0</v>
      </c>
      <c r="AM18" s="9" t="n">
        <v>434</v>
      </c>
      <c r="AN18" s="9" t="n">
        <v>83</v>
      </c>
      <c r="AO18" s="9" t="n">
        <v>517</v>
      </c>
      <c r="AP18" s="9" t="n">
        <v>36.9285714285714</v>
      </c>
      <c r="AQ18" s="10"/>
      <c r="AR18" s="9" t="n">
        <v>9</v>
      </c>
      <c r="AS18" s="9" t="n">
        <v>0</v>
      </c>
      <c r="AT18" s="9" t="n">
        <v>133</v>
      </c>
      <c r="AU18" s="9" t="n">
        <v>55</v>
      </c>
      <c r="AV18" s="9" t="n">
        <v>188</v>
      </c>
      <c r="AW18" s="9" t="n">
        <v>20.8888888888889</v>
      </c>
      <c r="AX18" s="10"/>
      <c r="AY18" s="9" t="n">
        <v>3</v>
      </c>
      <c r="AZ18" s="9" t="n">
        <v>0</v>
      </c>
      <c r="BA18" s="9" t="n">
        <v>88</v>
      </c>
      <c r="BB18" s="9" t="n">
        <v>10</v>
      </c>
      <c r="BC18" s="9" t="n">
        <v>98</v>
      </c>
      <c r="BD18" s="9" t="n">
        <v>32.6666666666667</v>
      </c>
      <c r="BE18" s="9"/>
    </row>
    <row r="19" customFormat="false" ht="15" hidden="false" customHeight="false" outlineLevel="0" collapsed="false">
      <c r="A19" s="9" t="s">
        <v>242</v>
      </c>
      <c r="B19" s="9" t="s">
        <v>16</v>
      </c>
      <c r="C19" s="9" t="n">
        <v>71.88</v>
      </c>
      <c r="D19" s="9" t="n">
        <v>191</v>
      </c>
      <c r="E19" s="9" t="n">
        <v>4.54</v>
      </c>
      <c r="F19" s="9" t="n">
        <f aca="false">STANDARDIZE(E19,$E$61,$E$62)*-1</f>
        <v>-0.0459390997878843</v>
      </c>
      <c r="G19" s="9" t="n">
        <v>8</v>
      </c>
      <c r="H19" s="9" t="n">
        <f aca="false">STANDARDIZE(G19,$G$61,$G$62)</f>
        <v>-1.45895376872976</v>
      </c>
      <c r="I19" s="9" t="n">
        <v>30.5</v>
      </c>
      <c r="J19" s="9" t="n">
        <f aca="false">STANDARDIZE(I19,$I$61,$I$62)</f>
        <v>-2.00578111835186</v>
      </c>
      <c r="K19" s="9" t="n">
        <v>118</v>
      </c>
      <c r="L19" s="9" t="n">
        <f aca="false">STANDARDIZE(K19,$K$61,$K$62)</f>
        <v>-0.918320806426631</v>
      </c>
      <c r="M19" s="9" t="n">
        <v>4.18</v>
      </c>
      <c r="N19" s="9" t="n">
        <f aca="false">STANDARDIZE(M19,$M$61,$M$62)*-1</f>
        <v>-0.0805058597867539</v>
      </c>
      <c r="O19" s="9" t="n">
        <v>6.87</v>
      </c>
      <c r="P19" s="9" t="n">
        <f aca="false">STANDARDIZE(O19,$O$61,$O$62)*-1</f>
        <v>0.040968995783457</v>
      </c>
      <c r="Q19" s="9" t="n">
        <f aca="false">F19+H19+J19+L19+N19+P19</f>
        <v>-4.46853165729944</v>
      </c>
      <c r="R19" s="9" t="n">
        <f aca="false">AVERAGE(F19,H19,J19,L19,N19,P19)</f>
        <v>-0.744755276216573</v>
      </c>
      <c r="S19" s="9" t="n">
        <v>7</v>
      </c>
      <c r="T19" s="9" t="n">
        <v>218</v>
      </c>
      <c r="U19" s="9" t="n">
        <v>172</v>
      </c>
      <c r="V19" s="10"/>
      <c r="W19" s="9" t="n">
        <v>12</v>
      </c>
      <c r="X19" s="9" t="n">
        <v>0</v>
      </c>
      <c r="Y19" s="9" t="n">
        <v>129</v>
      </c>
      <c r="Z19" s="9" t="n">
        <v>182</v>
      </c>
      <c r="AA19" s="9" t="n">
        <v>311</v>
      </c>
      <c r="AB19" s="9" t="n">
        <v>25.9166666666667</v>
      </c>
      <c r="AC19" s="10"/>
      <c r="AD19" s="9" t="n">
        <v>16</v>
      </c>
      <c r="AE19" s="9" t="n">
        <v>0</v>
      </c>
      <c r="AF19" s="9" t="n">
        <v>115</v>
      </c>
      <c r="AG19" s="9" t="n">
        <v>367</v>
      </c>
      <c r="AH19" s="9" t="n">
        <v>482</v>
      </c>
      <c r="AI19" s="9" t="n">
        <v>30.125</v>
      </c>
      <c r="AJ19" s="10"/>
      <c r="AK19" s="9" t="n">
        <v>14</v>
      </c>
      <c r="AL19" s="9" t="n">
        <v>0</v>
      </c>
      <c r="AM19" s="9" t="n">
        <v>424</v>
      </c>
      <c r="AN19" s="9" t="n">
        <v>269</v>
      </c>
      <c r="AO19" s="9" t="n">
        <v>693</v>
      </c>
      <c r="AP19" s="9" t="n">
        <v>49.5</v>
      </c>
      <c r="AQ19" s="10"/>
      <c r="AR19" s="9" t="n">
        <v>6</v>
      </c>
      <c r="AS19" s="9" t="n">
        <v>0</v>
      </c>
      <c r="AT19" s="9" t="n">
        <v>354</v>
      </c>
      <c r="AU19" s="9" t="n">
        <v>75</v>
      </c>
      <c r="AV19" s="9" t="n">
        <v>429</v>
      </c>
      <c r="AW19" s="9" t="n">
        <v>71.5</v>
      </c>
      <c r="AX19" s="10"/>
      <c r="AY19" s="9" t="n">
        <v>15</v>
      </c>
      <c r="AZ19" s="9" t="n">
        <v>0</v>
      </c>
      <c r="BA19" s="9" t="n">
        <v>1038</v>
      </c>
      <c r="BB19" s="9" t="n">
        <v>79</v>
      </c>
      <c r="BC19" s="9" t="n">
        <v>1117</v>
      </c>
      <c r="BD19" s="9" t="n">
        <v>74.4666666666667</v>
      </c>
      <c r="BE19" s="9"/>
    </row>
    <row r="20" customFormat="false" ht="15" hidden="false" customHeight="false" outlineLevel="0" collapsed="false">
      <c r="A20" s="9" t="s">
        <v>253</v>
      </c>
      <c r="B20" s="9" t="s">
        <v>16</v>
      </c>
      <c r="C20" s="9" t="n">
        <v>69.38</v>
      </c>
      <c r="D20" s="9" t="n">
        <v>199</v>
      </c>
      <c r="E20" s="9" t="n">
        <v>4.65</v>
      </c>
      <c r="F20" s="9" t="n">
        <f aca="false">STANDARDIZE(E20,$E$61,$E$62)*-1</f>
        <v>-1.11274708375098</v>
      </c>
      <c r="G20" s="9" t="n">
        <v>16</v>
      </c>
      <c r="H20" s="9" t="n">
        <f aca="false">STANDARDIZE(G20,$G$61,$G$62)</f>
        <v>0.208421966961395</v>
      </c>
      <c r="I20" s="9" t="n">
        <v>35</v>
      </c>
      <c r="J20" s="9" t="n">
        <f aca="false">STANDARDIZE(I20,$I$61,$I$62)</f>
        <v>-0.286540159764552</v>
      </c>
      <c r="K20" s="9" t="n">
        <v>114</v>
      </c>
      <c r="L20" s="9" t="n">
        <f aca="false">STANDARDIZE(K20,$K$61,$K$62)</f>
        <v>-1.63334922059088</v>
      </c>
      <c r="M20" s="9" t="n">
        <v>4.25</v>
      </c>
      <c r="N20" s="9" t="n">
        <f aca="false">STANDARDIZE(M20,$M$61,$M$62)*-1</f>
        <v>-0.658496647999274</v>
      </c>
      <c r="O20" s="9" t="n">
        <v>6.99</v>
      </c>
      <c r="P20" s="9" t="n">
        <f aca="false">STANDARDIZE(O20,$O$61,$O$62)*-1</f>
        <v>-0.737441924102191</v>
      </c>
      <c r="Q20" s="9" t="n">
        <f aca="false">F20+H20+J20+L20+N20+P20</f>
        <v>-4.22015306924648</v>
      </c>
      <c r="R20" s="9" t="n">
        <f aca="false">AVERAGE(F20,H20,J20,L20,N20,P20)</f>
        <v>-0.703358844874413</v>
      </c>
      <c r="S20" s="9"/>
      <c r="T20" s="9"/>
      <c r="U20" s="9"/>
      <c r="V20" s="10"/>
      <c r="W20" s="9" t="n">
        <v>2</v>
      </c>
      <c r="X20" s="9" t="n">
        <v>15</v>
      </c>
      <c r="Y20" s="9" t="n">
        <v>0</v>
      </c>
      <c r="Z20" s="9" t="n">
        <v>0</v>
      </c>
      <c r="AA20" s="9" t="n">
        <v>15</v>
      </c>
      <c r="AB20" s="9" t="n">
        <v>7.5</v>
      </c>
      <c r="AC20" s="10"/>
      <c r="AD20" s="9"/>
      <c r="AE20" s="9"/>
      <c r="AF20" s="9"/>
      <c r="AG20" s="9"/>
      <c r="AH20" s="9" t="n">
        <v>0</v>
      </c>
      <c r="AI20" s="9"/>
      <c r="AJ20" s="10"/>
      <c r="AK20" s="9"/>
      <c r="AL20" s="9"/>
      <c r="AM20" s="9"/>
      <c r="AN20" s="9"/>
      <c r="AO20" s="9" t="n">
        <v>0</v>
      </c>
      <c r="AP20" s="9"/>
      <c r="AQ20" s="10"/>
      <c r="AR20" s="9" t="n">
        <v>8</v>
      </c>
      <c r="AS20" s="9" t="n">
        <v>0</v>
      </c>
      <c r="AT20" s="9" t="n">
        <v>134</v>
      </c>
      <c r="AU20" s="9" t="n">
        <v>48</v>
      </c>
      <c r="AV20" s="9" t="n">
        <v>182</v>
      </c>
      <c r="AW20" s="9" t="n">
        <v>22.75</v>
      </c>
      <c r="AX20" s="10"/>
      <c r="AY20" s="9"/>
      <c r="AZ20" s="9"/>
      <c r="BA20" s="9"/>
      <c r="BB20" s="9"/>
      <c r="BC20" s="9" t="n">
        <v>0</v>
      </c>
      <c r="BD20" s="9"/>
      <c r="BE20" s="9"/>
    </row>
    <row r="21" customFormat="false" ht="15" hidden="false" customHeight="false" outlineLevel="0" collapsed="false">
      <c r="A21" s="9" t="s">
        <v>258</v>
      </c>
      <c r="B21" s="9" t="s">
        <v>16</v>
      </c>
      <c r="C21" s="9" t="n">
        <v>70.5</v>
      </c>
      <c r="D21" s="9" t="n">
        <v>195</v>
      </c>
      <c r="E21" s="9" t="n">
        <v>4.41</v>
      </c>
      <c r="F21" s="9" t="n">
        <f aca="false">STANDARDIZE(E21,$E$61,$E$62)*-1</f>
        <v>1.2148339721685</v>
      </c>
      <c r="G21" s="9" t="n">
        <v>14</v>
      </c>
      <c r="H21" s="9" t="n">
        <f aca="false">STANDARDIZE(G21,$G$61,$G$62)</f>
        <v>-0.208421966961395</v>
      </c>
      <c r="I21" s="9" t="n">
        <v>35</v>
      </c>
      <c r="J21" s="9" t="n">
        <f aca="false">STANDARDIZE(I21,$I$61,$I$62)</f>
        <v>-0.286540159764552</v>
      </c>
      <c r="K21" s="9" t="n">
        <v>125</v>
      </c>
      <c r="L21" s="9" t="n">
        <f aca="false">STANDARDIZE(K21,$K$61,$K$62)</f>
        <v>0.332978918360801</v>
      </c>
      <c r="M21" s="9"/>
      <c r="N21" s="9"/>
      <c r="O21" s="9"/>
      <c r="P21" s="9"/>
      <c r="Q21" s="9" t="n">
        <f aca="false">F21+H21+J21+L21+N21+P21</f>
        <v>1.05285076380335</v>
      </c>
      <c r="R21" s="9" t="n">
        <f aca="false">AVERAGE(F21,H21,J21,L21,N21,P21)</f>
        <v>0.263212690950838</v>
      </c>
      <c r="S21" s="9" t="n">
        <v>3</v>
      </c>
      <c r="T21" s="9" t="n">
        <v>90</v>
      </c>
      <c r="U21" s="9" t="n">
        <v>80</v>
      </c>
      <c r="V21" s="10"/>
      <c r="W21" s="9" t="n">
        <v>14</v>
      </c>
      <c r="X21" s="9" t="n">
        <v>0</v>
      </c>
      <c r="Y21" s="9" t="n">
        <v>479</v>
      </c>
      <c r="Z21" s="9" t="n">
        <v>211</v>
      </c>
      <c r="AA21" s="9" t="n">
        <v>690</v>
      </c>
      <c r="AB21" s="9" t="n">
        <v>49.2857142857143</v>
      </c>
      <c r="AC21" s="10"/>
      <c r="AD21" s="9" t="n">
        <v>12</v>
      </c>
      <c r="AE21" s="9" t="n">
        <v>0</v>
      </c>
      <c r="AF21" s="9" t="n">
        <v>130</v>
      </c>
      <c r="AG21" s="9" t="n">
        <v>272</v>
      </c>
      <c r="AH21" s="9" t="n">
        <v>402</v>
      </c>
      <c r="AI21" s="9" t="n">
        <v>33.5</v>
      </c>
      <c r="AJ21" s="10"/>
      <c r="AK21" s="9" t="n">
        <v>15</v>
      </c>
      <c r="AL21" s="9" t="n">
        <v>0</v>
      </c>
      <c r="AM21" s="9" t="n">
        <v>69</v>
      </c>
      <c r="AN21" s="9" t="n">
        <v>276</v>
      </c>
      <c r="AO21" s="9" t="n">
        <v>345</v>
      </c>
      <c r="AP21" s="9" t="n">
        <v>23</v>
      </c>
      <c r="AQ21" s="10"/>
      <c r="AR21" s="9" t="n">
        <v>13</v>
      </c>
      <c r="AS21" s="9" t="n">
        <v>0</v>
      </c>
      <c r="AT21" s="9" t="n">
        <v>59</v>
      </c>
      <c r="AU21" s="9" t="n">
        <v>252</v>
      </c>
      <c r="AV21" s="9" t="n">
        <v>311</v>
      </c>
      <c r="AW21" s="9" t="n">
        <v>23.9230769230769</v>
      </c>
      <c r="AX21" s="10"/>
      <c r="AY21" s="9" t="n">
        <v>11</v>
      </c>
      <c r="AZ21" s="9" t="n">
        <v>0</v>
      </c>
      <c r="BA21" s="9" t="n">
        <v>552</v>
      </c>
      <c r="BB21" s="9" t="n">
        <v>5</v>
      </c>
      <c r="BC21" s="9" t="n">
        <v>557</v>
      </c>
      <c r="BD21" s="9" t="n">
        <v>50.6363636363636</v>
      </c>
      <c r="BE21" s="9"/>
    </row>
    <row r="22" customFormat="false" ht="15" hidden="false" customHeight="false" outlineLevel="0" collapsed="false">
      <c r="A22" s="9" t="s">
        <v>271</v>
      </c>
      <c r="B22" s="9" t="s">
        <v>16</v>
      </c>
      <c r="C22" s="9" t="n">
        <v>71</v>
      </c>
      <c r="D22" s="9" t="n">
        <v>210</v>
      </c>
      <c r="E22" s="9" t="n">
        <v>4.53</v>
      </c>
      <c r="F22" s="9" t="n">
        <f aca="false">STANDARDIZE(E22,$E$61,$E$62)*-1</f>
        <v>0.0510434442087584</v>
      </c>
      <c r="G22" s="9" t="n">
        <v>17</v>
      </c>
      <c r="H22" s="9" t="n">
        <f aca="false">STANDARDIZE(G22,$G$61,$G$62)</f>
        <v>0.41684393392279</v>
      </c>
      <c r="I22" s="9" t="n">
        <v>33.5</v>
      </c>
      <c r="J22" s="9" t="n">
        <f aca="false">STANDARDIZE(I22,$I$61,$I$62)</f>
        <v>-0.859620479293655</v>
      </c>
      <c r="K22" s="9" t="n">
        <v>117</v>
      </c>
      <c r="L22" s="9" t="n">
        <f aca="false">STANDARDIZE(K22,$K$61,$K$62)</f>
        <v>-1.09707790996769</v>
      </c>
      <c r="M22" s="9" t="n">
        <v>4.18</v>
      </c>
      <c r="N22" s="9" t="n">
        <f aca="false">STANDARDIZE(M22,$M$61,$M$62)*-1</f>
        <v>-0.0805058597867539</v>
      </c>
      <c r="O22" s="9" t="n">
        <v>6.95</v>
      </c>
      <c r="P22" s="9" t="n">
        <f aca="false">STANDARDIZE(O22,$O$61,$O$62)*-1</f>
        <v>-0.477971617473641</v>
      </c>
      <c r="Q22" s="9" t="n">
        <f aca="false">F22+H22+J22+L22+N22+P22</f>
        <v>-2.04728848839019</v>
      </c>
      <c r="R22" s="9" t="n">
        <f aca="false">AVERAGE(F22,H22,J22,L22,N22,P22)</f>
        <v>-0.341214748065032</v>
      </c>
      <c r="S22" s="9" t="n">
        <v>6</v>
      </c>
      <c r="T22" s="9" t="n">
        <v>202</v>
      </c>
      <c r="U22" s="9" t="n">
        <v>164</v>
      </c>
      <c r="V22" s="10"/>
      <c r="W22" s="9"/>
      <c r="X22" s="9"/>
      <c r="Y22" s="9"/>
      <c r="Z22" s="9"/>
      <c r="AA22" s="9" t="n">
        <v>0</v>
      </c>
      <c r="AB22" s="9"/>
      <c r="AC22" s="10"/>
      <c r="AD22" s="9" t="n">
        <v>3</v>
      </c>
      <c r="AE22" s="9" t="n">
        <v>0</v>
      </c>
      <c r="AF22" s="9" t="n">
        <v>0</v>
      </c>
      <c r="AG22" s="9" t="n">
        <v>45</v>
      </c>
      <c r="AH22" s="9" t="n">
        <v>45</v>
      </c>
      <c r="AI22" s="9" t="n">
        <v>15</v>
      </c>
      <c r="AJ22" s="10"/>
      <c r="AK22" s="9"/>
      <c r="AL22" s="9"/>
      <c r="AM22" s="9"/>
      <c r="AN22" s="9"/>
      <c r="AO22" s="9" t="n">
        <v>0</v>
      </c>
      <c r="AP22" s="9"/>
      <c r="AQ22" s="10"/>
      <c r="AR22" s="9"/>
      <c r="AS22" s="9"/>
      <c r="AT22" s="9"/>
      <c r="AU22" s="9"/>
      <c r="AV22" s="9" t="n">
        <v>0</v>
      </c>
      <c r="AW22" s="9"/>
      <c r="AX22" s="10"/>
      <c r="AY22" s="9"/>
      <c r="AZ22" s="9"/>
      <c r="BA22" s="9"/>
      <c r="BB22" s="9"/>
      <c r="BC22" s="9" t="n">
        <v>0</v>
      </c>
      <c r="BD22" s="9"/>
      <c r="BE22" s="9"/>
    </row>
    <row r="23" customFormat="false" ht="15" hidden="false" customHeight="false" outlineLevel="0" collapsed="false">
      <c r="A23" s="9" t="s">
        <v>285</v>
      </c>
      <c r="B23" s="9" t="s">
        <v>16</v>
      </c>
      <c r="C23" s="9" t="n">
        <v>69.63</v>
      </c>
      <c r="D23" s="9" t="n">
        <v>193</v>
      </c>
      <c r="E23" s="9" t="n">
        <v>4.54</v>
      </c>
      <c r="F23" s="9" t="n">
        <f aca="false">STANDARDIZE(E23,$E$61,$E$62)*-1</f>
        <v>-0.0459390997878843</v>
      </c>
      <c r="G23" s="9" t="n">
        <v>10</v>
      </c>
      <c r="H23" s="9" t="n">
        <f aca="false">STANDARDIZE(G23,$G$61,$G$62)</f>
        <v>-1.04210983480697</v>
      </c>
      <c r="I23" s="9" t="n">
        <v>34.5</v>
      </c>
      <c r="J23" s="9" t="n">
        <f aca="false">STANDARDIZE(I23,$I$61,$I$62)</f>
        <v>-0.477566932940919</v>
      </c>
      <c r="K23" s="9" t="n">
        <v>119</v>
      </c>
      <c r="L23" s="9" t="n">
        <f aca="false">STANDARDIZE(K23,$K$61,$K$62)</f>
        <v>-0.739563702885569</v>
      </c>
      <c r="M23" s="9" t="n">
        <v>4.27</v>
      </c>
      <c r="N23" s="9" t="n">
        <f aca="false">STANDARDIZE(M23,$M$61,$M$62)*-1</f>
        <v>-0.823636873202847</v>
      </c>
      <c r="O23" s="9" t="n">
        <v>6.81</v>
      </c>
      <c r="P23" s="9" t="n">
        <f aca="false">STANDARDIZE(O23,$O$61,$O$62)*-1</f>
        <v>0.430174455726284</v>
      </c>
      <c r="Q23" s="9" t="n">
        <f aca="false">F23+H23+J23+L23+N23+P23</f>
        <v>-2.69864198789791</v>
      </c>
      <c r="R23" s="9" t="n">
        <f aca="false">AVERAGE(F23,H23,J23,L23,N23,P23)</f>
        <v>-0.449773664649652</v>
      </c>
      <c r="S23" s="9" t="n">
        <v>3</v>
      </c>
      <c r="T23" s="9" t="n">
        <v>68</v>
      </c>
      <c r="U23" s="9" t="n">
        <v>62</v>
      </c>
      <c r="V23" s="10"/>
      <c r="W23" s="9" t="n">
        <v>16</v>
      </c>
      <c r="X23" s="9" t="n">
        <v>0</v>
      </c>
      <c r="Y23" s="9" t="n">
        <v>245</v>
      </c>
      <c r="Z23" s="9" t="n">
        <v>176</v>
      </c>
      <c r="AA23" s="9" t="n">
        <v>421</v>
      </c>
      <c r="AB23" s="9" t="n">
        <v>26.3125</v>
      </c>
      <c r="AC23" s="10"/>
      <c r="AD23" s="9" t="n">
        <v>7</v>
      </c>
      <c r="AE23" s="9" t="n">
        <v>0</v>
      </c>
      <c r="AF23" s="9" t="n">
        <v>81</v>
      </c>
      <c r="AG23" s="9" t="n">
        <v>67</v>
      </c>
      <c r="AH23" s="9" t="n">
        <v>148</v>
      </c>
      <c r="AI23" s="9" t="n">
        <v>21.1428571428571</v>
      </c>
      <c r="AJ23" s="10"/>
      <c r="AK23" s="9" t="n">
        <v>2</v>
      </c>
      <c r="AL23" s="9" t="n">
        <v>0</v>
      </c>
      <c r="AM23" s="9" t="n">
        <v>0</v>
      </c>
      <c r="AN23" s="9" t="n">
        <v>18</v>
      </c>
      <c r="AO23" s="9" t="n">
        <v>18</v>
      </c>
      <c r="AP23" s="9" t="n">
        <v>9</v>
      </c>
      <c r="AQ23" s="10"/>
      <c r="AR23" s="9" t="n">
        <v>9</v>
      </c>
      <c r="AS23" s="9" t="n">
        <v>0</v>
      </c>
      <c r="AT23" s="9" t="n">
        <v>56</v>
      </c>
      <c r="AU23" s="9" t="n">
        <v>124</v>
      </c>
      <c r="AV23" s="9" t="n">
        <v>180</v>
      </c>
      <c r="AW23" s="9" t="n">
        <v>20</v>
      </c>
      <c r="AX23" s="10"/>
      <c r="AY23" s="9"/>
      <c r="AZ23" s="9"/>
      <c r="BA23" s="9"/>
      <c r="BB23" s="9"/>
      <c r="BC23" s="9" t="n">
        <v>0</v>
      </c>
      <c r="BD23" s="9"/>
      <c r="BE23" s="9"/>
    </row>
    <row r="24" customFormat="false" ht="15" hidden="false" customHeight="false" outlineLevel="0" collapsed="false">
      <c r="A24" s="9" t="s">
        <v>288</v>
      </c>
      <c r="B24" s="9" t="s">
        <v>16</v>
      </c>
      <c r="C24" s="9" t="n">
        <v>71.13</v>
      </c>
      <c r="D24" s="9" t="n">
        <v>191</v>
      </c>
      <c r="E24" s="9" t="n">
        <v>4.56</v>
      </c>
      <c r="F24" s="9" t="n">
        <f aca="false">STANDARDIZE(E24,$E$61,$E$62)*-1</f>
        <v>-0.23990418778117</v>
      </c>
      <c r="G24" s="9" t="n">
        <v>14</v>
      </c>
      <c r="H24" s="9" t="n">
        <f aca="false">STANDARDIZE(G24,$G$61,$G$62)</f>
        <v>-0.208421966961395</v>
      </c>
      <c r="I24" s="9" t="n">
        <v>32.5</v>
      </c>
      <c r="J24" s="9" t="n">
        <f aca="false">STANDARDIZE(I24,$I$61,$I$62)</f>
        <v>-1.24167402564639</v>
      </c>
      <c r="K24" s="9" t="n">
        <v>116</v>
      </c>
      <c r="L24" s="9" t="n">
        <f aca="false">STANDARDIZE(K24,$K$61,$K$62)</f>
        <v>-1.27583501350875</v>
      </c>
      <c r="M24" s="9" t="n">
        <v>4.06</v>
      </c>
      <c r="N24" s="9" t="n">
        <f aca="false">STANDARDIZE(M24,$M$61,$M$62)*-1</f>
        <v>0.910335491434706</v>
      </c>
      <c r="O24" s="9" t="n">
        <v>6.69</v>
      </c>
      <c r="P24" s="9" t="n">
        <f aca="false">STANDARDIZE(O24,$O$61,$O$62)*-1</f>
        <v>1.20858537561193</v>
      </c>
      <c r="Q24" s="9" t="n">
        <f aca="false">F24+H24+J24+L24+N24+P24</f>
        <v>-0.846914326851077</v>
      </c>
      <c r="R24" s="9" t="n">
        <f aca="false">AVERAGE(F24,H24,J24,L24,N24,P24)</f>
        <v>-0.141152387808513</v>
      </c>
      <c r="S24" s="9" t="n">
        <v>3</v>
      </c>
      <c r="T24" s="9" t="n">
        <v>83</v>
      </c>
      <c r="U24" s="9" t="n">
        <v>74</v>
      </c>
      <c r="V24" s="10"/>
      <c r="W24" s="9" t="n">
        <v>16</v>
      </c>
      <c r="X24" s="9" t="n">
        <v>0</v>
      </c>
      <c r="Y24" s="9" t="n">
        <v>599</v>
      </c>
      <c r="Z24" s="9" t="n">
        <v>123</v>
      </c>
      <c r="AA24" s="9" t="n">
        <v>722</v>
      </c>
      <c r="AB24" s="9" t="n">
        <v>45.125</v>
      </c>
      <c r="AC24" s="10"/>
      <c r="AD24" s="9" t="n">
        <v>16</v>
      </c>
      <c r="AE24" s="9" t="n">
        <v>0</v>
      </c>
      <c r="AF24" s="9" t="n">
        <v>510</v>
      </c>
      <c r="AG24" s="9" t="n">
        <v>215</v>
      </c>
      <c r="AH24" s="9" t="n">
        <v>725</v>
      </c>
      <c r="AI24" s="9" t="n">
        <v>45.3125</v>
      </c>
      <c r="AJ24" s="10"/>
      <c r="AK24" s="9" t="n">
        <v>16</v>
      </c>
      <c r="AL24" s="9" t="n">
        <v>0</v>
      </c>
      <c r="AM24" s="9" t="n">
        <v>976</v>
      </c>
      <c r="AN24" s="9" t="n">
        <v>52</v>
      </c>
      <c r="AO24" s="9" t="n">
        <v>1028</v>
      </c>
      <c r="AP24" s="9" t="n">
        <v>64.25</v>
      </c>
      <c r="AQ24" s="10"/>
      <c r="AR24" s="9" t="n">
        <v>16</v>
      </c>
      <c r="AS24" s="9" t="n">
        <v>0</v>
      </c>
      <c r="AT24" s="9" t="n">
        <v>897</v>
      </c>
      <c r="AU24" s="9" t="n">
        <v>3</v>
      </c>
      <c r="AV24" s="9" t="n">
        <v>900</v>
      </c>
      <c r="AW24" s="9" t="n">
        <v>56.25</v>
      </c>
      <c r="AX24" s="10"/>
      <c r="AY24" s="9" t="n">
        <v>15</v>
      </c>
      <c r="AZ24" s="9" t="n">
        <v>0</v>
      </c>
      <c r="BA24" s="9" t="n">
        <v>922</v>
      </c>
      <c r="BB24" s="9" t="n">
        <v>64</v>
      </c>
      <c r="BC24" s="9" t="n">
        <v>986</v>
      </c>
      <c r="BD24" s="9" t="n">
        <v>65.7333333333333</v>
      </c>
      <c r="BE24" s="9"/>
    </row>
    <row r="25" customFormat="false" ht="15" hidden="false" customHeight="false" outlineLevel="0" collapsed="false">
      <c r="A25" s="9" t="s">
        <v>300</v>
      </c>
      <c r="B25" s="9" t="s">
        <v>16</v>
      </c>
      <c r="C25" s="9" t="n">
        <v>71.38</v>
      </c>
      <c r="D25" s="9" t="n">
        <v>196</v>
      </c>
      <c r="E25" s="9" t="n">
        <v>4.63</v>
      </c>
      <c r="F25" s="9" t="n">
        <f aca="false">STANDARDIZE(E25,$E$61,$E$62)*-1</f>
        <v>-0.918781995757686</v>
      </c>
      <c r="G25" s="9" t="n">
        <v>12</v>
      </c>
      <c r="H25" s="9" t="n">
        <f aca="false">STANDARDIZE(G25,$G$61,$G$62)</f>
        <v>-0.625265900884184</v>
      </c>
      <c r="I25" s="9" t="n">
        <v>35</v>
      </c>
      <c r="J25" s="9" t="n">
        <f aca="false">STANDARDIZE(I25,$I$61,$I$62)</f>
        <v>-0.286540159764552</v>
      </c>
      <c r="K25" s="9" t="n">
        <v>118</v>
      </c>
      <c r="L25" s="9" t="n">
        <f aca="false">STANDARDIZE(K25,$K$61,$K$62)</f>
        <v>-0.918320806426631</v>
      </c>
      <c r="M25" s="9" t="n">
        <v>4.07</v>
      </c>
      <c r="N25" s="9" t="n">
        <f aca="false">STANDARDIZE(M25,$M$61,$M$62)*-1</f>
        <v>0.827765378832912</v>
      </c>
      <c r="O25" s="9" t="n">
        <v>6.74</v>
      </c>
      <c r="P25" s="9" t="n">
        <f aca="false">STANDARDIZE(O25,$O$61,$O$62)*-1</f>
        <v>0.88424749232624</v>
      </c>
      <c r="Q25" s="9" t="n">
        <f aca="false">F25+H25+J25+L25+N25+P25</f>
        <v>-1.0368959916739</v>
      </c>
      <c r="R25" s="9" t="n">
        <f aca="false">AVERAGE(F25,H25,J25,L25,N25,P25)</f>
        <v>-0.172815998612317</v>
      </c>
      <c r="S25" s="9" t="n">
        <v>7</v>
      </c>
      <c r="T25" s="9" t="n">
        <v>247</v>
      </c>
      <c r="U25" s="9" t="n">
        <v>193</v>
      </c>
      <c r="V25" s="10"/>
      <c r="W25" s="9"/>
      <c r="X25" s="9"/>
      <c r="Y25" s="9"/>
      <c r="Z25" s="9"/>
      <c r="AA25" s="9" t="n">
        <v>0</v>
      </c>
      <c r="AB25" s="9"/>
      <c r="AC25" s="10"/>
      <c r="AD25" s="9"/>
      <c r="AE25" s="9"/>
      <c r="AF25" s="9"/>
      <c r="AG25" s="9"/>
      <c r="AH25" s="9" t="n">
        <v>0</v>
      </c>
      <c r="AI25" s="9"/>
      <c r="AJ25" s="10"/>
      <c r="AK25" s="9"/>
      <c r="AL25" s="9"/>
      <c r="AM25" s="9"/>
      <c r="AN25" s="9"/>
      <c r="AO25" s="9" t="n">
        <v>0</v>
      </c>
      <c r="AP25" s="9"/>
      <c r="AQ25" s="10"/>
      <c r="AR25" s="9"/>
      <c r="AS25" s="9"/>
      <c r="AT25" s="9"/>
      <c r="AU25" s="9"/>
      <c r="AV25" s="9" t="n">
        <v>0</v>
      </c>
      <c r="AW25" s="9"/>
      <c r="AX25" s="10"/>
      <c r="AY25" s="9"/>
      <c r="AZ25" s="9"/>
      <c r="BA25" s="9"/>
      <c r="BB25" s="9"/>
      <c r="BC25" s="9" t="n">
        <v>0</v>
      </c>
      <c r="BD25" s="9"/>
      <c r="BE25" s="9"/>
    </row>
    <row r="26" customFormat="false" ht="15" hidden="false" customHeight="false" outlineLevel="0" collapsed="false">
      <c r="A26" s="9" t="s">
        <v>322</v>
      </c>
      <c r="B26" s="9" t="s">
        <v>16</v>
      </c>
      <c r="C26" s="9" t="n">
        <v>71.75</v>
      </c>
      <c r="D26" s="9" t="n">
        <v>197</v>
      </c>
      <c r="E26" s="9" t="n">
        <v>4.56</v>
      </c>
      <c r="F26" s="9" t="n">
        <f aca="false">STANDARDIZE(E26,$E$61,$E$62)*-1</f>
        <v>-0.23990418778117</v>
      </c>
      <c r="G26" s="9" t="n">
        <v>12</v>
      </c>
      <c r="H26" s="9" t="n">
        <f aca="false">STANDARDIZE(G26,$G$61,$G$62)</f>
        <v>-0.625265900884184</v>
      </c>
      <c r="I26" s="9" t="n">
        <v>33</v>
      </c>
      <c r="J26" s="9" t="n">
        <f aca="false">STANDARDIZE(I26,$I$61,$I$62)</f>
        <v>-1.05064725247002</v>
      </c>
      <c r="K26" s="9" t="n">
        <v>121</v>
      </c>
      <c r="L26" s="9" t="n">
        <f aca="false">STANDARDIZE(K26,$K$61,$K$62)</f>
        <v>-0.382049495803446</v>
      </c>
      <c r="M26" s="9" t="n">
        <v>4.2</v>
      </c>
      <c r="N26" s="9" t="n">
        <f aca="false">STANDARDIZE(M26,$M$61,$M$62)*-1</f>
        <v>-0.245646084990334</v>
      </c>
      <c r="O26" s="9" t="n">
        <v>6.78</v>
      </c>
      <c r="P26" s="9" t="n">
        <f aca="false">STANDARDIZE(O26,$O$61,$O$62)*-1</f>
        <v>0.624777185697691</v>
      </c>
      <c r="Q26" s="9" t="n">
        <f aca="false">F26+H26+J26+L26+N26+P26</f>
        <v>-1.91873573623147</v>
      </c>
      <c r="R26" s="9" t="n">
        <f aca="false">AVERAGE(F26,H26,J26,L26,N26,P26)</f>
        <v>-0.319789289371911</v>
      </c>
      <c r="S26" s="9" t="n">
        <v>5</v>
      </c>
      <c r="T26" s="9" t="n">
        <v>159</v>
      </c>
      <c r="U26" s="9" t="n">
        <v>133</v>
      </c>
      <c r="V26" s="10"/>
      <c r="W26" s="9" t="n">
        <v>16</v>
      </c>
      <c r="X26" s="9" t="n">
        <v>0</v>
      </c>
      <c r="Y26" s="9" t="n">
        <v>417</v>
      </c>
      <c r="Z26" s="9" t="n">
        <v>238</v>
      </c>
      <c r="AA26" s="9" t="n">
        <v>655</v>
      </c>
      <c r="AB26" s="9" t="n">
        <v>40.9375</v>
      </c>
      <c r="AC26" s="10"/>
      <c r="AD26" s="9" t="n">
        <v>16</v>
      </c>
      <c r="AE26" s="9" t="n">
        <v>0</v>
      </c>
      <c r="AF26" s="9" t="n">
        <v>708</v>
      </c>
      <c r="AG26" s="9" t="n">
        <v>192</v>
      </c>
      <c r="AH26" s="9" t="n">
        <v>900</v>
      </c>
      <c r="AI26" s="9" t="n">
        <v>56.25</v>
      </c>
      <c r="AJ26" s="10"/>
      <c r="AK26" s="9" t="n">
        <v>15</v>
      </c>
      <c r="AL26" s="9" t="n">
        <v>0</v>
      </c>
      <c r="AM26" s="9" t="n">
        <v>647</v>
      </c>
      <c r="AN26" s="9" t="n">
        <v>215</v>
      </c>
      <c r="AO26" s="9" t="n">
        <v>862</v>
      </c>
      <c r="AP26" s="9" t="n">
        <v>57.4666666666667</v>
      </c>
      <c r="AQ26" s="10"/>
      <c r="AR26" s="9" t="n">
        <v>16</v>
      </c>
      <c r="AS26" s="9" t="n">
        <v>0</v>
      </c>
      <c r="AT26" s="9" t="n">
        <v>817</v>
      </c>
      <c r="AU26" s="9" t="n">
        <v>230</v>
      </c>
      <c r="AV26" s="9" t="n">
        <v>1047</v>
      </c>
      <c r="AW26" s="9" t="n">
        <v>65.4375</v>
      </c>
      <c r="AX26" s="10"/>
      <c r="AY26" s="9" t="n">
        <v>16</v>
      </c>
      <c r="AZ26" s="9" t="n">
        <v>0</v>
      </c>
      <c r="BA26" s="9" t="n">
        <v>1065</v>
      </c>
      <c r="BB26" s="9" t="n">
        <v>82</v>
      </c>
      <c r="BC26" s="9" t="n">
        <v>1147</v>
      </c>
      <c r="BD26" s="9" t="n">
        <v>71.6875</v>
      </c>
      <c r="BE26" s="9"/>
    </row>
    <row r="27" customFormat="false" ht="15" hidden="false" customHeight="false" outlineLevel="0" collapsed="false">
      <c r="A27" s="9" t="s">
        <v>328</v>
      </c>
      <c r="B27" s="9" t="s">
        <v>16</v>
      </c>
      <c r="C27" s="9" t="n">
        <v>69</v>
      </c>
      <c r="D27" s="9" t="n">
        <v>189</v>
      </c>
      <c r="E27" s="9" t="n">
        <v>4.56</v>
      </c>
      <c r="F27" s="9" t="n">
        <f aca="false">STANDARDIZE(E27,$E$61,$E$62)*-1</f>
        <v>-0.23990418778117</v>
      </c>
      <c r="G27" s="9" t="n">
        <v>14</v>
      </c>
      <c r="H27" s="9" t="n">
        <f aca="false">STANDARDIZE(G27,$G$61,$G$62)</f>
        <v>-0.208421966961395</v>
      </c>
      <c r="I27" s="9" t="n">
        <v>36</v>
      </c>
      <c r="J27" s="9" t="n">
        <f aca="false">STANDARDIZE(I27,$I$61,$I$62)</f>
        <v>0.0955133865881839</v>
      </c>
      <c r="K27" s="9" t="n">
        <v>124</v>
      </c>
      <c r="L27" s="9" t="n">
        <f aca="false">STANDARDIZE(K27,$K$61,$K$62)</f>
        <v>0.154221814819739</v>
      </c>
      <c r="M27" s="9" t="n">
        <v>4.18</v>
      </c>
      <c r="N27" s="9" t="n">
        <f aca="false">STANDARDIZE(M27,$M$61,$M$62)*-1</f>
        <v>-0.0805058597867539</v>
      </c>
      <c r="O27" s="9" t="n">
        <v>6.94</v>
      </c>
      <c r="P27" s="9" t="n">
        <f aca="false">STANDARDIZE(O27,$O$61,$O$62)*-1</f>
        <v>-0.413104040816506</v>
      </c>
      <c r="Q27" s="9" t="n">
        <f aca="false">F27+H27+J27+L27+N27+P27</f>
        <v>-0.692200853937901</v>
      </c>
      <c r="R27" s="9" t="n">
        <f aca="false">AVERAGE(F27,H27,J27,L27,N27,P27)</f>
        <v>-0.11536680898965</v>
      </c>
      <c r="S27" s="9"/>
      <c r="T27" s="9"/>
      <c r="U27" s="9"/>
      <c r="V27" s="10"/>
      <c r="W27" s="9"/>
      <c r="X27" s="9"/>
      <c r="Y27" s="9"/>
      <c r="Z27" s="9"/>
      <c r="AA27" s="9" t="n">
        <v>0</v>
      </c>
      <c r="AB27" s="9"/>
      <c r="AC27" s="10"/>
      <c r="AD27" s="9"/>
      <c r="AE27" s="9"/>
      <c r="AF27" s="9"/>
      <c r="AG27" s="9"/>
      <c r="AH27" s="9" t="n">
        <v>0</v>
      </c>
      <c r="AI27" s="9"/>
      <c r="AJ27" s="10"/>
      <c r="AK27" s="9"/>
      <c r="AL27" s="9"/>
      <c r="AM27" s="9"/>
      <c r="AN27" s="9"/>
      <c r="AO27" s="9" t="n">
        <v>0</v>
      </c>
      <c r="AP27" s="9"/>
      <c r="AQ27" s="10"/>
      <c r="AR27" s="9"/>
      <c r="AS27" s="9"/>
      <c r="AT27" s="9"/>
      <c r="AU27" s="9"/>
      <c r="AV27" s="9" t="n">
        <v>0</v>
      </c>
      <c r="AW27" s="9"/>
      <c r="AX27" s="10"/>
      <c r="AY27" s="9"/>
      <c r="AZ27" s="9"/>
      <c r="BA27" s="9"/>
      <c r="BB27" s="9"/>
      <c r="BC27" s="9" t="n">
        <v>0</v>
      </c>
      <c r="BD27" s="9"/>
      <c r="BE27" s="9"/>
    </row>
    <row r="28" customFormat="false" ht="15" hidden="false" customHeight="false" outlineLevel="0" collapsed="false">
      <c r="A28" s="9" t="s">
        <v>345</v>
      </c>
      <c r="B28" s="9" t="s">
        <v>16</v>
      </c>
      <c r="C28" s="9" t="n">
        <v>67.25</v>
      </c>
      <c r="D28" s="9" t="n">
        <v>169</v>
      </c>
      <c r="E28" s="9" t="n">
        <v>4.53</v>
      </c>
      <c r="F28" s="9" t="n">
        <f aca="false">STANDARDIZE(E28,$E$61,$E$62)*-1</f>
        <v>0.0510434442087584</v>
      </c>
      <c r="G28" s="9" t="n">
        <v>10</v>
      </c>
      <c r="H28" s="9" t="n">
        <f aca="false">STANDARDIZE(G28,$G$61,$G$62)</f>
        <v>-1.04210983480697</v>
      </c>
      <c r="I28" s="9" t="n">
        <v>37.5</v>
      </c>
      <c r="J28" s="9" t="n">
        <f aca="false">STANDARDIZE(I28,$I$61,$I$62)</f>
        <v>0.668593706117287</v>
      </c>
      <c r="K28" s="9" t="n">
        <v>127</v>
      </c>
      <c r="L28" s="9" t="n">
        <f aca="false">STANDARDIZE(K28,$K$61,$K$62)</f>
        <v>0.690493125442924</v>
      </c>
      <c r="M28" s="9" t="n">
        <v>4.09</v>
      </c>
      <c r="N28" s="9" t="n">
        <f aca="false">STANDARDIZE(M28,$M$61,$M$62)*-1</f>
        <v>0.662625153629339</v>
      </c>
      <c r="O28" s="9" t="n">
        <v>6.74</v>
      </c>
      <c r="P28" s="9" t="n">
        <f aca="false">STANDARDIZE(O28,$O$61,$O$62)*-1</f>
        <v>0.88424749232624</v>
      </c>
      <c r="Q28" s="9" t="n">
        <f aca="false">F28+H28+J28+L28+N28+P28</f>
        <v>1.91489308691757</v>
      </c>
      <c r="R28" s="9" t="n">
        <f aca="false">AVERAGE(F28,H28,J28,L28,N28,P28)</f>
        <v>0.319148847819596</v>
      </c>
      <c r="S28" s="9"/>
      <c r="T28" s="9"/>
      <c r="U28" s="9"/>
      <c r="V28" s="10"/>
      <c r="W28" s="9"/>
      <c r="X28" s="9"/>
      <c r="Y28" s="9"/>
      <c r="Z28" s="9"/>
      <c r="AA28" s="9" t="n">
        <v>0</v>
      </c>
      <c r="AB28" s="9"/>
      <c r="AC28" s="10"/>
      <c r="AD28" s="9"/>
      <c r="AE28" s="9"/>
      <c r="AF28" s="9"/>
      <c r="AG28" s="9"/>
      <c r="AH28" s="9" t="n">
        <v>0</v>
      </c>
      <c r="AI28" s="9"/>
      <c r="AJ28" s="10"/>
      <c r="AK28" s="9"/>
      <c r="AL28" s="9"/>
      <c r="AM28" s="9"/>
      <c r="AN28" s="9"/>
      <c r="AO28" s="9" t="n">
        <v>0</v>
      </c>
      <c r="AP28" s="9"/>
      <c r="AQ28" s="10"/>
      <c r="AR28" s="9"/>
      <c r="AS28" s="9"/>
      <c r="AT28" s="9"/>
      <c r="AU28" s="9"/>
      <c r="AV28" s="9" t="n">
        <v>0</v>
      </c>
      <c r="AW28" s="9"/>
      <c r="AX28" s="10"/>
      <c r="AY28" s="9"/>
      <c r="AZ28" s="9"/>
      <c r="BA28" s="9"/>
      <c r="BB28" s="9"/>
      <c r="BC28" s="9" t="n">
        <v>0</v>
      </c>
      <c r="BD28" s="9"/>
      <c r="BE28" s="9"/>
    </row>
    <row r="29" customFormat="false" ht="15" hidden="false" customHeight="false" outlineLevel="0" collapsed="false">
      <c r="A29" s="9" t="s">
        <v>361</v>
      </c>
      <c r="B29" s="9" t="s">
        <v>16</v>
      </c>
      <c r="C29" s="9" t="n">
        <v>70.13</v>
      </c>
      <c r="D29" s="9" t="n">
        <v>188</v>
      </c>
      <c r="E29" s="9" t="n">
        <v>4.39</v>
      </c>
      <c r="F29" s="9" t="n">
        <f aca="false">STANDARDIZE(E29,$E$61,$E$62)*-1</f>
        <v>1.40879906016179</v>
      </c>
      <c r="G29" s="9" t="n">
        <v>17</v>
      </c>
      <c r="H29" s="9" t="n">
        <f aca="false">STANDARDIZE(G29,$G$61,$G$62)</f>
        <v>0.41684393392279</v>
      </c>
      <c r="I29" s="9" t="n">
        <v>40</v>
      </c>
      <c r="J29" s="9" t="n">
        <f aca="false">STANDARDIZE(I29,$I$61,$I$62)</f>
        <v>1.62372757199913</v>
      </c>
      <c r="K29" s="9" t="n">
        <v>132</v>
      </c>
      <c r="L29" s="9" t="n">
        <f aca="false">STANDARDIZE(K29,$K$61,$K$62)</f>
        <v>1.58427864314823</v>
      </c>
      <c r="M29" s="9" t="n">
        <v>4.23</v>
      </c>
      <c r="N29" s="9" t="n">
        <f aca="false">STANDARDIZE(M29,$M$61,$M$62)*-1</f>
        <v>-0.493356422795701</v>
      </c>
      <c r="O29" s="9" t="n">
        <v>6.89</v>
      </c>
      <c r="P29" s="9" t="n">
        <f aca="false">STANDARDIZE(O29,$O$61,$O$62)*-1</f>
        <v>-0.0887661575308148</v>
      </c>
      <c r="Q29" s="9" t="n">
        <f aca="false">F29+H29+J29+L29+N29+P29</f>
        <v>4.45152662890542</v>
      </c>
      <c r="R29" s="9" t="n">
        <f aca="false">AVERAGE(F29,H29,J29,L29,N29,P29)</f>
        <v>0.74192110481757</v>
      </c>
      <c r="S29" s="9" t="n">
        <v>2</v>
      </c>
      <c r="T29" s="9" t="n">
        <v>60</v>
      </c>
      <c r="U29" s="9" t="n">
        <v>54</v>
      </c>
      <c r="V29" s="10"/>
      <c r="W29" s="9" t="n">
        <v>16</v>
      </c>
      <c r="X29" s="9" t="n">
        <v>0</v>
      </c>
      <c r="Y29" s="9" t="n">
        <v>569</v>
      </c>
      <c r="Z29" s="9" t="n">
        <v>215</v>
      </c>
      <c r="AA29" s="9" t="n">
        <v>784</v>
      </c>
      <c r="AB29" s="9" t="n">
        <v>49</v>
      </c>
      <c r="AC29" s="10"/>
      <c r="AD29" s="9" t="n">
        <v>10</v>
      </c>
      <c r="AE29" s="9" t="n">
        <v>0</v>
      </c>
      <c r="AF29" s="9" t="n">
        <v>617</v>
      </c>
      <c r="AG29" s="9" t="n">
        <v>72</v>
      </c>
      <c r="AH29" s="9" t="n">
        <v>689</v>
      </c>
      <c r="AI29" s="9" t="n">
        <v>68.9</v>
      </c>
      <c r="AJ29" s="10"/>
      <c r="AK29" s="9" t="n">
        <v>15</v>
      </c>
      <c r="AL29" s="9" t="n">
        <v>0</v>
      </c>
      <c r="AM29" s="9" t="n">
        <v>906</v>
      </c>
      <c r="AN29" s="9" t="n">
        <v>148</v>
      </c>
      <c r="AO29" s="9" t="n">
        <v>1054</v>
      </c>
      <c r="AP29" s="9" t="n">
        <v>70.2666666666667</v>
      </c>
      <c r="AQ29" s="10"/>
      <c r="AR29" s="9" t="n">
        <v>16</v>
      </c>
      <c r="AS29" s="9" t="n">
        <v>0</v>
      </c>
      <c r="AT29" s="9" t="n">
        <v>1081</v>
      </c>
      <c r="AU29" s="9" t="n">
        <v>141</v>
      </c>
      <c r="AV29" s="9" t="n">
        <v>1222</v>
      </c>
      <c r="AW29" s="9" t="n">
        <v>76.375</v>
      </c>
      <c r="AX29" s="10"/>
      <c r="AY29" s="9" t="n">
        <v>16</v>
      </c>
      <c r="AZ29" s="9" t="n">
        <v>0</v>
      </c>
      <c r="BA29" s="9" t="n">
        <v>1040</v>
      </c>
      <c r="BB29" s="9" t="n">
        <v>157</v>
      </c>
      <c r="BC29" s="9" t="n">
        <v>1197</v>
      </c>
      <c r="BD29" s="9" t="n">
        <v>74.8125</v>
      </c>
      <c r="BE29" s="9"/>
    </row>
    <row r="30" customFormat="false" ht="15" hidden="false" customHeight="false" outlineLevel="0" collapsed="false">
      <c r="A30" s="9" t="s">
        <v>365</v>
      </c>
      <c r="B30" s="9" t="s">
        <v>16</v>
      </c>
      <c r="C30" s="9" t="n">
        <v>71.25</v>
      </c>
      <c r="D30" s="9" t="n">
        <v>189</v>
      </c>
      <c r="E30" s="9" t="n">
        <v>4.42</v>
      </c>
      <c r="F30" s="9" t="n">
        <f aca="false">STANDARDIZE(E30,$E$61,$E$62)*-1</f>
        <v>1.11785142817185</v>
      </c>
      <c r="G30" s="9" t="n">
        <v>11</v>
      </c>
      <c r="H30" s="9" t="n">
        <f aca="false">STANDARDIZE(G30,$G$61,$G$62)</f>
        <v>-0.833687867845579</v>
      </c>
      <c r="I30" s="9" t="n">
        <v>37</v>
      </c>
      <c r="J30" s="9" t="n">
        <f aca="false">STANDARDIZE(I30,$I$61,$I$62)</f>
        <v>0.477566932940919</v>
      </c>
      <c r="K30" s="9" t="n">
        <v>124</v>
      </c>
      <c r="L30" s="9" t="n">
        <f aca="false">STANDARDIZE(K30,$K$61,$K$62)</f>
        <v>0.154221814819739</v>
      </c>
      <c r="M30" s="9"/>
      <c r="N30" s="9"/>
      <c r="O30" s="9"/>
      <c r="P30" s="9"/>
      <c r="Q30" s="9" t="n">
        <f aca="false">F30+H30+J30+L30+N30+P30</f>
        <v>0.915952308086933</v>
      </c>
      <c r="R30" s="9" t="n">
        <f aca="false">AVERAGE(F30,H30,J30,L30,N30,P30)</f>
        <v>0.228988077021733</v>
      </c>
      <c r="S30" s="9"/>
      <c r="T30" s="9"/>
      <c r="U30" s="9"/>
      <c r="V30" s="10"/>
      <c r="W30" s="9" t="n">
        <v>9</v>
      </c>
      <c r="X30" s="9" t="n">
        <v>0</v>
      </c>
      <c r="Y30" s="9" t="n">
        <v>15</v>
      </c>
      <c r="Z30" s="9" t="n">
        <v>142</v>
      </c>
      <c r="AA30" s="9" t="n">
        <v>157</v>
      </c>
      <c r="AB30" s="9" t="n">
        <v>17.4444444444444</v>
      </c>
      <c r="AC30" s="10"/>
      <c r="AD30" s="9"/>
      <c r="AE30" s="9"/>
      <c r="AF30" s="9"/>
      <c r="AG30" s="9"/>
      <c r="AH30" s="9" t="n">
        <v>0</v>
      </c>
      <c r="AI30" s="9"/>
      <c r="AJ30" s="10"/>
      <c r="AK30" s="9"/>
      <c r="AL30" s="9"/>
      <c r="AM30" s="9"/>
      <c r="AN30" s="9"/>
      <c r="AO30" s="9" t="n">
        <v>0</v>
      </c>
      <c r="AP30" s="9"/>
      <c r="AQ30" s="10"/>
      <c r="AR30" s="9"/>
      <c r="AS30" s="9"/>
      <c r="AT30" s="9"/>
      <c r="AU30" s="9"/>
      <c r="AV30" s="9" t="n">
        <v>0</v>
      </c>
      <c r="AW30" s="9"/>
      <c r="AX30" s="10"/>
      <c r="AY30" s="9"/>
      <c r="AZ30" s="9"/>
      <c r="BA30" s="9"/>
      <c r="BB30" s="9"/>
      <c r="BC30" s="9" t="n">
        <v>0</v>
      </c>
      <c r="BD30" s="9"/>
      <c r="BE30" s="9"/>
    </row>
    <row r="31" customFormat="false" ht="15" hidden="false" customHeight="false" outlineLevel="0" collapsed="false">
      <c r="A31" s="9" t="s">
        <v>378</v>
      </c>
      <c r="B31" s="9" t="s">
        <v>16</v>
      </c>
      <c r="C31" s="9" t="n">
        <v>72.13</v>
      </c>
      <c r="D31" s="9" t="n">
        <v>216</v>
      </c>
      <c r="E31" s="9" t="n">
        <v>4.41</v>
      </c>
      <c r="F31" s="9" t="n">
        <f aca="false">STANDARDIZE(E31,$E$61,$E$62)*-1</f>
        <v>1.2148339721685</v>
      </c>
      <c r="G31" s="9"/>
      <c r="H31" s="9"/>
      <c r="I31" s="9" t="n">
        <v>34.5</v>
      </c>
      <c r="J31" s="9" t="n">
        <f aca="false">STANDARDIZE(I31,$I$61,$I$62)</f>
        <v>-0.477566932940919</v>
      </c>
      <c r="K31" s="9" t="n">
        <v>117</v>
      </c>
      <c r="L31" s="9" t="n">
        <f aca="false">STANDARDIZE(K31,$K$61,$K$62)</f>
        <v>-1.09707790996769</v>
      </c>
      <c r="M31" s="9" t="n">
        <v>4.3</v>
      </c>
      <c r="N31" s="9" t="n">
        <f aca="false">STANDARDIZE(M31,$M$61,$M$62)*-1</f>
        <v>-1.07134721100821</v>
      </c>
      <c r="O31" s="9" t="n">
        <v>7.1</v>
      </c>
      <c r="P31" s="9" t="n">
        <f aca="false">STANDARDIZE(O31,$O$61,$O$62)*-1</f>
        <v>-1.4509852673307</v>
      </c>
      <c r="Q31" s="9" t="n">
        <f aca="false">F31+H31+J31+L31+N31+P31</f>
        <v>-2.88214334907903</v>
      </c>
      <c r="R31" s="9" t="n">
        <f aca="false">AVERAGE(F31,H31,J31,L31,N31,P31)</f>
        <v>-0.576428669815805</v>
      </c>
      <c r="S31" s="9" t="n">
        <v>5</v>
      </c>
      <c r="T31" s="9" t="n">
        <v>134</v>
      </c>
      <c r="U31" s="9" t="n">
        <v>115</v>
      </c>
      <c r="V31" s="10"/>
      <c r="W31" s="9" t="n">
        <v>2</v>
      </c>
      <c r="X31" s="9" t="n">
        <v>0</v>
      </c>
      <c r="Y31" s="9" t="n">
        <v>3</v>
      </c>
      <c r="Z31" s="9" t="n">
        <v>44</v>
      </c>
      <c r="AA31" s="9" t="n">
        <v>47</v>
      </c>
      <c r="AB31" s="9" t="n">
        <v>23.5</v>
      </c>
      <c r="AC31" s="10"/>
      <c r="AD31" s="9"/>
      <c r="AE31" s="9"/>
      <c r="AF31" s="9"/>
      <c r="AG31" s="9"/>
      <c r="AH31" s="9" t="n">
        <v>0</v>
      </c>
      <c r="AI31" s="9"/>
      <c r="AJ31" s="10"/>
      <c r="AK31" s="9"/>
      <c r="AL31" s="9"/>
      <c r="AM31" s="9"/>
      <c r="AN31" s="9"/>
      <c r="AO31" s="9" t="n">
        <v>0</v>
      </c>
      <c r="AP31" s="9"/>
      <c r="AQ31" s="10"/>
      <c r="AR31" s="9"/>
      <c r="AS31" s="9"/>
      <c r="AT31" s="9"/>
      <c r="AU31" s="9"/>
      <c r="AV31" s="9" t="n">
        <v>0</v>
      </c>
      <c r="AW31" s="9"/>
      <c r="AX31" s="10"/>
      <c r="AY31" s="9"/>
      <c r="AZ31" s="9"/>
      <c r="BA31" s="9"/>
      <c r="BB31" s="9"/>
      <c r="BC31" s="9" t="n">
        <v>0</v>
      </c>
      <c r="BD31" s="9"/>
      <c r="BE31" s="9"/>
    </row>
    <row r="32" customFormat="false" ht="15" hidden="false" customHeight="false" outlineLevel="0" collapsed="false">
      <c r="A32" s="9" t="s">
        <v>394</v>
      </c>
      <c r="B32" s="9" t="s">
        <v>16</v>
      </c>
      <c r="C32" s="9" t="n">
        <v>68.88</v>
      </c>
      <c r="D32" s="9" t="n">
        <v>181</v>
      </c>
      <c r="E32" s="9" t="n">
        <v>4.42</v>
      </c>
      <c r="F32" s="9" t="n">
        <f aca="false">STANDARDIZE(E32,$E$61,$E$62)*-1</f>
        <v>1.11785142817185</v>
      </c>
      <c r="G32" s="9" t="n">
        <v>12</v>
      </c>
      <c r="H32" s="9" t="n">
        <f aca="false">STANDARDIZE(G32,$G$61,$G$62)</f>
        <v>-0.625265900884184</v>
      </c>
      <c r="I32" s="9" t="n">
        <v>40.5</v>
      </c>
      <c r="J32" s="9" t="n">
        <f aca="false">STANDARDIZE(I32,$I$61,$I$62)</f>
        <v>1.81475434517549</v>
      </c>
      <c r="K32" s="9" t="n">
        <v>128</v>
      </c>
      <c r="L32" s="9" t="n">
        <f aca="false">STANDARDIZE(K32,$K$61,$K$62)</f>
        <v>0.869250228983985</v>
      </c>
      <c r="M32" s="9" t="n">
        <v>4.1</v>
      </c>
      <c r="N32" s="9" t="n">
        <f aca="false">STANDARDIZE(M32,$M$61,$M$62)*-1</f>
        <v>0.580055041027553</v>
      </c>
      <c r="O32" s="9" t="n">
        <v>6.89</v>
      </c>
      <c r="P32" s="9" t="n">
        <f aca="false">STANDARDIZE(O32,$O$61,$O$62)*-1</f>
        <v>-0.0887661575308148</v>
      </c>
      <c r="Q32" s="9" t="n">
        <f aca="false">F32+H32+J32+L32+N32+P32</f>
        <v>3.66787898494389</v>
      </c>
      <c r="R32" s="9" t="n">
        <f aca="false">AVERAGE(F32,H32,J32,L32,N32,P32)</f>
        <v>0.611313164157314</v>
      </c>
      <c r="S32" s="9" t="n">
        <v>5</v>
      </c>
      <c r="T32" s="9" t="n">
        <v>145</v>
      </c>
      <c r="U32" s="9" t="n">
        <v>125</v>
      </c>
      <c r="V32" s="10"/>
      <c r="W32" s="9"/>
      <c r="X32" s="9"/>
      <c r="Y32" s="9"/>
      <c r="Z32" s="9"/>
      <c r="AA32" s="9" t="n">
        <v>0</v>
      </c>
      <c r="AB32" s="9"/>
      <c r="AC32" s="10"/>
      <c r="AD32" s="9" t="n">
        <v>13</v>
      </c>
      <c r="AE32" s="9" t="n">
        <v>0</v>
      </c>
      <c r="AF32" s="9" t="n">
        <v>129</v>
      </c>
      <c r="AG32" s="9" t="n">
        <v>57</v>
      </c>
      <c r="AH32" s="9" t="n">
        <v>186</v>
      </c>
      <c r="AI32" s="9" t="n">
        <v>14.3076923076923</v>
      </c>
      <c r="AJ32" s="10"/>
      <c r="AK32" s="9" t="n">
        <v>14</v>
      </c>
      <c r="AL32" s="9" t="n">
        <v>0</v>
      </c>
      <c r="AM32" s="9" t="n">
        <v>287</v>
      </c>
      <c r="AN32" s="9" t="n">
        <v>88</v>
      </c>
      <c r="AO32" s="9" t="n">
        <v>375</v>
      </c>
      <c r="AP32" s="9" t="n">
        <v>26.7857142857143</v>
      </c>
      <c r="AQ32" s="10"/>
      <c r="AR32" s="9" t="n">
        <v>6</v>
      </c>
      <c r="AS32" s="9" t="n">
        <v>0</v>
      </c>
      <c r="AT32" s="9" t="n">
        <v>219</v>
      </c>
      <c r="AU32" s="9" t="n">
        <v>72</v>
      </c>
      <c r="AV32" s="9" t="n">
        <v>291</v>
      </c>
      <c r="AW32" s="9" t="n">
        <v>48.5</v>
      </c>
      <c r="AX32" s="10"/>
      <c r="AY32" s="9"/>
      <c r="AZ32" s="9"/>
      <c r="BA32" s="9"/>
      <c r="BB32" s="9"/>
      <c r="BC32" s="9" t="n">
        <v>0</v>
      </c>
      <c r="BD32" s="9"/>
      <c r="BE32" s="9"/>
    </row>
    <row r="33" customFormat="false" ht="15" hidden="false" customHeight="false" outlineLevel="0" collapsed="false">
      <c r="A33" s="9" t="s">
        <v>406</v>
      </c>
      <c r="B33" s="9" t="s">
        <v>16</v>
      </c>
      <c r="C33" s="9" t="n">
        <v>71.75</v>
      </c>
      <c r="D33" s="9" t="n">
        <v>195</v>
      </c>
      <c r="E33" s="9" t="n">
        <v>4.44</v>
      </c>
      <c r="F33" s="9" t="n">
        <f aca="false">STANDARDIZE(E33,$E$61,$E$62)*-1</f>
        <v>0.92388634017856</v>
      </c>
      <c r="G33" s="9" t="n">
        <v>13</v>
      </c>
      <c r="H33" s="9" t="n">
        <f aca="false">STANDARDIZE(G33,$G$61,$G$62)</f>
        <v>-0.41684393392279</v>
      </c>
      <c r="I33" s="9" t="n">
        <v>35.5</v>
      </c>
      <c r="J33" s="9" t="n">
        <f aca="false">STANDARDIZE(I33,$I$61,$I$62)</f>
        <v>-0.0955133865881839</v>
      </c>
      <c r="K33" s="9" t="n">
        <v>116</v>
      </c>
      <c r="L33" s="9" t="n">
        <f aca="false">STANDARDIZE(K33,$K$61,$K$62)</f>
        <v>-1.27583501350875</v>
      </c>
      <c r="M33" s="9"/>
      <c r="N33" s="9"/>
      <c r="O33" s="9"/>
      <c r="P33" s="9"/>
      <c r="Q33" s="9" t="n">
        <f aca="false">F33+H33+J33+L33+N33+P33</f>
        <v>-0.864305993841168</v>
      </c>
      <c r="R33" s="9" t="n">
        <f aca="false">AVERAGE(F33,H33,J33,L33,N33,P33)</f>
        <v>-0.216076498460292</v>
      </c>
      <c r="S33" s="9" t="n">
        <v>5</v>
      </c>
      <c r="T33" s="9" t="n">
        <v>150</v>
      </c>
      <c r="U33" s="9" t="n">
        <v>128</v>
      </c>
      <c r="V33" s="10"/>
      <c r="W33" s="9"/>
      <c r="X33" s="9"/>
      <c r="Y33" s="9"/>
      <c r="Z33" s="9"/>
      <c r="AA33" s="9" t="n">
        <v>0</v>
      </c>
      <c r="AB33" s="9"/>
      <c r="AC33" s="10"/>
      <c r="AD33" s="9"/>
      <c r="AE33" s="9"/>
      <c r="AF33" s="9"/>
      <c r="AG33" s="9"/>
      <c r="AH33" s="9" t="n">
        <v>0</v>
      </c>
      <c r="AI33" s="9"/>
      <c r="AJ33" s="10"/>
      <c r="AK33" s="9"/>
      <c r="AL33" s="9"/>
      <c r="AM33" s="9"/>
      <c r="AN33" s="9"/>
      <c r="AO33" s="9" t="n">
        <v>0</v>
      </c>
      <c r="AP33" s="9"/>
      <c r="AQ33" s="10"/>
      <c r="AR33" s="9"/>
      <c r="AS33" s="9"/>
      <c r="AT33" s="9"/>
      <c r="AU33" s="9"/>
      <c r="AV33" s="9" t="n">
        <v>0</v>
      </c>
      <c r="AW33" s="9"/>
      <c r="AX33" s="10"/>
      <c r="AY33" s="9"/>
      <c r="AZ33" s="9"/>
      <c r="BA33" s="9"/>
      <c r="BB33" s="9"/>
      <c r="BC33" s="9" t="n">
        <v>0</v>
      </c>
      <c r="BD33" s="9"/>
      <c r="BE33" s="9"/>
    </row>
    <row r="34" customFormat="false" ht="15" hidden="false" customHeight="false" outlineLevel="0" collapsed="false">
      <c r="A34" s="9" t="s">
        <v>407</v>
      </c>
      <c r="B34" s="9" t="s">
        <v>16</v>
      </c>
      <c r="C34" s="9" t="n">
        <v>74</v>
      </c>
      <c r="D34" s="9" t="n">
        <v>202</v>
      </c>
      <c r="E34" s="9" t="n">
        <v>4.51</v>
      </c>
      <c r="F34" s="9" t="n">
        <f aca="false">STANDARDIZE(E34,$E$61,$E$62)*-1</f>
        <v>0.245008532202052</v>
      </c>
      <c r="G34" s="9" t="n">
        <v>9</v>
      </c>
      <c r="H34" s="9" t="n">
        <f aca="false">STANDARDIZE(G34,$G$61,$G$62)</f>
        <v>-1.25053180176837</v>
      </c>
      <c r="I34" s="9" t="n">
        <v>34</v>
      </c>
      <c r="J34" s="9" t="n">
        <f aca="false">STANDARDIZE(I34,$I$61,$I$62)</f>
        <v>-0.668593706117287</v>
      </c>
      <c r="K34" s="9" t="n">
        <v>128</v>
      </c>
      <c r="L34" s="9" t="n">
        <f aca="false">STANDARDIZE(K34,$K$61,$K$62)</f>
        <v>0.869250228983985</v>
      </c>
      <c r="M34" s="9"/>
      <c r="N34" s="9"/>
      <c r="O34" s="9"/>
      <c r="P34" s="9"/>
      <c r="Q34" s="9" t="n">
        <f aca="false">F34+H34+J34+L34+N34+P34</f>
        <v>-0.804866746699618</v>
      </c>
      <c r="R34" s="9" t="n">
        <f aca="false">AVERAGE(F34,H34,J34,L34,N34,P34)</f>
        <v>-0.201216686674904</v>
      </c>
      <c r="S34" s="9" t="n">
        <v>5</v>
      </c>
      <c r="T34" s="9" t="n">
        <v>138</v>
      </c>
      <c r="U34" s="9" t="n">
        <v>119</v>
      </c>
      <c r="V34" s="10"/>
      <c r="W34" s="9"/>
      <c r="X34" s="9"/>
      <c r="Y34" s="9"/>
      <c r="Z34" s="9"/>
      <c r="AA34" s="9" t="n">
        <v>0</v>
      </c>
      <c r="AB34" s="9"/>
      <c r="AC34" s="10"/>
      <c r="AD34" s="9" t="n">
        <v>10</v>
      </c>
      <c r="AE34" s="9" t="n">
        <v>0</v>
      </c>
      <c r="AF34" s="9" t="n">
        <v>300</v>
      </c>
      <c r="AG34" s="9" t="n">
        <v>71</v>
      </c>
      <c r="AH34" s="9" t="n">
        <v>371</v>
      </c>
      <c r="AI34" s="9" t="n">
        <v>37.1</v>
      </c>
      <c r="AJ34" s="10"/>
      <c r="AK34" s="9" t="n">
        <v>1</v>
      </c>
      <c r="AL34" s="9" t="n">
        <v>0</v>
      </c>
      <c r="AM34" s="9" t="n">
        <v>0</v>
      </c>
      <c r="AN34" s="9" t="n">
        <v>3</v>
      </c>
      <c r="AO34" s="9" t="n">
        <v>3</v>
      </c>
      <c r="AP34" s="9" t="n">
        <v>3</v>
      </c>
      <c r="AQ34" s="10"/>
      <c r="AR34" s="9" t="n">
        <v>9</v>
      </c>
      <c r="AS34" s="9" t="n">
        <v>0</v>
      </c>
      <c r="AT34" s="9" t="n">
        <v>76</v>
      </c>
      <c r="AU34" s="9" t="n">
        <v>68</v>
      </c>
      <c r="AV34" s="9" t="n">
        <v>144</v>
      </c>
      <c r="AW34" s="9" t="n">
        <v>16</v>
      </c>
      <c r="AX34" s="10"/>
      <c r="AY34" s="9"/>
      <c r="AZ34" s="9"/>
      <c r="BA34" s="9"/>
      <c r="BB34" s="9"/>
      <c r="BC34" s="9" t="n">
        <v>0</v>
      </c>
      <c r="BD34" s="9"/>
      <c r="BE34" s="9"/>
    </row>
    <row r="35" customFormat="false" ht="15" hidden="false" customHeight="false" outlineLevel="0" collapsed="false">
      <c r="A35" s="9" t="s">
        <v>423</v>
      </c>
      <c r="B35" s="9" t="s">
        <v>16</v>
      </c>
      <c r="C35" s="9" t="n">
        <v>68.75</v>
      </c>
      <c r="D35" s="9" t="n">
        <v>186</v>
      </c>
      <c r="E35" s="9" t="n">
        <v>4.5</v>
      </c>
      <c r="F35" s="9" t="n">
        <f aca="false">STANDARDIZE(E35,$E$61,$E$62)*-1</f>
        <v>0.341991076198695</v>
      </c>
      <c r="G35" s="9" t="n">
        <v>4</v>
      </c>
      <c r="H35" s="9" t="n">
        <f aca="false">STANDARDIZE(G35,$G$61,$G$62)</f>
        <v>-2.29264163657534</v>
      </c>
      <c r="I35" s="9" t="n">
        <v>34</v>
      </c>
      <c r="J35" s="9" t="n">
        <f aca="false">STANDARDIZE(I35,$I$61,$I$62)</f>
        <v>-0.668593706117287</v>
      </c>
      <c r="K35" s="9" t="n">
        <v>117</v>
      </c>
      <c r="L35" s="9" t="n">
        <f aca="false">STANDARDIZE(K35,$K$61,$K$62)</f>
        <v>-1.09707790996769</v>
      </c>
      <c r="M35" s="9" t="n">
        <v>4.14</v>
      </c>
      <c r="N35" s="9" t="n">
        <f aca="false">STANDARDIZE(M35,$M$61,$M$62)*-1</f>
        <v>0.249774590620399</v>
      </c>
      <c r="O35" s="9" t="n">
        <v>6.87</v>
      </c>
      <c r="P35" s="9" t="n">
        <f aca="false">STANDARDIZE(O35,$O$61,$O$62)*-1</f>
        <v>0.040968995783457</v>
      </c>
      <c r="Q35" s="9" t="n">
        <f aca="false">F35+H35+J35+L35+N35+P35</f>
        <v>-3.42557859005777</v>
      </c>
      <c r="R35" s="9" t="n">
        <f aca="false">AVERAGE(F35,H35,J35,L35,N35,P35)</f>
        <v>-0.570929765009628</v>
      </c>
      <c r="S35" s="9" t="n">
        <v>3</v>
      </c>
      <c r="T35" s="9" t="n">
        <v>69</v>
      </c>
      <c r="U35" s="9" t="n">
        <v>63</v>
      </c>
      <c r="V35" s="10"/>
      <c r="W35" s="9" t="n">
        <v>13</v>
      </c>
      <c r="X35" s="9" t="n">
        <v>0</v>
      </c>
      <c r="Y35" s="9" t="n">
        <v>779</v>
      </c>
      <c r="Z35" s="9" t="n">
        <v>126</v>
      </c>
      <c r="AA35" s="9" t="n">
        <v>905</v>
      </c>
      <c r="AB35" s="9" t="n">
        <v>69.6153846153846</v>
      </c>
      <c r="AC35" s="10"/>
      <c r="AD35" s="9" t="n">
        <v>13</v>
      </c>
      <c r="AE35" s="9" t="n">
        <v>0</v>
      </c>
      <c r="AF35" s="9" t="n">
        <v>426</v>
      </c>
      <c r="AG35" s="9" t="n">
        <v>24</v>
      </c>
      <c r="AH35" s="9" t="n">
        <v>450</v>
      </c>
      <c r="AI35" s="9" t="n">
        <v>34.6153846153846</v>
      </c>
      <c r="AJ35" s="10"/>
      <c r="AK35" s="9" t="n">
        <v>14</v>
      </c>
      <c r="AL35" s="9" t="n">
        <v>0</v>
      </c>
      <c r="AM35" s="9" t="n">
        <v>885</v>
      </c>
      <c r="AN35" s="9" t="n">
        <v>113</v>
      </c>
      <c r="AO35" s="9" t="n">
        <v>998</v>
      </c>
      <c r="AP35" s="9" t="n">
        <v>71.2857142857143</v>
      </c>
      <c r="AQ35" s="10"/>
      <c r="AR35" s="9" t="n">
        <v>10</v>
      </c>
      <c r="AS35" s="9" t="n">
        <v>0</v>
      </c>
      <c r="AT35" s="9" t="n">
        <v>560</v>
      </c>
      <c r="AU35" s="9" t="n">
        <v>37</v>
      </c>
      <c r="AV35" s="9" t="n">
        <v>597</v>
      </c>
      <c r="AW35" s="9" t="n">
        <v>59.7</v>
      </c>
      <c r="AX35" s="10"/>
      <c r="AY35" s="9" t="n">
        <v>16</v>
      </c>
      <c r="AZ35" s="9" t="n">
        <v>0</v>
      </c>
      <c r="BA35" s="9" t="n">
        <v>1053</v>
      </c>
      <c r="BB35" s="9" t="n">
        <v>208</v>
      </c>
      <c r="BC35" s="9" t="n">
        <v>1261</v>
      </c>
      <c r="BD35" s="9" t="n">
        <v>78.8125</v>
      </c>
      <c r="BE35" s="9"/>
    </row>
    <row r="36" customFormat="false" ht="15" hidden="false" customHeight="false" outlineLevel="0" collapsed="false">
      <c r="A36" s="9" t="s">
        <v>429</v>
      </c>
      <c r="B36" s="9" t="s">
        <v>16</v>
      </c>
      <c r="C36" s="9" t="n">
        <v>71.25</v>
      </c>
      <c r="D36" s="9" t="n">
        <v>186</v>
      </c>
      <c r="E36" s="9" t="n">
        <v>4.51</v>
      </c>
      <c r="F36" s="9" t="n">
        <f aca="false">STANDARDIZE(E36,$E$61,$E$62)*-1</f>
        <v>0.245008532202052</v>
      </c>
      <c r="G36" s="9" t="n">
        <v>16</v>
      </c>
      <c r="H36" s="9" t="n">
        <f aca="false">STANDARDIZE(G36,$G$61,$G$62)</f>
        <v>0.208421966961395</v>
      </c>
      <c r="I36" s="9" t="n">
        <v>35.5</v>
      </c>
      <c r="J36" s="9" t="n">
        <f aca="false">STANDARDIZE(I36,$I$61,$I$62)</f>
        <v>-0.0955133865881839</v>
      </c>
      <c r="K36" s="9" t="n">
        <v>127</v>
      </c>
      <c r="L36" s="9" t="n">
        <f aca="false">STANDARDIZE(K36,$K$61,$K$62)</f>
        <v>0.690493125442924</v>
      </c>
      <c r="M36" s="9" t="n">
        <v>4.02</v>
      </c>
      <c r="N36" s="9" t="n">
        <f aca="false">STANDARDIZE(M36,$M$61,$M$62)*-1</f>
        <v>1.24061594184186</v>
      </c>
      <c r="O36" s="9" t="n">
        <v>6.52</v>
      </c>
      <c r="P36" s="9" t="n">
        <f aca="false">STANDARDIZE(O36,$O$61,$O$62)*-1</f>
        <v>2.31133417878326</v>
      </c>
      <c r="Q36" s="9" t="n">
        <f aca="false">F36+H36+J36+L36+N36+P36</f>
        <v>4.60036035864331</v>
      </c>
      <c r="R36" s="9" t="n">
        <f aca="false">AVERAGE(F36,H36,J36,L36,N36,P36)</f>
        <v>0.766726726440552</v>
      </c>
      <c r="S36" s="9" t="n">
        <v>3</v>
      </c>
      <c r="T36" s="9" t="n">
        <v>93</v>
      </c>
      <c r="U36" s="9" t="n">
        <v>82</v>
      </c>
      <c r="V36" s="10"/>
      <c r="W36" s="9" t="n">
        <v>5</v>
      </c>
      <c r="X36" s="9" t="n">
        <v>0</v>
      </c>
      <c r="Y36" s="9" t="n">
        <v>64</v>
      </c>
      <c r="Z36" s="9" t="n">
        <v>11</v>
      </c>
      <c r="AA36" s="9" t="n">
        <v>75</v>
      </c>
      <c r="AB36" s="9" t="n">
        <v>15</v>
      </c>
      <c r="AC36" s="10"/>
      <c r="AD36" s="9" t="n">
        <v>10</v>
      </c>
      <c r="AE36" s="9" t="n">
        <v>0</v>
      </c>
      <c r="AF36" s="9" t="n">
        <v>136</v>
      </c>
      <c r="AG36" s="9" t="n">
        <v>95</v>
      </c>
      <c r="AH36" s="9" t="n">
        <v>231</v>
      </c>
      <c r="AI36" s="9" t="n">
        <v>23.1</v>
      </c>
      <c r="AJ36" s="10"/>
      <c r="AK36" s="9" t="n">
        <v>2</v>
      </c>
      <c r="AL36" s="9" t="n">
        <v>0</v>
      </c>
      <c r="AM36" s="9" t="n">
        <v>30</v>
      </c>
      <c r="AN36" s="9" t="n">
        <v>12</v>
      </c>
      <c r="AO36" s="9" t="n">
        <v>42</v>
      </c>
      <c r="AP36" s="9" t="n">
        <v>21</v>
      </c>
      <c r="AQ36" s="10"/>
      <c r="AR36" s="9" t="n">
        <v>3</v>
      </c>
      <c r="AS36" s="9" t="n">
        <v>0</v>
      </c>
      <c r="AT36" s="9" t="n">
        <v>54</v>
      </c>
      <c r="AU36" s="9" t="n">
        <v>18</v>
      </c>
      <c r="AV36" s="9" t="n">
        <v>72</v>
      </c>
      <c r="AW36" s="9" t="n">
        <v>24</v>
      </c>
      <c r="AX36" s="10"/>
      <c r="AY36" s="9"/>
      <c r="AZ36" s="9"/>
      <c r="BA36" s="9"/>
      <c r="BB36" s="9"/>
      <c r="BC36" s="9" t="n">
        <v>0</v>
      </c>
      <c r="BD36" s="9"/>
      <c r="BE36" s="9"/>
    </row>
    <row r="37" customFormat="false" ht="15" hidden="false" customHeight="false" outlineLevel="0" collapsed="false">
      <c r="A37" s="9" t="s">
        <v>431</v>
      </c>
      <c r="B37" s="9" t="s">
        <v>16</v>
      </c>
      <c r="C37" s="9" t="n">
        <v>73.5</v>
      </c>
      <c r="D37" s="9" t="n">
        <v>210</v>
      </c>
      <c r="E37" s="9" t="n">
        <v>4.43</v>
      </c>
      <c r="F37" s="9" t="n">
        <f aca="false">STANDARDIZE(E37,$E$61,$E$62)*-1</f>
        <v>1.02086888417521</v>
      </c>
      <c r="G37" s="9" t="n">
        <v>14</v>
      </c>
      <c r="H37" s="9" t="n">
        <f aca="false">STANDARDIZE(G37,$G$61,$G$62)</f>
        <v>-0.208421966961395</v>
      </c>
      <c r="I37" s="9" t="n">
        <v>40.5</v>
      </c>
      <c r="J37" s="9" t="n">
        <f aca="false">STANDARDIZE(I37,$I$61,$I$62)</f>
        <v>1.81475434517549</v>
      </c>
      <c r="K37" s="9" t="n">
        <v>132</v>
      </c>
      <c r="L37" s="9" t="n">
        <f aca="false">STANDARDIZE(K37,$K$61,$K$62)</f>
        <v>1.58427864314823</v>
      </c>
      <c r="M37" s="9"/>
      <c r="N37" s="9"/>
      <c r="O37" s="9"/>
      <c r="P37" s="9"/>
      <c r="Q37" s="9" t="n">
        <f aca="false">F37+H37+J37+L37+N37+P37</f>
        <v>4.21147990553754</v>
      </c>
      <c r="R37" s="9" t="n">
        <f aca="false">AVERAGE(F37,H37,J37,L37,N37,P37)</f>
        <v>1.05286997638439</v>
      </c>
      <c r="S37" s="9" t="n">
        <v>1</v>
      </c>
      <c r="T37" s="9" t="n">
        <v>25</v>
      </c>
      <c r="U37" s="9" t="n">
        <v>24</v>
      </c>
      <c r="V37" s="10"/>
      <c r="W37" s="9" t="n">
        <v>13</v>
      </c>
      <c r="X37" s="9" t="n">
        <v>0</v>
      </c>
      <c r="Y37" s="9" t="n">
        <v>675</v>
      </c>
      <c r="Z37" s="9" t="n">
        <v>63</v>
      </c>
      <c r="AA37" s="9" t="n">
        <v>738</v>
      </c>
      <c r="AB37" s="9" t="n">
        <v>56.7692307692308</v>
      </c>
      <c r="AC37" s="10"/>
      <c r="AD37" s="9" t="n">
        <v>16</v>
      </c>
      <c r="AE37" s="9" t="n">
        <v>0</v>
      </c>
      <c r="AF37" s="9" t="n">
        <v>1027</v>
      </c>
      <c r="AG37" s="9" t="n">
        <v>93</v>
      </c>
      <c r="AH37" s="9" t="n">
        <v>1120</v>
      </c>
      <c r="AI37" s="9" t="n">
        <v>70</v>
      </c>
      <c r="AJ37" s="10"/>
      <c r="AK37" s="9" t="n">
        <v>16</v>
      </c>
      <c r="AL37" s="9" t="n">
        <v>0</v>
      </c>
      <c r="AM37" s="9" t="n">
        <v>1015</v>
      </c>
      <c r="AN37" s="9" t="n">
        <v>23</v>
      </c>
      <c r="AO37" s="9" t="n">
        <v>1038</v>
      </c>
      <c r="AP37" s="9" t="n">
        <v>64.875</v>
      </c>
      <c r="AQ37" s="10"/>
      <c r="AR37" s="9" t="n">
        <v>14</v>
      </c>
      <c r="AS37" s="9" t="n">
        <v>0</v>
      </c>
      <c r="AT37" s="9" t="n">
        <v>786</v>
      </c>
      <c r="AU37" s="9" t="n">
        <v>16</v>
      </c>
      <c r="AV37" s="9" t="n">
        <v>802</v>
      </c>
      <c r="AW37" s="9" t="n">
        <v>57.2857142857143</v>
      </c>
      <c r="AX37" s="10"/>
      <c r="AY37" s="9" t="n">
        <v>16</v>
      </c>
      <c r="AZ37" s="9" t="n">
        <v>0</v>
      </c>
      <c r="BA37" s="9" t="n">
        <v>904</v>
      </c>
      <c r="BB37" s="9" t="n">
        <v>15</v>
      </c>
      <c r="BC37" s="9" t="n">
        <v>919</v>
      </c>
      <c r="BD37" s="9" t="n">
        <v>57.4375</v>
      </c>
      <c r="BE37" s="9"/>
    </row>
    <row r="38" customFormat="false" ht="15" hidden="false" customHeight="false" outlineLevel="0" collapsed="false">
      <c r="A38" s="9" t="s">
        <v>51</v>
      </c>
      <c r="B38" s="9" t="s">
        <v>52</v>
      </c>
      <c r="C38" s="9" t="n">
        <v>72.5</v>
      </c>
      <c r="D38" s="9" t="n">
        <v>211</v>
      </c>
      <c r="E38" s="9" t="n">
        <v>4.56</v>
      </c>
      <c r="F38" s="9" t="n">
        <f aca="false">STANDARDIZE(E38,$E$61,$E$62)*-1</f>
        <v>-0.23990418778117</v>
      </c>
      <c r="G38" s="9" t="n">
        <v>17</v>
      </c>
      <c r="H38" s="9" t="n">
        <f aca="false">STANDARDIZE(G38,$G$61,$G$62)</f>
        <v>0.41684393392279</v>
      </c>
      <c r="I38" s="9"/>
      <c r="J38" s="9"/>
      <c r="K38" s="9"/>
      <c r="L38" s="9"/>
      <c r="M38" s="9"/>
      <c r="N38" s="9"/>
      <c r="O38" s="9"/>
      <c r="P38" s="9"/>
      <c r="Q38" s="9" t="n">
        <f aca="false">F38+H38+J38+L38+N38+P38</f>
        <v>0.17693974614162</v>
      </c>
      <c r="R38" s="9" t="n">
        <f aca="false">AVERAGE(F38,H38,J38,L38,N38,P38)</f>
        <v>0.0884698730708099</v>
      </c>
      <c r="S38" s="9" t="n">
        <v>6</v>
      </c>
      <c r="T38" s="9" t="n">
        <v>191</v>
      </c>
      <c r="U38" s="9" t="n">
        <v>157</v>
      </c>
      <c r="V38" s="10"/>
      <c r="W38" s="9" t="n">
        <v>11</v>
      </c>
      <c r="X38" s="9" t="n">
        <v>0</v>
      </c>
      <c r="Y38" s="9" t="n">
        <v>334</v>
      </c>
      <c r="Z38" s="9" t="n">
        <v>118</v>
      </c>
      <c r="AA38" s="9" t="n">
        <v>452</v>
      </c>
      <c r="AB38" s="9" t="n">
        <v>41.0909090909091</v>
      </c>
      <c r="AC38" s="10"/>
      <c r="AD38" s="9" t="n">
        <v>6</v>
      </c>
      <c r="AE38" s="9" t="n">
        <v>0</v>
      </c>
      <c r="AF38" s="9" t="n">
        <v>127</v>
      </c>
      <c r="AG38" s="9" t="n">
        <v>59</v>
      </c>
      <c r="AH38" s="9" t="n">
        <v>186</v>
      </c>
      <c r="AI38" s="9" t="n">
        <v>31</v>
      </c>
      <c r="AJ38" s="10"/>
      <c r="AK38" s="9" t="n">
        <v>15</v>
      </c>
      <c r="AL38" s="9" t="n">
        <v>0</v>
      </c>
      <c r="AM38" s="9" t="n">
        <v>686</v>
      </c>
      <c r="AN38" s="9" t="n">
        <v>101</v>
      </c>
      <c r="AO38" s="9" t="n">
        <v>787</v>
      </c>
      <c r="AP38" s="9" t="n">
        <v>52.4666666666667</v>
      </c>
      <c r="AQ38" s="10"/>
      <c r="AR38" s="9" t="n">
        <v>9</v>
      </c>
      <c r="AS38" s="9" t="n">
        <v>0</v>
      </c>
      <c r="AT38" s="9" t="n">
        <v>468</v>
      </c>
      <c r="AU38" s="9" t="n">
        <v>23</v>
      </c>
      <c r="AV38" s="9" t="n">
        <v>491</v>
      </c>
      <c r="AW38" s="9" t="n">
        <v>54.5555555555556</v>
      </c>
      <c r="AX38" s="10"/>
      <c r="AY38" s="9"/>
      <c r="AZ38" s="9"/>
      <c r="BA38" s="9"/>
      <c r="BB38" s="9"/>
      <c r="BC38" s="9" t="n">
        <v>0</v>
      </c>
      <c r="BD38" s="9"/>
      <c r="BE38" s="9"/>
    </row>
    <row r="39" customFormat="false" ht="15" hidden="false" customHeight="false" outlineLevel="0" collapsed="false">
      <c r="A39" s="9" t="s">
        <v>68</v>
      </c>
      <c r="B39" s="9" t="s">
        <v>52</v>
      </c>
      <c r="C39" s="9" t="n">
        <v>72.25</v>
      </c>
      <c r="D39" s="9" t="n">
        <v>215</v>
      </c>
      <c r="E39" s="9" t="n">
        <v>4.74</v>
      </c>
      <c r="F39" s="9" t="n">
        <f aca="false">STANDARDIZE(E39,$E$61,$E$62)*-1</f>
        <v>-1.98558997972078</v>
      </c>
      <c r="G39" s="9" t="n">
        <v>19</v>
      </c>
      <c r="H39" s="9" t="n">
        <f aca="false">STANDARDIZE(G39,$G$61,$G$62)</f>
        <v>0.833687867845579</v>
      </c>
      <c r="I39" s="9" t="n">
        <v>34.5</v>
      </c>
      <c r="J39" s="9" t="n">
        <f aca="false">STANDARDIZE(I39,$I$61,$I$62)</f>
        <v>-0.477566932940919</v>
      </c>
      <c r="K39" s="9" t="n">
        <v>122</v>
      </c>
      <c r="L39" s="9" t="n">
        <f aca="false">STANDARDIZE(K39,$K$61,$K$62)</f>
        <v>-0.203292392262384</v>
      </c>
      <c r="M39" s="9" t="n">
        <v>4.44</v>
      </c>
      <c r="N39" s="9" t="n">
        <f aca="false">STANDARDIZE(M39,$M$61,$M$62)*-1</f>
        <v>-2.22732878743325</v>
      </c>
      <c r="O39" s="9" t="n">
        <v>7.07</v>
      </c>
      <c r="P39" s="9" t="n">
        <f aca="false">STANDARDIZE(O39,$O$61,$O$62)*-1</f>
        <v>-1.25638253735929</v>
      </c>
      <c r="Q39" s="9" t="n">
        <f aca="false">F39+H39+J39+L39+N39+P39</f>
        <v>-5.31647276187105</v>
      </c>
      <c r="R39" s="9" t="n">
        <f aca="false">AVERAGE(F39,H39,J39,L39,N39,P39)</f>
        <v>-0.886078793645175</v>
      </c>
      <c r="S39" s="9"/>
      <c r="T39" s="9"/>
      <c r="U39" s="9"/>
      <c r="V39" s="10"/>
      <c r="W39" s="9" t="n">
        <v>4</v>
      </c>
      <c r="X39" s="9" t="n">
        <v>0</v>
      </c>
      <c r="Y39" s="9" t="n">
        <v>0</v>
      </c>
      <c r="Z39" s="9" t="n">
        <v>38</v>
      </c>
      <c r="AA39" s="9" t="n">
        <v>38</v>
      </c>
      <c r="AB39" s="9" t="n">
        <v>9.5</v>
      </c>
      <c r="AC39" s="10"/>
      <c r="AD39" s="9" t="n">
        <v>15</v>
      </c>
      <c r="AE39" s="9" t="n">
        <v>0</v>
      </c>
      <c r="AF39" s="9" t="n">
        <v>445</v>
      </c>
      <c r="AG39" s="9" t="n">
        <v>197</v>
      </c>
      <c r="AH39" s="9" t="n">
        <v>642</v>
      </c>
      <c r="AI39" s="9" t="n">
        <v>42.8</v>
      </c>
      <c r="AJ39" s="10"/>
      <c r="AK39" s="9" t="n">
        <v>16</v>
      </c>
      <c r="AL39" s="9" t="n">
        <v>0</v>
      </c>
      <c r="AM39" s="9" t="n">
        <v>890</v>
      </c>
      <c r="AN39" s="9" t="n">
        <v>82</v>
      </c>
      <c r="AO39" s="9" t="n">
        <v>972</v>
      </c>
      <c r="AP39" s="9" t="n">
        <v>60.75</v>
      </c>
      <c r="AQ39" s="10"/>
      <c r="AR39" s="9" t="n">
        <v>16</v>
      </c>
      <c r="AS39" s="9" t="n">
        <v>0</v>
      </c>
      <c r="AT39" s="9" t="n">
        <v>1012</v>
      </c>
      <c r="AU39" s="9" t="n">
        <v>82</v>
      </c>
      <c r="AV39" s="9" t="n">
        <v>1094</v>
      </c>
      <c r="AW39" s="9" t="n">
        <v>68.375</v>
      </c>
      <c r="AX39" s="10"/>
      <c r="AY39" s="9" t="n">
        <v>16</v>
      </c>
      <c r="AZ39" s="9" t="n">
        <v>0</v>
      </c>
      <c r="BA39" s="9" t="n">
        <v>675</v>
      </c>
      <c r="BB39" s="9" t="n">
        <v>236</v>
      </c>
      <c r="BC39" s="9" t="n">
        <v>911</v>
      </c>
      <c r="BD39" s="9" t="n">
        <v>56.9375</v>
      </c>
      <c r="BE39" s="9"/>
    </row>
    <row r="40" customFormat="false" ht="15" hidden="false" customHeight="false" outlineLevel="0" collapsed="false">
      <c r="A40" s="9" t="s">
        <v>125</v>
      </c>
      <c r="B40" s="9" t="s">
        <v>52</v>
      </c>
      <c r="C40" s="9" t="n">
        <v>70.5</v>
      </c>
      <c r="D40" s="9" t="n">
        <v>208</v>
      </c>
      <c r="E40" s="9" t="n">
        <v>4.67</v>
      </c>
      <c r="F40" s="9" t="n">
        <f aca="false">STANDARDIZE(E40,$E$61,$E$62)*-1</f>
        <v>-1.30671217174427</v>
      </c>
      <c r="G40" s="9" t="n">
        <v>17</v>
      </c>
      <c r="H40" s="9" t="n">
        <f aca="false">STANDARDIZE(G40,$G$61,$G$62)</f>
        <v>0.41684393392279</v>
      </c>
      <c r="I40" s="9" t="n">
        <v>37</v>
      </c>
      <c r="J40" s="9" t="n">
        <f aca="false">STANDARDIZE(I40,$I$61,$I$62)</f>
        <v>0.477566932940919</v>
      </c>
      <c r="K40" s="9" t="n">
        <v>124</v>
      </c>
      <c r="L40" s="9" t="n">
        <f aca="false">STANDARDIZE(K40,$K$61,$K$62)</f>
        <v>0.154221814819739</v>
      </c>
      <c r="M40" s="9" t="n">
        <v>4.11</v>
      </c>
      <c r="N40" s="9" t="n">
        <f aca="false">STANDARDIZE(M40,$M$61,$M$62)*-1</f>
        <v>0.497484928425759</v>
      </c>
      <c r="O40" s="9" t="n">
        <v>6.7</v>
      </c>
      <c r="P40" s="9" t="n">
        <f aca="false">STANDARDIZE(O40,$O$61,$O$62)*-1</f>
        <v>1.14371779895479</v>
      </c>
      <c r="Q40" s="9" t="n">
        <f aca="false">F40+H40+J40+L40+N40+P40</f>
        <v>1.38312323731973</v>
      </c>
      <c r="R40" s="9" t="n">
        <f aca="false">AVERAGE(F40,H40,J40,L40,N40,P40)</f>
        <v>0.230520539553289</v>
      </c>
      <c r="S40" s="9" t="n">
        <v>2</v>
      </c>
      <c r="T40" s="9" t="n">
        <v>57</v>
      </c>
      <c r="U40" s="9" t="n">
        <v>52</v>
      </c>
      <c r="V40" s="10"/>
      <c r="W40" s="9" t="n">
        <v>16</v>
      </c>
      <c r="X40" s="9" t="n">
        <v>0</v>
      </c>
      <c r="Y40" s="9" t="n">
        <v>797</v>
      </c>
      <c r="Z40" s="9" t="n">
        <v>197</v>
      </c>
      <c r="AA40" s="9" t="n">
        <v>994</v>
      </c>
      <c r="AB40" s="9" t="n">
        <v>62.125</v>
      </c>
      <c r="AC40" s="10"/>
      <c r="AD40" s="9" t="n">
        <v>16</v>
      </c>
      <c r="AE40" s="9" t="n">
        <v>0</v>
      </c>
      <c r="AF40" s="9" t="n">
        <v>1017</v>
      </c>
      <c r="AG40" s="9" t="n">
        <v>28</v>
      </c>
      <c r="AH40" s="9" t="n">
        <v>1045</v>
      </c>
      <c r="AI40" s="9" t="n">
        <v>65.3125</v>
      </c>
      <c r="AJ40" s="10"/>
      <c r="AK40" s="9" t="n">
        <v>11</v>
      </c>
      <c r="AL40" s="9" t="n">
        <v>0</v>
      </c>
      <c r="AM40" s="9" t="n">
        <v>263</v>
      </c>
      <c r="AN40" s="9" t="n">
        <v>144</v>
      </c>
      <c r="AO40" s="9" t="n">
        <v>407</v>
      </c>
      <c r="AP40" s="9" t="n">
        <v>37</v>
      </c>
      <c r="AQ40" s="10"/>
      <c r="AR40" s="9" t="n">
        <v>16</v>
      </c>
      <c r="AS40" s="9" t="n">
        <v>0</v>
      </c>
      <c r="AT40" s="9" t="n">
        <v>837</v>
      </c>
      <c r="AU40" s="9" t="n">
        <v>151</v>
      </c>
      <c r="AV40" s="9" t="n">
        <v>988</v>
      </c>
      <c r="AW40" s="9" t="n">
        <v>61.75</v>
      </c>
      <c r="AX40" s="10"/>
      <c r="AY40" s="9" t="n">
        <v>16</v>
      </c>
      <c r="AZ40" s="9" t="n">
        <v>0</v>
      </c>
      <c r="BA40" s="9" t="n">
        <v>1092</v>
      </c>
      <c r="BB40" s="9" t="n">
        <v>86</v>
      </c>
      <c r="BC40" s="9" t="n">
        <v>1178</v>
      </c>
      <c r="BD40" s="9" t="n">
        <v>73.625</v>
      </c>
      <c r="BE40" s="9"/>
    </row>
    <row r="41" customFormat="false" ht="15" hidden="false" customHeight="false" outlineLevel="0" collapsed="false">
      <c r="A41" s="9" t="s">
        <v>126</v>
      </c>
      <c r="B41" s="9" t="s">
        <v>52</v>
      </c>
      <c r="C41" s="9" t="n">
        <v>71.63</v>
      </c>
      <c r="D41" s="9" t="n">
        <v>221</v>
      </c>
      <c r="E41" s="9" t="n">
        <v>4.69</v>
      </c>
      <c r="F41" s="9" t="n">
        <f aca="false">STANDARDIZE(E41,$E$61,$E$62)*-1</f>
        <v>-1.50067725973756</v>
      </c>
      <c r="G41" s="9" t="n">
        <v>21</v>
      </c>
      <c r="H41" s="9" t="n">
        <f aca="false">STANDARDIZE(G41,$G$61,$G$62)</f>
        <v>1.25053180176837</v>
      </c>
      <c r="I41" s="9" t="n">
        <v>30.5</v>
      </c>
      <c r="J41" s="9" t="n">
        <f aca="false">STANDARDIZE(I41,$I$61,$I$62)</f>
        <v>-2.00578111835186</v>
      </c>
      <c r="K41" s="9" t="n">
        <v>111</v>
      </c>
      <c r="L41" s="9" t="n">
        <f aca="false">STANDARDIZE(K41,$K$61,$K$62)</f>
        <v>-2.16962053121406</v>
      </c>
      <c r="M41" s="9"/>
      <c r="N41" s="9"/>
      <c r="O41" s="9" t="n">
        <v>7.06</v>
      </c>
      <c r="P41" s="9" t="n">
        <f aca="false">STANDARDIZE(O41,$O$61,$O$62)*-1</f>
        <v>-1.19151496070215</v>
      </c>
      <c r="Q41" s="9" t="n">
        <f aca="false">F41+H41+J41+L41+N41+P41</f>
        <v>-5.61706206823726</v>
      </c>
      <c r="R41" s="9" t="n">
        <f aca="false">AVERAGE(F41,H41,J41,L41,N41,P41)</f>
        <v>-1.12341241364745</v>
      </c>
      <c r="S41" s="9" t="n">
        <v>7</v>
      </c>
      <c r="T41" s="9" t="n">
        <v>248</v>
      </c>
      <c r="U41" s="9" t="n">
        <v>194</v>
      </c>
      <c r="V41" s="10"/>
      <c r="W41" s="9" t="n">
        <v>16</v>
      </c>
      <c r="X41" s="9" t="n">
        <v>0</v>
      </c>
      <c r="Y41" s="9" t="n">
        <v>9</v>
      </c>
      <c r="Z41" s="9" t="n">
        <v>302</v>
      </c>
      <c r="AA41" s="9" t="n">
        <v>311</v>
      </c>
      <c r="AB41" s="9" t="n">
        <v>19.4375</v>
      </c>
      <c r="AC41" s="10"/>
      <c r="AD41" s="9" t="n">
        <v>15</v>
      </c>
      <c r="AE41" s="9" t="n">
        <v>0</v>
      </c>
      <c r="AF41" s="9" t="n">
        <v>276</v>
      </c>
      <c r="AG41" s="9" t="n">
        <v>291</v>
      </c>
      <c r="AH41" s="9" t="n">
        <v>567</v>
      </c>
      <c r="AI41" s="9" t="n">
        <v>37.8</v>
      </c>
      <c r="AJ41" s="10"/>
      <c r="AK41" s="9" t="n">
        <v>16</v>
      </c>
      <c r="AL41" s="9" t="n">
        <v>0</v>
      </c>
      <c r="AM41" s="9" t="n">
        <v>331</v>
      </c>
      <c r="AN41" s="9" t="n">
        <v>290</v>
      </c>
      <c r="AO41" s="9" t="n">
        <v>621</v>
      </c>
      <c r="AP41" s="9" t="n">
        <v>38.8125</v>
      </c>
      <c r="AQ41" s="10"/>
      <c r="AR41" s="9" t="n">
        <v>15</v>
      </c>
      <c r="AS41" s="9" t="n">
        <v>0</v>
      </c>
      <c r="AT41" s="9" t="n">
        <v>614</v>
      </c>
      <c r="AU41" s="9" t="n">
        <v>221</v>
      </c>
      <c r="AV41" s="9" t="n">
        <v>835</v>
      </c>
      <c r="AW41" s="9" t="n">
        <v>55.6666666666667</v>
      </c>
      <c r="AX41" s="10"/>
      <c r="AY41" s="9"/>
      <c r="AZ41" s="9"/>
      <c r="BA41" s="9"/>
      <c r="BB41" s="9"/>
      <c r="BC41" s="9" t="n">
        <v>0</v>
      </c>
      <c r="BD41" s="9"/>
      <c r="BE41" s="9"/>
    </row>
    <row r="42" customFormat="false" ht="15" hidden="false" customHeight="false" outlineLevel="0" collapsed="false">
      <c r="A42" s="9" t="s">
        <v>178</v>
      </c>
      <c r="B42" s="9" t="s">
        <v>52</v>
      </c>
      <c r="C42" s="9" t="n">
        <v>73.25</v>
      </c>
      <c r="D42" s="9" t="n">
        <v>213</v>
      </c>
      <c r="E42" s="9" t="n">
        <v>4.53</v>
      </c>
      <c r="F42" s="9" t="n">
        <f aca="false">STANDARDIZE(E42,$E$61,$E$62)*-1</f>
        <v>0.0510434442087584</v>
      </c>
      <c r="G42" s="9" t="n">
        <v>17</v>
      </c>
      <c r="H42" s="9" t="n">
        <f aca="false">STANDARDIZE(G42,$G$61,$G$62)</f>
        <v>0.41684393392279</v>
      </c>
      <c r="I42" s="9" t="n">
        <v>40.5</v>
      </c>
      <c r="J42" s="9" t="n">
        <f aca="false">STANDARDIZE(I42,$I$61,$I$62)</f>
        <v>1.81475434517549</v>
      </c>
      <c r="K42" s="9" t="n">
        <v>134</v>
      </c>
      <c r="L42" s="9" t="n">
        <f aca="false">STANDARDIZE(K42,$K$61,$K$62)</f>
        <v>1.94179285023036</v>
      </c>
      <c r="M42" s="9" t="n">
        <v>4.22</v>
      </c>
      <c r="N42" s="9" t="n">
        <f aca="false">STANDARDIZE(M42,$M$61,$M$62)*-1</f>
        <v>-0.410786310193907</v>
      </c>
      <c r="O42" s="9" t="n">
        <v>6.99</v>
      </c>
      <c r="P42" s="9" t="n">
        <f aca="false">STANDARDIZE(O42,$O$61,$O$62)*-1</f>
        <v>-0.737441924102191</v>
      </c>
      <c r="Q42" s="9" t="n">
        <f aca="false">F42+H42+J42+L42+N42+P42</f>
        <v>3.0762063392413</v>
      </c>
      <c r="R42" s="9" t="n">
        <f aca="false">AVERAGE(F42,H42,J42,L42,N42,P42)</f>
        <v>0.512701056540216</v>
      </c>
      <c r="S42" s="9" t="n">
        <v>1</v>
      </c>
      <c r="T42" s="9" t="n">
        <v>18</v>
      </c>
      <c r="U42" s="9" t="n">
        <v>17</v>
      </c>
      <c r="V42" s="10"/>
      <c r="W42" s="9" t="n">
        <v>16</v>
      </c>
      <c r="X42" s="9" t="n">
        <v>0</v>
      </c>
      <c r="Y42" s="9" t="n">
        <v>982</v>
      </c>
      <c r="Z42" s="9" t="n">
        <v>78</v>
      </c>
      <c r="AA42" s="9" t="n">
        <v>1060</v>
      </c>
      <c r="AB42" s="9" t="n">
        <v>66.25</v>
      </c>
      <c r="AC42" s="10"/>
      <c r="AD42" s="9" t="n">
        <v>15</v>
      </c>
      <c r="AE42" s="9" t="n">
        <v>0</v>
      </c>
      <c r="AF42" s="9" t="n">
        <v>806</v>
      </c>
      <c r="AG42" s="9" t="n">
        <v>59</v>
      </c>
      <c r="AH42" s="9" t="n">
        <v>865</v>
      </c>
      <c r="AI42" s="9" t="n">
        <v>57.6666666666667</v>
      </c>
      <c r="AJ42" s="10"/>
      <c r="AK42" s="9" t="n">
        <v>16</v>
      </c>
      <c r="AL42" s="9" t="n">
        <v>0</v>
      </c>
      <c r="AM42" s="9" t="n">
        <v>1113</v>
      </c>
      <c r="AN42" s="9" t="n">
        <v>153</v>
      </c>
      <c r="AO42" s="9" t="n">
        <v>1266</v>
      </c>
      <c r="AP42" s="9" t="n">
        <v>79.125</v>
      </c>
      <c r="AQ42" s="10"/>
      <c r="AR42" s="9" t="n">
        <v>10</v>
      </c>
      <c r="AS42" s="9" t="n">
        <v>0</v>
      </c>
      <c r="AT42" s="9" t="n">
        <v>744</v>
      </c>
      <c r="AU42" s="9" t="n">
        <v>64</v>
      </c>
      <c r="AV42" s="9" t="n">
        <v>808</v>
      </c>
      <c r="AW42" s="9" t="n">
        <v>80.8</v>
      </c>
      <c r="AX42" s="10"/>
      <c r="AY42" s="9" t="n">
        <v>13</v>
      </c>
      <c r="AZ42" s="9" t="n">
        <v>0</v>
      </c>
      <c r="BA42" s="9" t="n">
        <v>736</v>
      </c>
      <c r="BB42" s="9" t="n">
        <v>68</v>
      </c>
      <c r="BC42" s="9" t="n">
        <v>804</v>
      </c>
      <c r="BD42" s="9" t="n">
        <v>61.8461538461539</v>
      </c>
      <c r="BE42" s="9"/>
    </row>
    <row r="43" customFormat="false" ht="15" hidden="false" customHeight="false" outlineLevel="0" collapsed="false">
      <c r="A43" s="9" t="s">
        <v>224</v>
      </c>
      <c r="B43" s="9" t="s">
        <v>52</v>
      </c>
      <c r="C43" s="9" t="n">
        <v>69.88</v>
      </c>
      <c r="D43" s="9" t="n">
        <v>204</v>
      </c>
      <c r="E43" s="9" t="n">
        <v>4.64</v>
      </c>
      <c r="F43" s="9" t="n">
        <f aca="false">STANDARDIZE(E43,$E$61,$E$62)*-1</f>
        <v>-1.01576453975433</v>
      </c>
      <c r="G43" s="9" t="n">
        <v>27</v>
      </c>
      <c r="H43" s="9" t="n">
        <f aca="false">STANDARDIZE(G43,$G$61,$G$62)</f>
        <v>2.50106360353674</v>
      </c>
      <c r="I43" s="9"/>
      <c r="J43" s="9"/>
      <c r="K43" s="9"/>
      <c r="L43" s="9"/>
      <c r="M43" s="9"/>
      <c r="N43" s="9"/>
      <c r="O43" s="9"/>
      <c r="P43" s="9"/>
      <c r="Q43" s="9" t="n">
        <f aca="false">F43+H43+J43+L43+N43+P43</f>
        <v>1.48529906378241</v>
      </c>
      <c r="R43" s="9" t="n">
        <f aca="false">AVERAGE(F43,H43,J43,L43,N43,P43)</f>
        <v>0.742649531891204</v>
      </c>
      <c r="S43" s="9" t="n">
        <v>6</v>
      </c>
      <c r="T43" s="9" t="n">
        <v>192</v>
      </c>
      <c r="U43" s="9" t="n">
        <v>158</v>
      </c>
      <c r="V43" s="10"/>
      <c r="W43" s="9"/>
      <c r="X43" s="9"/>
      <c r="Y43" s="9"/>
      <c r="Z43" s="9"/>
      <c r="AA43" s="9" t="n">
        <v>0</v>
      </c>
      <c r="AB43" s="9"/>
      <c r="AC43" s="10"/>
      <c r="AD43" s="9"/>
      <c r="AE43" s="9"/>
      <c r="AF43" s="9"/>
      <c r="AG43" s="9"/>
      <c r="AH43" s="9" t="n">
        <v>0</v>
      </c>
      <c r="AI43" s="9"/>
      <c r="AJ43" s="10"/>
      <c r="AK43" s="9"/>
      <c r="AL43" s="9"/>
      <c r="AM43" s="9"/>
      <c r="AN43" s="9"/>
      <c r="AO43" s="9" t="n">
        <v>0</v>
      </c>
      <c r="AP43" s="9"/>
      <c r="AQ43" s="10"/>
      <c r="AR43" s="9"/>
      <c r="AS43" s="9"/>
      <c r="AT43" s="9"/>
      <c r="AU43" s="9"/>
      <c r="AV43" s="9" t="n">
        <v>0</v>
      </c>
      <c r="AW43" s="9"/>
      <c r="AX43" s="10"/>
      <c r="AY43" s="9"/>
      <c r="AZ43" s="9"/>
      <c r="BA43" s="9"/>
      <c r="BB43" s="9"/>
      <c r="BC43" s="9" t="n">
        <v>0</v>
      </c>
      <c r="BD43" s="9"/>
      <c r="BE43" s="9"/>
    </row>
    <row r="44" customFormat="false" ht="15" hidden="false" customHeight="false" outlineLevel="0" collapsed="false">
      <c r="A44" s="9" t="s">
        <v>251</v>
      </c>
      <c r="B44" s="9" t="s">
        <v>52</v>
      </c>
      <c r="C44" s="9" t="n">
        <v>73.13</v>
      </c>
      <c r="D44" s="9" t="n">
        <v>207</v>
      </c>
      <c r="E44" s="9" t="n">
        <v>4.58</v>
      </c>
      <c r="F44" s="9" t="n">
        <f aca="false">STANDARDIZE(E44,$E$61,$E$62)*-1</f>
        <v>-0.433869275774464</v>
      </c>
      <c r="G44" s="9"/>
      <c r="H44" s="9"/>
      <c r="I44" s="9" t="n">
        <v>34.5</v>
      </c>
      <c r="J44" s="9" t="n">
        <f aca="false">STANDARDIZE(I44,$I$61,$I$62)</f>
        <v>-0.477566932940919</v>
      </c>
      <c r="K44" s="9" t="n">
        <v>123</v>
      </c>
      <c r="L44" s="9" t="n">
        <f aca="false">STANDARDIZE(K44,$K$61,$K$62)</f>
        <v>-0.0245352887213227</v>
      </c>
      <c r="M44" s="9" t="n">
        <v>4.1</v>
      </c>
      <c r="N44" s="9" t="n">
        <f aca="false">STANDARDIZE(M44,$M$61,$M$62)*-1</f>
        <v>0.580055041027553</v>
      </c>
      <c r="O44" s="9" t="n">
        <v>6.64</v>
      </c>
      <c r="P44" s="9" t="n">
        <f aca="false">STANDARDIZE(O44,$O$61,$O$62)*-1</f>
        <v>1.53292325889762</v>
      </c>
      <c r="Q44" s="9" t="n">
        <f aca="false">F44+H44+J44+L44+N44+P44</f>
        <v>1.17700680248846</v>
      </c>
      <c r="R44" s="9" t="n">
        <f aca="false">AVERAGE(F44,H44,J44,L44,N44,P44)</f>
        <v>0.235401360497693</v>
      </c>
      <c r="S44" s="9" t="n">
        <v>6</v>
      </c>
      <c r="T44" s="9" t="n">
        <v>169</v>
      </c>
      <c r="U44" s="9" t="n">
        <v>141</v>
      </c>
      <c r="V44" s="10"/>
      <c r="W44" s="9" t="n">
        <v>15</v>
      </c>
      <c r="X44" s="9" t="n">
        <v>0</v>
      </c>
      <c r="Y44" s="9" t="n">
        <v>676</v>
      </c>
      <c r="Z44" s="9" t="n">
        <v>141</v>
      </c>
      <c r="AA44" s="9" t="n">
        <v>817</v>
      </c>
      <c r="AB44" s="9" t="n">
        <v>54.4666666666667</v>
      </c>
      <c r="AC44" s="10"/>
      <c r="AD44" s="9" t="n">
        <v>16</v>
      </c>
      <c r="AE44" s="9" t="n">
        <v>0</v>
      </c>
      <c r="AF44" s="9" t="n">
        <v>971</v>
      </c>
      <c r="AG44" s="9" t="n">
        <v>91</v>
      </c>
      <c r="AH44" s="9" t="n">
        <v>1062</v>
      </c>
      <c r="AI44" s="9" t="n">
        <v>66.375</v>
      </c>
      <c r="AJ44" s="10"/>
      <c r="AK44" s="9" t="n">
        <v>16</v>
      </c>
      <c r="AL44" s="9" t="n">
        <v>0</v>
      </c>
      <c r="AM44" s="9" t="n">
        <v>621</v>
      </c>
      <c r="AN44" s="9" t="n">
        <v>58</v>
      </c>
      <c r="AO44" s="9" t="n">
        <v>679</v>
      </c>
      <c r="AP44" s="9" t="n">
        <v>42.4375</v>
      </c>
      <c r="AQ44" s="10"/>
      <c r="AR44" s="9" t="n">
        <v>2</v>
      </c>
      <c r="AS44" s="9" t="n">
        <v>0</v>
      </c>
      <c r="AT44" s="9" t="n">
        <v>0</v>
      </c>
      <c r="AU44" s="9" t="n">
        <v>24</v>
      </c>
      <c r="AV44" s="9" t="n">
        <v>24</v>
      </c>
      <c r="AW44" s="9" t="n">
        <v>12</v>
      </c>
      <c r="AX44" s="10"/>
      <c r="AY44" s="9"/>
      <c r="AZ44" s="9"/>
      <c r="BA44" s="9"/>
      <c r="BB44" s="9"/>
      <c r="BC44" s="9" t="n">
        <v>0</v>
      </c>
      <c r="BD44" s="9"/>
      <c r="BE44" s="9"/>
    </row>
    <row r="45" customFormat="false" ht="15" hidden="false" customHeight="false" outlineLevel="0" collapsed="false">
      <c r="A45" s="9" t="s">
        <v>266</v>
      </c>
      <c r="B45" s="9" t="s">
        <v>52</v>
      </c>
      <c r="C45" s="9" t="n">
        <v>73</v>
      </c>
      <c r="D45" s="9" t="n">
        <v>214</v>
      </c>
      <c r="E45" s="9" t="n">
        <v>4.63</v>
      </c>
      <c r="F45" s="9" t="n">
        <f aca="false">STANDARDIZE(E45,$E$61,$E$62)*-1</f>
        <v>-0.918781995757686</v>
      </c>
      <c r="G45" s="9" t="n">
        <v>15</v>
      </c>
      <c r="H45" s="15" t="n">
        <f aca="false">STANDARDIZE(G45,$G$61,$G$62)</f>
        <v>0</v>
      </c>
      <c r="I45" s="9" t="n">
        <v>38</v>
      </c>
      <c r="J45" s="9" t="n">
        <f aca="false">STANDARDIZE(I45,$I$61,$I$62)</f>
        <v>0.859620479293655</v>
      </c>
      <c r="K45" s="9" t="n">
        <v>121</v>
      </c>
      <c r="L45" s="9" t="n">
        <f aca="false">STANDARDIZE(K45,$K$61,$K$62)</f>
        <v>-0.382049495803446</v>
      </c>
      <c r="M45" s="9" t="n">
        <v>4.06</v>
      </c>
      <c r="N45" s="9" t="n">
        <f aca="false">STANDARDIZE(M45,$M$61,$M$62)*-1</f>
        <v>0.910335491434706</v>
      </c>
      <c r="O45" s="9" t="n">
        <v>6.78</v>
      </c>
      <c r="P45" s="9" t="n">
        <f aca="false">STANDARDIZE(O45,$O$61,$O$62)*-1</f>
        <v>0.624777185697691</v>
      </c>
      <c r="Q45" s="9" t="n">
        <f aca="false">F45+H45+J45+L45+N45+P45</f>
        <v>1.09390166486492</v>
      </c>
      <c r="R45" s="9" t="n">
        <f aca="false">AVERAGE(F45,H45,J45,L45,N45,P45)</f>
        <v>0.182316944144153</v>
      </c>
      <c r="S45" s="9" t="n">
        <v>1</v>
      </c>
      <c r="T45" s="9" t="n">
        <v>15</v>
      </c>
      <c r="U45" s="9" t="n">
        <v>14</v>
      </c>
      <c r="V45" s="10"/>
      <c r="W45" s="9" t="n">
        <v>14</v>
      </c>
      <c r="X45" s="9" t="n">
        <v>0</v>
      </c>
      <c r="Y45" s="9" t="n">
        <v>792</v>
      </c>
      <c r="Z45" s="9" t="n">
        <v>46</v>
      </c>
      <c r="AA45" s="9" t="n">
        <v>838</v>
      </c>
      <c r="AB45" s="9" t="n">
        <v>59.8571428571429</v>
      </c>
      <c r="AC45" s="10"/>
      <c r="AD45" s="9" t="n">
        <v>15</v>
      </c>
      <c r="AE45" s="9" t="n">
        <v>6</v>
      </c>
      <c r="AF45" s="9" t="n">
        <v>980</v>
      </c>
      <c r="AG45" s="9" t="n">
        <v>89</v>
      </c>
      <c r="AH45" s="9" t="n">
        <v>1075</v>
      </c>
      <c r="AI45" s="9" t="n">
        <v>71.6666666666667</v>
      </c>
      <c r="AJ45" s="10"/>
      <c r="AK45" s="9" t="n">
        <v>16</v>
      </c>
      <c r="AL45" s="9" t="n">
        <v>15</v>
      </c>
      <c r="AM45" s="9" t="n">
        <v>1062</v>
      </c>
      <c r="AN45" s="9" t="n">
        <v>91</v>
      </c>
      <c r="AO45" s="9" t="n">
        <v>1168</v>
      </c>
      <c r="AP45" s="9" t="n">
        <v>73</v>
      </c>
      <c r="AQ45" s="10"/>
      <c r="AR45" s="9" t="n">
        <v>11</v>
      </c>
      <c r="AS45" s="9" t="n">
        <v>0</v>
      </c>
      <c r="AT45" s="9" t="n">
        <v>721</v>
      </c>
      <c r="AU45" s="9" t="n">
        <v>32</v>
      </c>
      <c r="AV45" s="9" t="n">
        <v>753</v>
      </c>
      <c r="AW45" s="9" t="n">
        <v>68.4545454545455</v>
      </c>
      <c r="AX45" s="10"/>
      <c r="AY45" s="9" t="n">
        <v>12</v>
      </c>
      <c r="AZ45" s="9" t="n">
        <v>7</v>
      </c>
      <c r="BA45" s="9" t="n">
        <v>691</v>
      </c>
      <c r="BB45" s="9" t="n">
        <v>51</v>
      </c>
      <c r="BC45" s="9" t="n">
        <v>749</v>
      </c>
      <c r="BD45" s="9" t="n">
        <v>62.4166666666667</v>
      </c>
      <c r="BE45" s="9"/>
    </row>
    <row r="46" customFormat="false" ht="15" hidden="false" customHeight="false" outlineLevel="0" collapsed="false">
      <c r="A46" s="9" t="s">
        <v>314</v>
      </c>
      <c r="B46" s="9" t="s">
        <v>52</v>
      </c>
      <c r="C46" s="9" t="n">
        <v>69.88</v>
      </c>
      <c r="D46" s="9" t="n">
        <v>208</v>
      </c>
      <c r="E46" s="9" t="n">
        <v>4.5</v>
      </c>
      <c r="F46" s="9" t="n">
        <f aca="false">STANDARDIZE(E46,$E$61,$E$62)*-1</f>
        <v>0.341991076198695</v>
      </c>
      <c r="G46" s="9" t="n">
        <v>17</v>
      </c>
      <c r="H46" s="9" t="n">
        <f aca="false">STANDARDIZE(G46,$G$61,$G$62)</f>
        <v>0.41684393392279</v>
      </c>
      <c r="I46" s="9" t="n">
        <v>35.5</v>
      </c>
      <c r="J46" s="9" t="n">
        <f aca="false">STANDARDIZE(I46,$I$61,$I$62)</f>
        <v>-0.0955133865881839</v>
      </c>
      <c r="K46" s="9" t="n">
        <v>118</v>
      </c>
      <c r="L46" s="9" t="n">
        <f aca="false">STANDARDIZE(K46,$K$61,$K$62)</f>
        <v>-0.918320806426631</v>
      </c>
      <c r="M46" s="9"/>
      <c r="N46" s="9"/>
      <c r="O46" s="9"/>
      <c r="P46" s="9"/>
      <c r="Q46" s="9" t="n">
        <f aca="false">F46+H46+J46+L46+N46+P46</f>
        <v>-0.25499918289333</v>
      </c>
      <c r="R46" s="9" t="n">
        <f aca="false">AVERAGE(F46,H46,J46,L46,N46,P46)</f>
        <v>-0.0637497957233325</v>
      </c>
      <c r="S46" s="9" t="n">
        <v>1</v>
      </c>
      <c r="T46" s="9" t="n">
        <v>32</v>
      </c>
      <c r="U46" s="9" t="n">
        <v>31</v>
      </c>
      <c r="V46" s="10"/>
      <c r="W46" s="9" t="n">
        <v>16</v>
      </c>
      <c r="X46" s="9" t="n">
        <v>0</v>
      </c>
      <c r="Y46" s="9" t="n">
        <v>1011</v>
      </c>
      <c r="Z46" s="9" t="n">
        <v>147</v>
      </c>
      <c r="AA46" s="9" t="n">
        <v>1158</v>
      </c>
      <c r="AB46" s="9" t="n">
        <v>72.375</v>
      </c>
      <c r="AC46" s="10"/>
      <c r="AD46" s="9" t="n">
        <v>16</v>
      </c>
      <c r="AE46" s="9" t="n">
        <v>0</v>
      </c>
      <c r="AF46" s="9" t="n">
        <v>636</v>
      </c>
      <c r="AG46" s="9" t="n">
        <v>122</v>
      </c>
      <c r="AH46" s="9" t="n">
        <v>758</v>
      </c>
      <c r="AI46" s="9" t="n">
        <v>47.375</v>
      </c>
      <c r="AJ46" s="10"/>
      <c r="AK46" s="9"/>
      <c r="AL46" s="9"/>
      <c r="AM46" s="9"/>
      <c r="AN46" s="9"/>
      <c r="AO46" s="9" t="n">
        <v>0</v>
      </c>
      <c r="AP46" s="9"/>
      <c r="AQ46" s="10"/>
      <c r="AR46" s="9" t="n">
        <v>9</v>
      </c>
      <c r="AS46" s="9" t="n">
        <v>0</v>
      </c>
      <c r="AT46" s="9" t="n">
        <v>54</v>
      </c>
      <c r="AU46" s="9" t="n">
        <v>210</v>
      </c>
      <c r="AV46" s="9" t="n">
        <v>264</v>
      </c>
      <c r="AW46" s="9" t="n">
        <v>29.3333333333333</v>
      </c>
      <c r="AX46" s="10"/>
      <c r="AY46" s="9"/>
      <c r="AZ46" s="9"/>
      <c r="BA46" s="9"/>
      <c r="BB46" s="9"/>
      <c r="BC46" s="9" t="n">
        <v>0</v>
      </c>
      <c r="BD46" s="9"/>
      <c r="BE46" s="9"/>
    </row>
    <row r="47" customFormat="false" ht="15" hidden="false" customHeight="false" outlineLevel="0" collapsed="false">
      <c r="A47" s="9" t="s">
        <v>352</v>
      </c>
      <c r="B47" s="9" t="s">
        <v>52</v>
      </c>
      <c r="C47" s="9" t="n">
        <v>72.5</v>
      </c>
      <c r="D47" s="9" t="n">
        <v>208</v>
      </c>
      <c r="E47" s="9" t="n">
        <v>4.65</v>
      </c>
      <c r="F47" s="9" t="n">
        <f aca="false">STANDARDIZE(E47,$E$61,$E$62)*-1</f>
        <v>-1.11274708375098</v>
      </c>
      <c r="G47" s="9" t="n">
        <v>14</v>
      </c>
      <c r="H47" s="9" t="n">
        <f aca="false">STANDARDIZE(G47,$G$61,$G$62)</f>
        <v>-0.208421966961395</v>
      </c>
      <c r="I47" s="9" t="n">
        <v>35</v>
      </c>
      <c r="J47" s="9" t="n">
        <f aca="false">STANDARDIZE(I47,$I$61,$I$62)</f>
        <v>-0.286540159764552</v>
      </c>
      <c r="K47" s="9" t="n">
        <v>122</v>
      </c>
      <c r="L47" s="9" t="n">
        <f aca="false">STANDARDIZE(K47,$K$61,$K$62)</f>
        <v>-0.203292392262384</v>
      </c>
      <c r="M47" s="9"/>
      <c r="N47" s="9"/>
      <c r="O47" s="9"/>
      <c r="P47" s="9"/>
      <c r="Q47" s="9" t="n">
        <f aca="false">F47+H47+J47+L47+N47+P47</f>
        <v>-1.81100160273931</v>
      </c>
      <c r="R47" s="9" t="n">
        <f aca="false">AVERAGE(F47,H47,J47,L47,N47,P47)</f>
        <v>-0.452750400684828</v>
      </c>
      <c r="S47" s="9"/>
      <c r="T47" s="9"/>
      <c r="U47" s="9"/>
      <c r="V47" s="10"/>
      <c r="W47" s="9"/>
      <c r="X47" s="9"/>
      <c r="Y47" s="9"/>
      <c r="Z47" s="9"/>
      <c r="AA47" s="9" t="n">
        <v>0</v>
      </c>
      <c r="AB47" s="9"/>
      <c r="AC47" s="10"/>
      <c r="AD47" s="9" t="n">
        <v>8</v>
      </c>
      <c r="AE47" s="9" t="n">
        <v>0</v>
      </c>
      <c r="AF47" s="9" t="n">
        <v>271</v>
      </c>
      <c r="AG47" s="9" t="n">
        <v>73</v>
      </c>
      <c r="AH47" s="9" t="n">
        <v>344</v>
      </c>
      <c r="AI47" s="9" t="n">
        <v>43</v>
      </c>
      <c r="AJ47" s="10"/>
      <c r="AK47" s="9"/>
      <c r="AL47" s="9"/>
      <c r="AM47" s="9"/>
      <c r="AN47" s="9"/>
      <c r="AO47" s="9" t="n">
        <v>0</v>
      </c>
      <c r="AP47" s="9"/>
      <c r="AQ47" s="10"/>
      <c r="AR47" s="9"/>
      <c r="AS47" s="9"/>
      <c r="AT47" s="9"/>
      <c r="AU47" s="9"/>
      <c r="AV47" s="9" t="n">
        <v>0</v>
      </c>
      <c r="AW47" s="9"/>
      <c r="AX47" s="10"/>
      <c r="AY47" s="9"/>
      <c r="AZ47" s="9"/>
      <c r="BA47" s="9"/>
      <c r="BB47" s="9"/>
      <c r="BC47" s="9" t="n">
        <v>0</v>
      </c>
      <c r="BD47" s="9"/>
      <c r="BE47" s="9"/>
    </row>
    <row r="48" customFormat="false" ht="15" hidden="false" customHeight="false" outlineLevel="0" collapsed="false">
      <c r="A48" s="9" t="s">
        <v>370</v>
      </c>
      <c r="B48" s="9" t="s">
        <v>52</v>
      </c>
      <c r="C48" s="9" t="n">
        <v>71.63</v>
      </c>
      <c r="D48" s="9" t="n">
        <v>203</v>
      </c>
      <c r="E48" s="9" t="n">
        <v>4.62</v>
      </c>
      <c r="F48" s="9" t="n">
        <f aca="false">STANDARDIZE(E48,$E$61,$E$62)*-1</f>
        <v>-0.821799451761043</v>
      </c>
      <c r="G48" s="9"/>
      <c r="H48" s="9"/>
      <c r="I48" s="9" t="n">
        <v>36.5</v>
      </c>
      <c r="J48" s="9" t="n">
        <f aca="false">STANDARDIZE(I48,$I$61,$I$62)</f>
        <v>0.286540159764552</v>
      </c>
      <c r="K48" s="9" t="n">
        <v>123</v>
      </c>
      <c r="L48" s="9" t="n">
        <f aca="false">STANDARDIZE(K48,$K$61,$K$62)</f>
        <v>-0.0245352887213227</v>
      </c>
      <c r="M48" s="9" t="n">
        <v>4.27</v>
      </c>
      <c r="N48" s="9" t="n">
        <f aca="false">STANDARDIZE(M48,$M$61,$M$62)*-1</f>
        <v>-0.823636873202847</v>
      </c>
      <c r="O48" s="9" t="n">
        <v>6.97</v>
      </c>
      <c r="P48" s="9" t="n">
        <f aca="false">STANDARDIZE(O48,$O$61,$O$62)*-1</f>
        <v>-0.607706770787913</v>
      </c>
      <c r="Q48" s="9" t="n">
        <f aca="false">F48+H48+J48+L48+N48+P48</f>
        <v>-1.99113822470857</v>
      </c>
      <c r="R48" s="9" t="n">
        <f aca="false">AVERAGE(F48,H48,J48,L48,N48,P48)</f>
        <v>-0.398227644941715</v>
      </c>
      <c r="S48" s="9"/>
      <c r="T48" s="9"/>
      <c r="U48" s="9"/>
      <c r="V48" s="10"/>
      <c r="W48" s="9" t="n">
        <v>1</v>
      </c>
      <c r="X48" s="9" t="n">
        <v>0</v>
      </c>
      <c r="Y48" s="9" t="n">
        <v>0</v>
      </c>
      <c r="Z48" s="9" t="n">
        <v>15</v>
      </c>
      <c r="AA48" s="9" t="n">
        <v>15</v>
      </c>
      <c r="AB48" s="9" t="n">
        <v>15</v>
      </c>
      <c r="AC48" s="10"/>
      <c r="AD48" s="9"/>
      <c r="AE48" s="9"/>
      <c r="AF48" s="9"/>
      <c r="AG48" s="9"/>
      <c r="AH48" s="9" t="n">
        <v>0</v>
      </c>
      <c r="AI48" s="9"/>
      <c r="AJ48" s="10"/>
      <c r="AK48" s="9" t="n">
        <v>9</v>
      </c>
      <c r="AL48" s="9" t="n">
        <v>0</v>
      </c>
      <c r="AM48" s="9" t="n">
        <v>126</v>
      </c>
      <c r="AN48" s="9" t="n">
        <v>165</v>
      </c>
      <c r="AO48" s="9" t="n">
        <v>291</v>
      </c>
      <c r="AP48" s="9" t="n">
        <v>32.3333333333333</v>
      </c>
      <c r="AQ48" s="10"/>
      <c r="AR48" s="9" t="n">
        <v>16</v>
      </c>
      <c r="AS48" s="9" t="n">
        <v>0</v>
      </c>
      <c r="AT48" s="9" t="n">
        <v>393</v>
      </c>
      <c r="AU48" s="9" t="n">
        <v>332</v>
      </c>
      <c r="AV48" s="9" t="n">
        <v>725</v>
      </c>
      <c r="AW48" s="9" t="n">
        <v>45.3125</v>
      </c>
      <c r="AX48" s="10"/>
      <c r="AY48" s="9" t="n">
        <v>13</v>
      </c>
      <c r="AZ48" s="9" t="n">
        <v>0</v>
      </c>
      <c r="BA48" s="9" t="n">
        <v>124</v>
      </c>
      <c r="BB48" s="9" t="n">
        <v>326</v>
      </c>
      <c r="BC48" s="9" t="n">
        <v>450</v>
      </c>
      <c r="BD48" s="9" t="n">
        <v>34.6153846153846</v>
      </c>
      <c r="BE48" s="9"/>
    </row>
    <row r="49" customFormat="false" ht="15" hidden="false" customHeight="false" outlineLevel="0" collapsed="false">
      <c r="A49" s="9" t="s">
        <v>398</v>
      </c>
      <c r="B49" s="9" t="s">
        <v>52</v>
      </c>
      <c r="C49" s="9" t="n">
        <v>74.5</v>
      </c>
      <c r="D49" s="9" t="n">
        <v>219</v>
      </c>
      <c r="E49" s="9" t="n">
        <v>4.59</v>
      </c>
      <c r="F49" s="9" t="n">
        <f aca="false">STANDARDIZE(E49,$E$61,$E$62)*-1</f>
        <v>-0.530851819771106</v>
      </c>
      <c r="G49" s="9" t="n">
        <v>19</v>
      </c>
      <c r="H49" s="9" t="n">
        <f aca="false">STANDARDIZE(G49,$G$61,$G$62)</f>
        <v>0.833687867845579</v>
      </c>
      <c r="I49" s="9" t="n">
        <v>40</v>
      </c>
      <c r="J49" s="9" t="n">
        <f aca="false">STANDARDIZE(I49,$I$61,$I$62)</f>
        <v>1.62372757199913</v>
      </c>
      <c r="K49" s="9" t="n">
        <v>131</v>
      </c>
      <c r="L49" s="9" t="n">
        <f aca="false">STANDARDIZE(K49,$K$61,$K$62)</f>
        <v>1.40552153960717</v>
      </c>
      <c r="M49" s="9" t="n">
        <v>4.2</v>
      </c>
      <c r="N49" s="9" t="n">
        <f aca="false">STANDARDIZE(M49,$M$61,$M$62)*-1</f>
        <v>-0.245646084990334</v>
      </c>
      <c r="O49" s="9" t="n">
        <v>6.89</v>
      </c>
      <c r="P49" s="9" t="n">
        <f aca="false">STANDARDIZE(O49,$O$61,$O$62)*-1</f>
        <v>-0.0887661575308148</v>
      </c>
      <c r="Q49" s="9" t="n">
        <f aca="false">F49+H49+J49+L49+N49+P49</f>
        <v>2.99767291715962</v>
      </c>
      <c r="R49" s="9" t="n">
        <f aca="false">AVERAGE(F49,H49,J49,L49,N49,P49)</f>
        <v>0.499612152859937</v>
      </c>
      <c r="S49" s="9" t="n">
        <v>3</v>
      </c>
      <c r="T49" s="9" t="n">
        <v>71</v>
      </c>
      <c r="U49" s="9" t="n">
        <v>65</v>
      </c>
      <c r="V49" s="10"/>
      <c r="W49" s="9" t="n">
        <v>10</v>
      </c>
      <c r="X49" s="9" t="n">
        <v>0</v>
      </c>
      <c r="Y49" s="9" t="n">
        <v>650</v>
      </c>
      <c r="Z49" s="9" t="n">
        <v>84</v>
      </c>
      <c r="AA49" s="9" t="n">
        <v>734</v>
      </c>
      <c r="AB49" s="9" t="n">
        <v>73.4</v>
      </c>
      <c r="AC49" s="10"/>
      <c r="AD49" s="9" t="n">
        <v>16</v>
      </c>
      <c r="AE49" s="9" t="n">
        <v>0</v>
      </c>
      <c r="AF49" s="9" t="n">
        <v>982</v>
      </c>
      <c r="AG49" s="9" t="n">
        <v>133</v>
      </c>
      <c r="AH49" s="9" t="n">
        <v>1115</v>
      </c>
      <c r="AI49" s="9" t="n">
        <v>69.6875</v>
      </c>
      <c r="AJ49" s="10"/>
      <c r="AK49" s="9" t="n">
        <v>11</v>
      </c>
      <c r="AL49" s="9" t="n">
        <v>0</v>
      </c>
      <c r="AM49" s="9" t="n">
        <v>770</v>
      </c>
      <c r="AN49" s="9" t="n">
        <v>73</v>
      </c>
      <c r="AO49" s="9" t="n">
        <v>843</v>
      </c>
      <c r="AP49" s="9" t="n">
        <v>76.6363636363636</v>
      </c>
      <c r="AQ49" s="10"/>
      <c r="AR49" s="9" t="n">
        <v>16</v>
      </c>
      <c r="AS49" s="9" t="n">
        <v>0</v>
      </c>
      <c r="AT49" s="9" t="n">
        <v>1070</v>
      </c>
      <c r="AU49" s="9" t="n">
        <v>135</v>
      </c>
      <c r="AV49" s="9" t="n">
        <v>1205</v>
      </c>
      <c r="AW49" s="9" t="n">
        <v>75.3125</v>
      </c>
      <c r="AX49" s="10"/>
      <c r="AY49" s="9" t="n">
        <v>8</v>
      </c>
      <c r="AZ49" s="9" t="n">
        <v>0</v>
      </c>
      <c r="BA49" s="9" t="n">
        <v>539</v>
      </c>
      <c r="BB49" s="9" t="n">
        <v>10</v>
      </c>
      <c r="BC49" s="9" t="n">
        <v>549</v>
      </c>
      <c r="BD49" s="9" t="n">
        <v>68.625</v>
      </c>
      <c r="BE49" s="9"/>
    </row>
    <row r="50" customFormat="false" ht="15" hidden="false" customHeight="false" outlineLevel="0" collapsed="false">
      <c r="A50" s="9" t="s">
        <v>412</v>
      </c>
      <c r="B50" s="9" t="s">
        <v>52</v>
      </c>
      <c r="C50" s="9" t="n">
        <v>70.75</v>
      </c>
      <c r="D50" s="9" t="n">
        <v>213</v>
      </c>
      <c r="E50" s="9" t="n">
        <v>4.75</v>
      </c>
      <c r="F50" s="9" t="n">
        <f aca="false">STANDARDIZE(E50,$E$61,$E$62)*-1</f>
        <v>-2.08257252371742</v>
      </c>
      <c r="G50" s="9" t="n">
        <v>16</v>
      </c>
      <c r="H50" s="9" t="n">
        <f aca="false">STANDARDIZE(G50,$G$61,$G$62)</f>
        <v>0.208421966961395</v>
      </c>
      <c r="I50" s="9"/>
      <c r="J50" s="9"/>
      <c r="K50" s="9"/>
      <c r="L50" s="9"/>
      <c r="M50" s="9"/>
      <c r="N50" s="9"/>
      <c r="O50" s="9"/>
      <c r="P50" s="9"/>
      <c r="Q50" s="9" t="n">
        <f aca="false">F50+H50+J50+L50+N50+P50</f>
        <v>-1.87415055675603</v>
      </c>
      <c r="R50" s="9" t="n">
        <f aca="false">AVERAGE(F50,H50,J50,L50,N50,P50)</f>
        <v>-0.937075278378015</v>
      </c>
      <c r="S50" s="9"/>
      <c r="T50" s="9"/>
      <c r="U50" s="9"/>
      <c r="V50" s="10"/>
      <c r="W50" s="9" t="n">
        <v>16</v>
      </c>
      <c r="X50" s="9" t="n">
        <v>0</v>
      </c>
      <c r="Y50" s="9" t="n">
        <v>198</v>
      </c>
      <c r="Z50" s="9" t="n">
        <v>208</v>
      </c>
      <c r="AA50" s="9" t="n">
        <v>406</v>
      </c>
      <c r="AB50" s="9" t="n">
        <v>25.375</v>
      </c>
      <c r="AC50" s="10"/>
      <c r="AD50" s="9" t="n">
        <v>16</v>
      </c>
      <c r="AE50" s="9" t="n">
        <v>0</v>
      </c>
      <c r="AF50" s="9" t="n">
        <v>680</v>
      </c>
      <c r="AG50" s="9" t="n">
        <v>241</v>
      </c>
      <c r="AH50" s="9" t="n">
        <v>921</v>
      </c>
      <c r="AI50" s="9" t="n">
        <v>57.5625</v>
      </c>
      <c r="AJ50" s="10"/>
      <c r="AK50" s="9" t="n">
        <v>16</v>
      </c>
      <c r="AL50" s="9" t="n">
        <v>0</v>
      </c>
      <c r="AM50" s="9" t="n">
        <v>755</v>
      </c>
      <c r="AN50" s="9" t="n">
        <v>148</v>
      </c>
      <c r="AO50" s="9" t="n">
        <v>903</v>
      </c>
      <c r="AP50" s="9" t="n">
        <v>56.4375</v>
      </c>
      <c r="AQ50" s="10"/>
      <c r="AR50" s="9" t="n">
        <v>15</v>
      </c>
      <c r="AS50" s="9" t="n">
        <v>0</v>
      </c>
      <c r="AT50" s="9" t="n">
        <v>929</v>
      </c>
      <c r="AU50" s="9" t="n">
        <v>201</v>
      </c>
      <c r="AV50" s="9" t="n">
        <v>1130</v>
      </c>
      <c r="AW50" s="9" t="n">
        <v>75.3333333333333</v>
      </c>
      <c r="AX50" s="10"/>
      <c r="AY50" s="9" t="n">
        <v>16</v>
      </c>
      <c r="AZ50" s="9" t="n">
        <v>0</v>
      </c>
      <c r="BA50" s="9" t="n">
        <v>1083</v>
      </c>
      <c r="BB50" s="9" t="n">
        <v>67</v>
      </c>
      <c r="BC50" s="9" t="n">
        <v>1150</v>
      </c>
      <c r="BD50" s="9" t="n">
        <v>71.875</v>
      </c>
      <c r="BE50" s="9"/>
    </row>
    <row r="51" customFormat="false" ht="15" hidden="false" customHeight="false" outlineLevel="0" collapsed="false">
      <c r="A51" s="9" t="s">
        <v>441</v>
      </c>
      <c r="B51" s="9" t="s">
        <v>52</v>
      </c>
      <c r="C51" s="9" t="n">
        <v>74.25</v>
      </c>
      <c r="D51" s="9" t="n">
        <v>213</v>
      </c>
      <c r="E51" s="9" t="n">
        <v>4.83</v>
      </c>
      <c r="F51" s="9" t="n">
        <f aca="false">STANDARDIZE(E51,$E$61,$E$62)*-1</f>
        <v>-2.85843287569058</v>
      </c>
      <c r="G51" s="9" t="n">
        <v>11</v>
      </c>
      <c r="H51" s="9" t="n">
        <f aca="false">STANDARDIZE(G51,$G$61,$G$62)</f>
        <v>-0.833687867845579</v>
      </c>
      <c r="I51" s="9" t="n">
        <v>35.5</v>
      </c>
      <c r="J51" s="9" t="n">
        <f aca="false">STANDARDIZE(I51,$I$61,$I$62)</f>
        <v>-0.0955133865881839</v>
      </c>
      <c r="K51" s="9" t="n">
        <v>126</v>
      </c>
      <c r="L51" s="9" t="n">
        <f aca="false">STANDARDIZE(K51,$K$61,$K$62)</f>
        <v>0.511736021901862</v>
      </c>
      <c r="M51" s="9" t="n">
        <v>4.16</v>
      </c>
      <c r="N51" s="9" t="n">
        <f aca="false">STANDARDIZE(M51,$M$61,$M$62)*-1</f>
        <v>0.084634365416819</v>
      </c>
      <c r="O51" s="9" t="n">
        <v>6.75</v>
      </c>
      <c r="P51" s="9" t="n">
        <f aca="false">STANDARDIZE(O51,$O$61,$O$62)*-1</f>
        <v>0.819379915669105</v>
      </c>
      <c r="Q51" s="9" t="n">
        <f aca="false">F51+H51+J51+L51+N51+P51</f>
        <v>-2.37188382713656</v>
      </c>
      <c r="R51" s="9" t="n">
        <f aca="false">AVERAGE(F51,H51,J51,L51,N51,P51)</f>
        <v>-0.395313971189427</v>
      </c>
      <c r="S51" s="9" t="n">
        <v>7</v>
      </c>
      <c r="T51" s="9" t="n">
        <v>244</v>
      </c>
      <c r="U51" s="9" t="n">
        <v>191</v>
      </c>
      <c r="V51" s="10"/>
      <c r="W51" s="9" t="n">
        <v>10</v>
      </c>
      <c r="X51" s="9" t="n">
        <v>0</v>
      </c>
      <c r="Y51" s="9" t="n">
        <v>153</v>
      </c>
      <c r="Z51" s="9" t="n">
        <v>158</v>
      </c>
      <c r="AA51" s="9" t="n">
        <v>311</v>
      </c>
      <c r="AB51" s="9" t="n">
        <v>31.1</v>
      </c>
      <c r="AC51" s="10"/>
      <c r="AD51" s="9"/>
      <c r="AE51" s="9"/>
      <c r="AF51" s="9"/>
      <c r="AG51" s="9"/>
      <c r="AH51" s="9" t="n">
        <v>0</v>
      </c>
      <c r="AI51" s="9"/>
      <c r="AJ51" s="10"/>
      <c r="AK51" s="9"/>
      <c r="AL51" s="9"/>
      <c r="AM51" s="9"/>
      <c r="AN51" s="9"/>
      <c r="AO51" s="9" t="n">
        <v>0</v>
      </c>
      <c r="AP51" s="9"/>
      <c r="AQ51" s="10"/>
      <c r="AR51" s="9"/>
      <c r="AS51" s="9"/>
      <c r="AT51" s="9"/>
      <c r="AU51" s="9"/>
      <c r="AV51" s="9" t="n">
        <v>0</v>
      </c>
      <c r="AW51" s="9"/>
      <c r="AX51" s="10"/>
      <c r="AY51" s="9"/>
      <c r="AZ51" s="9"/>
      <c r="BA51" s="9"/>
      <c r="BB51" s="9"/>
      <c r="BC51" s="9"/>
      <c r="BD51" s="9"/>
      <c r="BE51" s="9"/>
    </row>
    <row r="52" customFormat="false" ht="15" hidden="false" customHeight="false" outlineLevel="0" collapsed="false">
      <c r="A52" s="9" t="s">
        <v>168</v>
      </c>
      <c r="B52" s="9" t="s">
        <v>169</v>
      </c>
      <c r="C52" s="9" t="n">
        <v>71</v>
      </c>
      <c r="D52" s="9" t="n">
        <v>209</v>
      </c>
      <c r="E52" s="9" t="n">
        <v>4.44</v>
      </c>
      <c r="F52" s="9" t="n">
        <f aca="false">STANDARDIZE(E52,$E$61,$E$62)*-1</f>
        <v>0.92388634017856</v>
      </c>
      <c r="G52" s="9"/>
      <c r="H52" s="9"/>
      <c r="I52" s="9" t="n">
        <v>39</v>
      </c>
      <c r="J52" s="9" t="n">
        <f aca="false">STANDARDIZE(I52,$I$61,$I$62)</f>
        <v>1.24167402564639</v>
      </c>
      <c r="K52" s="9" t="n">
        <v>134</v>
      </c>
      <c r="L52" s="9" t="n">
        <f aca="false">STANDARDIZE(K52,$K$61,$K$62)</f>
        <v>1.94179285023036</v>
      </c>
      <c r="M52" s="9" t="n">
        <v>4.07</v>
      </c>
      <c r="N52" s="9" t="n">
        <f aca="false">STANDARDIZE(M52,$M$61,$M$62)*-1</f>
        <v>0.827765378832912</v>
      </c>
      <c r="O52" s="9"/>
      <c r="P52" s="9"/>
      <c r="Q52" s="9" t="n">
        <f aca="false">F52+H52+J52+L52+N52+P52</f>
        <v>4.93511859488822</v>
      </c>
      <c r="R52" s="9" t="n">
        <f aca="false">AVERAGE(F52,H52,J52,L52,N52,P52)</f>
        <v>1.23377964872205</v>
      </c>
      <c r="S52" s="9" t="n">
        <v>5</v>
      </c>
      <c r="T52" s="9" t="n">
        <v>136</v>
      </c>
      <c r="U52" s="9" t="n">
        <v>117</v>
      </c>
      <c r="V52" s="10"/>
      <c r="W52" s="9" t="n">
        <v>11</v>
      </c>
      <c r="X52" s="9" t="n">
        <v>0</v>
      </c>
      <c r="Y52" s="9" t="n">
        <v>524</v>
      </c>
      <c r="Z52" s="9" t="n">
        <v>79</v>
      </c>
      <c r="AA52" s="9" t="n">
        <v>603</v>
      </c>
      <c r="AB52" s="9" t="n">
        <v>54.8181818181818</v>
      </c>
      <c r="AC52" s="10"/>
      <c r="AD52" s="9" t="n">
        <v>7</v>
      </c>
      <c r="AE52" s="9" t="n">
        <v>0</v>
      </c>
      <c r="AF52" s="9" t="n">
        <v>76</v>
      </c>
      <c r="AG52" s="9" t="n">
        <v>131</v>
      </c>
      <c r="AH52" s="9" t="n">
        <v>207</v>
      </c>
      <c r="AI52" s="9" t="n">
        <v>29.5714285714286</v>
      </c>
      <c r="AJ52" s="10"/>
      <c r="AK52" s="9"/>
      <c r="AL52" s="9"/>
      <c r="AM52" s="9"/>
      <c r="AN52" s="9"/>
      <c r="AO52" s="9" t="n">
        <v>0</v>
      </c>
      <c r="AP52" s="9"/>
      <c r="AQ52" s="10"/>
      <c r="AR52" s="9"/>
      <c r="AS52" s="9"/>
      <c r="AT52" s="9"/>
      <c r="AU52" s="9"/>
      <c r="AV52" s="9" t="n">
        <v>0</v>
      </c>
      <c r="AW52" s="9"/>
      <c r="AX52" s="10"/>
      <c r="AY52" s="9"/>
      <c r="AZ52" s="9"/>
      <c r="BA52" s="9"/>
      <c r="BB52" s="9"/>
      <c r="BC52" s="9" t="n">
        <v>0</v>
      </c>
      <c r="BD52" s="9"/>
      <c r="BE52" s="9"/>
    </row>
    <row r="53" customFormat="false" ht="15" hidden="false" customHeight="false" outlineLevel="0" collapsed="false">
      <c r="A53" s="9" t="s">
        <v>199</v>
      </c>
      <c r="B53" s="9" t="s">
        <v>169</v>
      </c>
      <c r="C53" s="9" t="n">
        <v>72</v>
      </c>
      <c r="D53" s="9" t="n">
        <v>213</v>
      </c>
      <c r="E53" s="9" t="n">
        <v>4.57</v>
      </c>
      <c r="F53" s="9" t="n">
        <f aca="false">STANDARDIZE(E53,$E$61,$E$62)*-1</f>
        <v>-0.336886731777821</v>
      </c>
      <c r="G53" s="9" t="n">
        <v>17</v>
      </c>
      <c r="H53" s="9" t="n">
        <f aca="false">STANDARDIZE(G53,$G$61,$G$62)</f>
        <v>0.41684393392279</v>
      </c>
      <c r="I53" s="9" t="n">
        <v>35</v>
      </c>
      <c r="J53" s="9" t="n">
        <f aca="false">STANDARDIZE(I53,$I$61,$I$62)</f>
        <v>-0.286540159764552</v>
      </c>
      <c r="K53" s="9" t="n">
        <v>124</v>
      </c>
      <c r="L53" s="9" t="n">
        <f aca="false">STANDARDIZE(K53,$K$61,$K$62)</f>
        <v>0.154221814819739</v>
      </c>
      <c r="M53" s="9" t="n">
        <v>4.09</v>
      </c>
      <c r="N53" s="9" t="n">
        <f aca="false">STANDARDIZE(M53,$M$61,$M$62)*-1</f>
        <v>0.662625153629339</v>
      </c>
      <c r="O53" s="9" t="n">
        <v>7.02</v>
      </c>
      <c r="P53" s="9" t="n">
        <f aca="false">STANDARDIZE(O53,$O$61,$O$62)*-1</f>
        <v>-0.932044654073598</v>
      </c>
      <c r="Q53" s="9" t="n">
        <f aca="false">F53+H53+J53+L53+N53+P53</f>
        <v>-0.321780643244103</v>
      </c>
      <c r="R53" s="9" t="n">
        <f aca="false">AVERAGE(F53,H53,J53,L53,N53,P53)</f>
        <v>-0.0536301072073506</v>
      </c>
      <c r="S53" s="9" t="n">
        <v>3</v>
      </c>
      <c r="T53" s="9" t="n">
        <v>80</v>
      </c>
      <c r="U53" s="9" t="n">
        <v>71</v>
      </c>
      <c r="V53" s="10"/>
      <c r="W53" s="9" t="n">
        <v>13</v>
      </c>
      <c r="X53" s="9" t="n">
        <v>0</v>
      </c>
      <c r="Y53" s="9" t="n">
        <v>515</v>
      </c>
      <c r="Z53" s="9" t="n">
        <v>162</v>
      </c>
      <c r="AA53" s="9" t="n">
        <v>677</v>
      </c>
      <c r="AB53" s="9" t="n">
        <v>52.0769230769231</v>
      </c>
      <c r="AC53" s="10"/>
      <c r="AD53" s="9" t="n">
        <v>16</v>
      </c>
      <c r="AE53" s="9" t="n">
        <v>16</v>
      </c>
      <c r="AF53" s="9" t="n">
        <v>971</v>
      </c>
      <c r="AG53" s="9" t="n">
        <v>211</v>
      </c>
      <c r="AH53" s="9" t="n">
        <v>1198</v>
      </c>
      <c r="AI53" s="9" t="n">
        <v>74.875</v>
      </c>
      <c r="AJ53" s="10"/>
      <c r="AK53" s="9" t="n">
        <v>16</v>
      </c>
      <c r="AL53" s="9" t="n">
        <v>5</v>
      </c>
      <c r="AM53" s="9" t="n">
        <v>823</v>
      </c>
      <c r="AN53" s="9" t="n">
        <v>254</v>
      </c>
      <c r="AO53" s="9" t="n">
        <v>1082</v>
      </c>
      <c r="AP53" s="9" t="n">
        <v>67.625</v>
      </c>
      <c r="AQ53" s="10"/>
      <c r="AR53" s="9" t="n">
        <v>13</v>
      </c>
      <c r="AS53" s="9" t="n">
        <v>8</v>
      </c>
      <c r="AT53" s="9" t="n">
        <v>555</v>
      </c>
      <c r="AU53" s="9" t="n">
        <v>127</v>
      </c>
      <c r="AV53" s="9" t="n">
        <v>690</v>
      </c>
      <c r="AW53" s="9" t="n">
        <v>53.0769230769231</v>
      </c>
      <c r="AX53" s="10"/>
      <c r="AY53" s="9" t="n">
        <v>12</v>
      </c>
      <c r="AZ53" s="9" t="n">
        <v>0</v>
      </c>
      <c r="BA53" s="9" t="n">
        <v>134</v>
      </c>
      <c r="BB53" s="9" t="n">
        <v>73</v>
      </c>
      <c r="BC53" s="9" t="n">
        <v>207</v>
      </c>
      <c r="BD53" s="9" t="n">
        <v>17.25</v>
      </c>
      <c r="BE53" s="9"/>
    </row>
    <row r="54" customFormat="false" ht="15" hidden="false" customHeight="false" outlineLevel="0" collapsed="false">
      <c r="A54" s="9" t="s">
        <v>215</v>
      </c>
      <c r="B54" s="9" t="s">
        <v>169</v>
      </c>
      <c r="C54" s="9" t="n">
        <v>72.75</v>
      </c>
      <c r="D54" s="9" t="n">
        <v>202</v>
      </c>
      <c r="E54" s="9" t="n">
        <v>4.64</v>
      </c>
      <c r="F54" s="9" t="n">
        <f aca="false">STANDARDIZE(E54,$E$61,$E$62)*-1</f>
        <v>-1.01576453975433</v>
      </c>
      <c r="G54" s="9" t="n">
        <v>17</v>
      </c>
      <c r="H54" s="9" t="n">
        <f aca="false">STANDARDIZE(G54,$G$61,$G$62)</f>
        <v>0.41684393392279</v>
      </c>
      <c r="I54" s="9" t="n">
        <v>36</v>
      </c>
      <c r="J54" s="9" t="n">
        <f aca="false">STANDARDIZE(I54,$I$61,$I$62)</f>
        <v>0.0955133865881839</v>
      </c>
      <c r="K54" s="9" t="n">
        <v>122</v>
      </c>
      <c r="L54" s="9" t="n">
        <f aca="false">STANDARDIZE(K54,$K$61,$K$62)</f>
        <v>-0.203292392262384</v>
      </c>
      <c r="M54" s="9" t="n">
        <v>4.34</v>
      </c>
      <c r="N54" s="9" t="n">
        <f aca="false">STANDARDIZE(M54,$M$61,$M$62)*-1</f>
        <v>-1.40162766141537</v>
      </c>
      <c r="O54" s="9" t="n">
        <v>6.68</v>
      </c>
      <c r="P54" s="9" t="n">
        <f aca="false">STANDARDIZE(O54,$O$61,$O$62)*-1</f>
        <v>1.27345295226907</v>
      </c>
      <c r="Q54" s="9" t="n">
        <f aca="false">F54+H54+J54+L54+N54+P54</f>
        <v>-0.834874320652039</v>
      </c>
      <c r="R54" s="9" t="n">
        <f aca="false">AVERAGE(F54,H54,J54,L54,N54,P54)</f>
        <v>-0.139145720108673</v>
      </c>
      <c r="S54" s="9"/>
      <c r="T54" s="9"/>
      <c r="U54" s="9"/>
      <c r="V54" s="10"/>
      <c r="W54" s="9" t="n">
        <v>2</v>
      </c>
      <c r="X54" s="9" t="n">
        <v>0</v>
      </c>
      <c r="Y54" s="9" t="n">
        <v>0</v>
      </c>
      <c r="Z54" s="9" t="n">
        <v>44</v>
      </c>
      <c r="AA54" s="9" t="n">
        <v>44</v>
      </c>
      <c r="AB54" s="9" t="n">
        <v>22</v>
      </c>
      <c r="AC54" s="10"/>
      <c r="AD54" s="9"/>
      <c r="AE54" s="9"/>
      <c r="AF54" s="9"/>
      <c r="AG54" s="9"/>
      <c r="AH54" s="9" t="n">
        <v>0</v>
      </c>
      <c r="AI54" s="9"/>
      <c r="AJ54" s="10"/>
      <c r="AK54" s="9"/>
      <c r="AL54" s="9"/>
      <c r="AM54" s="9"/>
      <c r="AN54" s="9"/>
      <c r="AO54" s="9" t="n">
        <v>0</v>
      </c>
      <c r="AP54" s="9"/>
      <c r="AQ54" s="10"/>
      <c r="AR54" s="9"/>
      <c r="AS54" s="9"/>
      <c r="AT54" s="9"/>
      <c r="AU54" s="9"/>
      <c r="AV54" s="9" t="n">
        <v>0</v>
      </c>
      <c r="AW54" s="9"/>
      <c r="AX54" s="10"/>
      <c r="AY54" s="9"/>
      <c r="AZ54" s="9"/>
      <c r="BA54" s="9"/>
      <c r="BB54" s="9"/>
      <c r="BC54" s="9" t="n">
        <v>0</v>
      </c>
      <c r="BD54" s="9"/>
      <c r="BE54" s="9"/>
    </row>
    <row r="55" customFormat="false" ht="15" hidden="false" customHeight="false" outlineLevel="0" collapsed="false">
      <c r="A55" s="9" t="s">
        <v>229</v>
      </c>
      <c r="B55" s="9" t="s">
        <v>169</v>
      </c>
      <c r="C55" s="9" t="n">
        <v>72.25</v>
      </c>
      <c r="D55" s="9" t="n">
        <v>217</v>
      </c>
      <c r="E55" s="9" t="n">
        <v>4.56</v>
      </c>
      <c r="F55" s="9" t="n">
        <f aca="false">STANDARDIZE(E55,$E$61,$E$62)*-1</f>
        <v>-0.23990418778117</v>
      </c>
      <c r="G55" s="9"/>
      <c r="H55" s="9"/>
      <c r="I55" s="9" t="n">
        <v>38.5</v>
      </c>
      <c r="J55" s="9" t="n">
        <f aca="false">STANDARDIZE(I55,$I$61,$I$62)</f>
        <v>1.05064725247002</v>
      </c>
      <c r="K55" s="9"/>
      <c r="L55" s="9"/>
      <c r="M55" s="9"/>
      <c r="N55" s="9"/>
      <c r="O55" s="9"/>
      <c r="P55" s="9"/>
      <c r="Q55" s="9" t="n">
        <f aca="false">F55+H55+J55+L55+N55+P55</f>
        <v>0.810743064688853</v>
      </c>
      <c r="R55" s="9" t="n">
        <f aca="false">AVERAGE(F55,H55,J55,L55,N55,P55)</f>
        <v>0.405371532344426</v>
      </c>
      <c r="S55" s="9"/>
      <c r="T55" s="9"/>
      <c r="U55" s="9"/>
      <c r="V55" s="10"/>
      <c r="W55" s="9" t="n">
        <v>15</v>
      </c>
      <c r="X55" s="9" t="n">
        <v>0</v>
      </c>
      <c r="Y55" s="9" t="n">
        <v>1045</v>
      </c>
      <c r="Z55" s="9" t="n">
        <v>62</v>
      </c>
      <c r="AA55" s="9" t="n">
        <v>1107</v>
      </c>
      <c r="AB55" s="9" t="n">
        <v>73.8</v>
      </c>
      <c r="AC55" s="10"/>
      <c r="AD55" s="9" t="n">
        <v>15</v>
      </c>
      <c r="AE55" s="9" t="n">
        <v>0</v>
      </c>
      <c r="AF55" s="9" t="n">
        <v>985</v>
      </c>
      <c r="AG55" s="9" t="n">
        <v>96</v>
      </c>
      <c r="AH55" s="9" t="n">
        <v>1081</v>
      </c>
      <c r="AI55" s="9" t="n">
        <v>72.0666666666667</v>
      </c>
      <c r="AJ55" s="10"/>
      <c r="AK55" s="9" t="n">
        <v>14</v>
      </c>
      <c r="AL55" s="9" t="n">
        <v>0</v>
      </c>
      <c r="AM55" s="9" t="n">
        <v>1014</v>
      </c>
      <c r="AN55" s="9" t="n">
        <v>115</v>
      </c>
      <c r="AO55" s="9" t="n">
        <v>1129</v>
      </c>
      <c r="AP55" s="9" t="n">
        <v>80.6428571428571</v>
      </c>
      <c r="AQ55" s="10"/>
      <c r="AR55" s="9" t="n">
        <v>16</v>
      </c>
      <c r="AS55" s="9" t="n">
        <v>0</v>
      </c>
      <c r="AT55" s="9" t="n">
        <v>1070</v>
      </c>
      <c r="AU55" s="9" t="n">
        <v>140</v>
      </c>
      <c r="AV55" s="9" t="n">
        <v>1210</v>
      </c>
      <c r="AW55" s="9" t="n">
        <v>75.625</v>
      </c>
      <c r="AX55" s="10"/>
      <c r="AY55" s="9" t="n">
        <v>10</v>
      </c>
      <c r="AZ55" s="9" t="n">
        <v>0</v>
      </c>
      <c r="BA55" s="9" t="n">
        <v>605</v>
      </c>
      <c r="BB55" s="9" t="n">
        <v>0</v>
      </c>
      <c r="BC55" s="9" t="n">
        <v>605</v>
      </c>
      <c r="BD55" s="9" t="n">
        <v>60.5</v>
      </c>
      <c r="BE55" s="9"/>
    </row>
    <row r="56" customFormat="false" ht="15" hidden="false" customHeight="false" outlineLevel="0" collapsed="false">
      <c r="A56" s="9" t="s">
        <v>259</v>
      </c>
      <c r="B56" s="9" t="s">
        <v>169</v>
      </c>
      <c r="C56" s="9" t="n">
        <v>71.63</v>
      </c>
      <c r="D56" s="9" t="n">
        <v>209</v>
      </c>
      <c r="E56" s="9" t="n">
        <v>4.54</v>
      </c>
      <c r="F56" s="9" t="n">
        <f aca="false">STANDARDIZE(E56,$E$61,$E$62)*-1</f>
        <v>-0.0459390997878843</v>
      </c>
      <c r="G56" s="9" t="n">
        <v>12</v>
      </c>
      <c r="H56" s="9" t="n">
        <f aca="false">STANDARDIZE(G56,$G$61,$G$62)</f>
        <v>-0.625265900884184</v>
      </c>
      <c r="I56" s="9" t="n">
        <v>36.5</v>
      </c>
      <c r="J56" s="9" t="n">
        <f aca="false">STANDARDIZE(I56,$I$61,$I$62)</f>
        <v>0.286540159764552</v>
      </c>
      <c r="K56" s="9" t="n">
        <v>125</v>
      </c>
      <c r="L56" s="9" t="n">
        <f aca="false">STANDARDIZE(K56,$K$61,$K$62)</f>
        <v>0.332978918360801</v>
      </c>
      <c r="M56" s="9" t="n">
        <v>4.07</v>
      </c>
      <c r="N56" s="9" t="n">
        <f aca="false">STANDARDIZE(M56,$M$61,$M$62)*-1</f>
        <v>0.827765378832912</v>
      </c>
      <c r="O56" s="9" t="n">
        <v>6.77</v>
      </c>
      <c r="P56" s="9" t="n">
        <f aca="false">STANDARDIZE(O56,$O$61,$O$62)*-1</f>
        <v>0.689644762354833</v>
      </c>
      <c r="Q56" s="9" t="n">
        <f aca="false">F56+H56+J56+L56+N56+P56</f>
        <v>1.46572421864103</v>
      </c>
      <c r="R56" s="9" t="n">
        <f aca="false">AVERAGE(F56,H56,J56,L56,N56,P56)</f>
        <v>0.244287369773505</v>
      </c>
      <c r="S56" s="9"/>
      <c r="T56" s="9"/>
      <c r="U56" s="9"/>
      <c r="V56" s="10"/>
      <c r="W56" s="9" t="n">
        <v>2</v>
      </c>
      <c r="X56" s="9" t="n">
        <v>0</v>
      </c>
      <c r="Y56" s="9" t="n">
        <v>12</v>
      </c>
      <c r="Z56" s="9" t="n">
        <v>11</v>
      </c>
      <c r="AA56" s="9" t="n">
        <v>23</v>
      </c>
      <c r="AB56" s="9" t="n">
        <v>11.5</v>
      </c>
      <c r="AC56" s="10"/>
      <c r="AD56" s="9"/>
      <c r="AE56" s="9"/>
      <c r="AF56" s="9"/>
      <c r="AG56" s="9"/>
      <c r="AH56" s="9" t="n">
        <v>0</v>
      </c>
      <c r="AI56" s="9"/>
      <c r="AJ56" s="10"/>
      <c r="AK56" s="9"/>
      <c r="AL56" s="9"/>
      <c r="AM56" s="9"/>
      <c r="AN56" s="9"/>
      <c r="AO56" s="9" t="n">
        <v>0</v>
      </c>
      <c r="AP56" s="9"/>
      <c r="AQ56" s="10"/>
      <c r="AR56" s="9"/>
      <c r="AS56" s="9"/>
      <c r="AT56" s="9"/>
      <c r="AU56" s="9"/>
      <c r="AV56" s="9" t="n">
        <v>0</v>
      </c>
      <c r="AW56" s="9"/>
      <c r="AX56" s="10"/>
      <c r="AY56" s="9"/>
      <c r="AZ56" s="9"/>
      <c r="BA56" s="9"/>
      <c r="BB56" s="9"/>
      <c r="BC56" s="9" t="n">
        <v>0</v>
      </c>
      <c r="BD56" s="9"/>
      <c r="BE56" s="9"/>
    </row>
    <row r="57" customFormat="false" ht="15" hidden="false" customHeight="false" outlineLevel="0" collapsed="false">
      <c r="A57" s="9" t="s">
        <v>363</v>
      </c>
      <c r="B57" s="9" t="s">
        <v>169</v>
      </c>
      <c r="C57" s="9" t="n">
        <v>73.25</v>
      </c>
      <c r="D57" s="9" t="n">
        <v>220</v>
      </c>
      <c r="E57" s="9" t="n">
        <v>4.66</v>
      </c>
      <c r="F57" s="9" t="n">
        <f aca="false">STANDARDIZE(E57,$E$61,$E$62)*-1</f>
        <v>-1.20972962774762</v>
      </c>
      <c r="G57" s="9"/>
      <c r="H57" s="9"/>
      <c r="I57" s="9" t="n">
        <v>33.5</v>
      </c>
      <c r="J57" s="9" t="n">
        <f aca="false">STANDARDIZE(I57,$I$61,$I$62)</f>
        <v>-0.859620479293655</v>
      </c>
      <c r="K57" s="9" t="n">
        <v>117</v>
      </c>
      <c r="L57" s="9" t="n">
        <f aca="false">STANDARDIZE(K57,$K$61,$K$62)</f>
        <v>-1.09707790996769</v>
      </c>
      <c r="M57" s="9"/>
      <c r="N57" s="9"/>
      <c r="O57" s="9"/>
      <c r="P57" s="9"/>
      <c r="Q57" s="9" t="n">
        <f aca="false">F57+H57+J57+L57+N57+P57</f>
        <v>-3.16642801700897</v>
      </c>
      <c r="R57" s="9" t="n">
        <f aca="false">AVERAGE(F57,H57,J57,L57,N57,P57)</f>
        <v>-1.05547600566966</v>
      </c>
      <c r="S57" s="9"/>
      <c r="T57" s="9"/>
      <c r="U57" s="9"/>
      <c r="V57" s="10"/>
      <c r="W57" s="9" t="n">
        <v>12</v>
      </c>
      <c r="X57" s="9" t="n">
        <v>0</v>
      </c>
      <c r="Y57" s="9" t="n">
        <v>295</v>
      </c>
      <c r="Z57" s="9" t="n">
        <v>97</v>
      </c>
      <c r="AA57" s="9" t="n">
        <v>392</v>
      </c>
      <c r="AB57" s="9" t="n">
        <v>32.6666666666667</v>
      </c>
      <c r="AC57" s="10"/>
      <c r="AD57" s="9" t="n">
        <v>1</v>
      </c>
      <c r="AE57" s="9" t="n">
        <v>0</v>
      </c>
      <c r="AF57" s="9" t="n">
        <v>16</v>
      </c>
      <c r="AG57" s="9" t="n">
        <v>0</v>
      </c>
      <c r="AH57" s="9" t="n">
        <v>16</v>
      </c>
      <c r="AI57" s="9" t="n">
        <v>16</v>
      </c>
      <c r="AJ57" s="10"/>
      <c r="AK57" s="9"/>
      <c r="AL57" s="9"/>
      <c r="AM57" s="9"/>
      <c r="AN57" s="9"/>
      <c r="AO57" s="9" t="n">
        <v>0</v>
      </c>
      <c r="AP57" s="9"/>
      <c r="AQ57" s="10"/>
      <c r="AR57" s="9"/>
      <c r="AS57" s="9"/>
      <c r="AT57" s="9"/>
      <c r="AU57" s="9"/>
      <c r="AV57" s="9" t="n">
        <v>0</v>
      </c>
      <c r="AW57" s="9"/>
      <c r="AX57" s="10"/>
      <c r="AY57" s="9"/>
      <c r="AZ57" s="9"/>
      <c r="BA57" s="9"/>
      <c r="BB57" s="9"/>
      <c r="BC57" s="9" t="n">
        <v>0</v>
      </c>
      <c r="BD57" s="9"/>
      <c r="BE57" s="9"/>
    </row>
    <row r="58" customFormat="false" ht="15" hidden="false" customHeight="false" outlineLevel="0" collapsed="false">
      <c r="A58" s="9" t="s">
        <v>380</v>
      </c>
      <c r="B58" s="9" t="s">
        <v>169</v>
      </c>
      <c r="C58" s="9" t="n">
        <v>68.88</v>
      </c>
      <c r="D58" s="9" t="n">
        <v>213</v>
      </c>
      <c r="E58" s="9" t="n">
        <v>4.42</v>
      </c>
      <c r="F58" s="9" t="n">
        <f aca="false">STANDARDIZE(E58,$E$61,$E$62)*-1</f>
        <v>1.11785142817185</v>
      </c>
      <c r="G58" s="9" t="n">
        <v>28</v>
      </c>
      <c r="H58" s="9" t="n">
        <f aca="false">STANDARDIZE(G58,$G$61,$G$62)</f>
        <v>2.70948557049813</v>
      </c>
      <c r="I58" s="9" t="n">
        <v>40.5</v>
      </c>
      <c r="J58" s="9" t="n">
        <f aca="false">STANDARDIZE(I58,$I$61,$I$62)</f>
        <v>1.81475434517549</v>
      </c>
      <c r="K58" s="9" t="n">
        <v>133</v>
      </c>
      <c r="L58" s="9" t="n">
        <f aca="false">STANDARDIZE(K58,$K$61,$K$62)</f>
        <v>1.76303574668929</v>
      </c>
      <c r="M58" s="9" t="n">
        <v>4.26</v>
      </c>
      <c r="N58" s="9" t="n">
        <f aca="false">STANDARDIZE(M58,$M$61,$M$62)*-1</f>
        <v>-0.74106676060106</v>
      </c>
      <c r="O58" s="9"/>
      <c r="P58" s="9"/>
      <c r="Q58" s="9" t="n">
        <f aca="false">F58+H58+J58+L58+N58+P58</f>
        <v>6.66406032993371</v>
      </c>
      <c r="R58" s="9" t="n">
        <f aca="false">AVERAGE(F58,H58,J58,L58,N58,P58)</f>
        <v>1.33281206598674</v>
      </c>
      <c r="S58" s="9" t="n">
        <v>4</v>
      </c>
      <c r="T58" s="9" t="n">
        <v>111</v>
      </c>
      <c r="U58" s="9" t="n">
        <v>98</v>
      </c>
      <c r="V58" s="10"/>
      <c r="W58" s="9" t="n">
        <v>14</v>
      </c>
      <c r="X58" s="9" t="n">
        <v>0</v>
      </c>
      <c r="Y58" s="9" t="n">
        <v>190</v>
      </c>
      <c r="Z58" s="9" t="n">
        <v>237</v>
      </c>
      <c r="AA58" s="9" t="n">
        <v>427</v>
      </c>
      <c r="AB58" s="9" t="n">
        <v>30.5</v>
      </c>
      <c r="AC58" s="10"/>
      <c r="AD58" s="9" t="n">
        <v>11</v>
      </c>
      <c r="AE58" s="9" t="n">
        <v>0</v>
      </c>
      <c r="AF58" s="9" t="n">
        <v>2</v>
      </c>
      <c r="AG58" s="9" t="n">
        <v>165</v>
      </c>
      <c r="AH58" s="9" t="n">
        <v>167</v>
      </c>
      <c r="AI58" s="9" t="n">
        <v>15.1818181818182</v>
      </c>
      <c r="AJ58" s="10"/>
      <c r="AK58" s="9" t="n">
        <v>15</v>
      </c>
      <c r="AL58" s="9" t="n">
        <v>0</v>
      </c>
      <c r="AM58" s="9" t="n">
        <v>20</v>
      </c>
      <c r="AN58" s="9" t="n">
        <v>286</v>
      </c>
      <c r="AO58" s="9" t="n">
        <v>306</v>
      </c>
      <c r="AP58" s="9" t="n">
        <v>20.4</v>
      </c>
      <c r="AQ58" s="10"/>
      <c r="AR58" s="9" t="n">
        <v>8</v>
      </c>
      <c r="AS58" s="9" t="n">
        <v>0</v>
      </c>
      <c r="AT58" s="9" t="n">
        <v>5</v>
      </c>
      <c r="AU58" s="9" t="n">
        <v>126</v>
      </c>
      <c r="AV58" s="9" t="n">
        <v>131</v>
      </c>
      <c r="AW58" s="9" t="n">
        <v>16.375</v>
      </c>
      <c r="AX58" s="10"/>
      <c r="AY58" s="9" t="n">
        <v>12</v>
      </c>
      <c r="AZ58" s="9" t="n">
        <v>0</v>
      </c>
      <c r="BA58" s="9" t="n">
        <v>6</v>
      </c>
      <c r="BB58" s="9" t="n">
        <v>177</v>
      </c>
      <c r="BC58" s="9" t="n">
        <v>183</v>
      </c>
      <c r="BD58" s="9" t="n">
        <v>15.25</v>
      </c>
      <c r="BE58" s="9"/>
    </row>
    <row r="59" customFormat="false" ht="15" hidden="false" customHeight="false" outlineLevel="0" collapsed="false">
      <c r="A59" s="9" t="s">
        <v>382</v>
      </c>
      <c r="B59" s="9" t="s">
        <v>169</v>
      </c>
      <c r="C59" s="9" t="n">
        <v>71.88</v>
      </c>
      <c r="D59" s="9" t="n">
        <v>213</v>
      </c>
      <c r="E59" s="9" t="n">
        <v>4.46</v>
      </c>
      <c r="F59" s="9" t="n">
        <f aca="false">STANDARDIZE(E59,$E$61,$E$62)*-1</f>
        <v>0.729921252185275</v>
      </c>
      <c r="G59" s="9" t="n">
        <v>25</v>
      </c>
      <c r="H59" s="9" t="n">
        <f aca="false">STANDARDIZE(G59,$G$61,$G$62)</f>
        <v>2.08421966961395</v>
      </c>
      <c r="I59" s="9" t="n">
        <v>36</v>
      </c>
      <c r="J59" s="9" t="n">
        <f aca="false">STANDARDIZE(I59,$I$61,$I$62)</f>
        <v>0.0955133865881839</v>
      </c>
      <c r="K59" s="9" t="n">
        <v>120</v>
      </c>
      <c r="L59" s="9" t="n">
        <f aca="false">STANDARDIZE(K59,$K$61,$K$62)</f>
        <v>-0.560806599344508</v>
      </c>
      <c r="M59" s="9" t="n">
        <v>4.25</v>
      </c>
      <c r="N59" s="9" t="n">
        <f aca="false">STANDARDIZE(M59,$M$61,$M$62)*-1</f>
        <v>-0.658496647999274</v>
      </c>
      <c r="O59" s="9" t="n">
        <v>7.01</v>
      </c>
      <c r="P59" s="9" t="n">
        <f aca="false">STANDARDIZE(O59,$O$61,$O$62)*-1</f>
        <v>-0.867177077416462</v>
      </c>
      <c r="Q59" s="9" t="n">
        <f aca="false">F59+H59+J59+L59+N59+P59</f>
        <v>0.823173983627162</v>
      </c>
      <c r="R59" s="9" t="n">
        <f aca="false">AVERAGE(F59,H59,J59,L59,N59,P59)</f>
        <v>0.13719566393786</v>
      </c>
      <c r="S59" s="9" t="n">
        <v>3</v>
      </c>
      <c r="T59" s="9" t="n">
        <v>84</v>
      </c>
      <c r="U59" s="9" t="n">
        <v>75</v>
      </c>
      <c r="V59" s="10"/>
      <c r="W59" s="9" t="n">
        <v>16</v>
      </c>
      <c r="X59" s="9" t="n">
        <v>0</v>
      </c>
      <c r="Y59" s="9" t="n">
        <v>11</v>
      </c>
      <c r="Z59" s="9" t="n">
        <v>377</v>
      </c>
      <c r="AA59" s="9" t="n">
        <v>388</v>
      </c>
      <c r="AB59" s="9" t="n">
        <v>24.25</v>
      </c>
      <c r="AC59" s="10"/>
      <c r="AD59" s="9" t="n">
        <v>16</v>
      </c>
      <c r="AE59" s="9" t="n">
        <v>0</v>
      </c>
      <c r="AF59" s="9" t="n">
        <v>27</v>
      </c>
      <c r="AG59" s="9" t="n">
        <v>372</v>
      </c>
      <c r="AH59" s="9" t="n">
        <v>399</v>
      </c>
      <c r="AI59" s="9" t="n">
        <v>24.9375</v>
      </c>
      <c r="AJ59" s="10"/>
      <c r="AK59" s="9" t="n">
        <v>16</v>
      </c>
      <c r="AL59" s="9" t="n">
        <v>0</v>
      </c>
      <c r="AM59" s="9" t="n">
        <v>473</v>
      </c>
      <c r="AN59" s="9" t="n">
        <v>270</v>
      </c>
      <c r="AO59" s="9" t="n">
        <v>743</v>
      </c>
      <c r="AP59" s="9" t="n">
        <v>46.4375</v>
      </c>
      <c r="AQ59" s="10"/>
      <c r="AR59" s="9" t="n">
        <v>15</v>
      </c>
      <c r="AS59" s="9" t="n">
        <v>0</v>
      </c>
      <c r="AT59" s="9" t="n">
        <v>912</v>
      </c>
      <c r="AU59" s="9" t="n">
        <v>35</v>
      </c>
      <c r="AV59" s="9" t="n">
        <v>947</v>
      </c>
      <c r="AW59" s="9" t="n">
        <v>63.1333333333333</v>
      </c>
      <c r="AX59" s="10"/>
      <c r="AY59" s="9" t="n">
        <v>11</v>
      </c>
      <c r="AZ59" s="9" t="n">
        <v>0</v>
      </c>
      <c r="BA59" s="9" t="n">
        <v>578</v>
      </c>
      <c r="BB59" s="9" t="n">
        <v>12</v>
      </c>
      <c r="BC59" s="9" t="n">
        <v>590</v>
      </c>
      <c r="BD59" s="9" t="n">
        <v>53.6363636363636</v>
      </c>
      <c r="BE59" s="9"/>
    </row>
    <row r="61" customFormat="false" ht="15" hidden="false" customHeight="false" outlineLevel="0" collapsed="false">
      <c r="B61" s="9" t="s">
        <v>479</v>
      </c>
      <c r="C61" s="16" t="n">
        <f aca="false">AVERAGE(C3:C59)</f>
        <v>71.4143859649123</v>
      </c>
      <c r="D61" s="16" t="n">
        <f aca="false">AVERAGE(D3:D59)</f>
        <v>200.105263157895</v>
      </c>
      <c r="E61" s="16" t="n">
        <f aca="false">AVERAGE(E3:E59)</f>
        <v>4.53526315789474</v>
      </c>
      <c r="F61" s="16"/>
      <c r="G61" s="16" t="n">
        <f aca="false">AVERAGE(G3:G59)</f>
        <v>15</v>
      </c>
      <c r="H61" s="16"/>
      <c r="I61" s="16" t="n">
        <f aca="false">AVERAGE(I3:I59)</f>
        <v>35.75</v>
      </c>
      <c r="J61" s="16"/>
      <c r="K61" s="16" t="n">
        <f aca="false">AVERAGE(K3:K59)</f>
        <v>123.137254901961</v>
      </c>
      <c r="L61" s="16"/>
      <c r="M61" s="16" t="n">
        <f aca="false">AVERAGE(M3:M59)</f>
        <v>4.17025</v>
      </c>
      <c r="N61" s="16"/>
      <c r="O61" s="16" t="n">
        <f aca="false">AVERAGE(O3:O59)</f>
        <v>6.87631578947368</v>
      </c>
      <c r="P61" s="16"/>
    </row>
    <row r="62" customFormat="false" ht="15" hidden="false" customHeight="false" outlineLevel="0" collapsed="false">
      <c r="B62" s="9" t="s">
        <v>480</v>
      </c>
      <c r="C62" s="16" t="n">
        <f aca="false">_xlfn.STDEV.P(C3:C59)</f>
        <v>1.60239844087287</v>
      </c>
      <c r="D62" s="16" t="n">
        <f aca="false">_xlfn.STDEV.P(D3:D59)</f>
        <v>11.8657463824005</v>
      </c>
      <c r="E62" s="16" t="n">
        <f aca="false">_xlfn.STDEV.P(E3:E59)</f>
        <v>0.103111339297781</v>
      </c>
      <c r="F62" s="16"/>
      <c r="G62" s="16" t="n">
        <f aca="false">_xlfn.STDEV.P(G3:G59)</f>
        <v>4.7979587496419</v>
      </c>
      <c r="H62" s="16"/>
      <c r="I62" s="16" t="n">
        <f aca="false">_xlfn.STDEV.P(I3:I59)</f>
        <v>2.61743415169542</v>
      </c>
      <c r="J62" s="16"/>
      <c r="K62" s="16" t="n">
        <f aca="false">_xlfn.STDEV.P(K3:K59)</f>
        <v>5.59418328105934</v>
      </c>
      <c r="L62" s="16"/>
      <c r="M62" s="16" t="n">
        <f aca="false">_xlfn.STDEV.P(M3:M59)</f>
        <v>0.121109196595469</v>
      </c>
      <c r="N62" s="16"/>
      <c r="O62" s="16" t="n">
        <f aca="false">_xlfn.STDEV.P(O3:O59)</f>
        <v>0.15416022172149</v>
      </c>
      <c r="P62" s="16"/>
    </row>
  </sheetData>
  <mergeCells count="6">
    <mergeCell ref="A1:U1"/>
    <mergeCell ref="W1:AB1"/>
    <mergeCell ref="AD1:AI1"/>
    <mergeCell ref="AK1:AP1"/>
    <mergeCell ref="AR1:AW1"/>
    <mergeCell ref="AY1:B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BE4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J59" activeCellId="0" sqref="J59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22.15"/>
  </cols>
  <sheetData>
    <row r="1" customFormat="false" ht="15" hidden="false" customHeight="false" outlineLevel="0" collapsed="false">
      <c r="A1" s="11" t="s">
        <v>459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2"/>
      <c r="W1" s="11" t="n">
        <v>2013</v>
      </c>
      <c r="X1" s="11"/>
      <c r="Y1" s="11"/>
      <c r="Z1" s="11"/>
      <c r="AA1" s="11"/>
      <c r="AB1" s="11"/>
      <c r="AC1" s="12"/>
      <c r="AD1" s="11" t="n">
        <v>2014</v>
      </c>
      <c r="AE1" s="11"/>
      <c r="AF1" s="11"/>
      <c r="AG1" s="11"/>
      <c r="AH1" s="11"/>
      <c r="AI1" s="11"/>
      <c r="AJ1" s="12"/>
      <c r="AK1" s="11" t="n">
        <v>2015</v>
      </c>
      <c r="AL1" s="11"/>
      <c r="AM1" s="11"/>
      <c r="AN1" s="11"/>
      <c r="AO1" s="11"/>
      <c r="AP1" s="11"/>
      <c r="AQ1" s="12"/>
      <c r="AR1" s="11" t="n">
        <v>2016</v>
      </c>
      <c r="AS1" s="11"/>
      <c r="AT1" s="11"/>
      <c r="AU1" s="11"/>
      <c r="AV1" s="11"/>
      <c r="AW1" s="11"/>
      <c r="AX1" s="12"/>
      <c r="AY1" s="11" t="n">
        <v>2017</v>
      </c>
      <c r="AZ1" s="11"/>
      <c r="BA1" s="11"/>
      <c r="BB1" s="11"/>
      <c r="BC1" s="11"/>
      <c r="BD1" s="11"/>
      <c r="BE1" s="9"/>
    </row>
    <row r="2" customFormat="false" ht="15" hidden="false" customHeight="false" outlineLevel="0" collapsed="false">
      <c r="A2" s="13" t="s">
        <v>1</v>
      </c>
      <c r="B2" s="13" t="s">
        <v>2</v>
      </c>
      <c r="C2" s="13" t="s">
        <v>4</v>
      </c>
      <c r="D2" s="13" t="s">
        <v>5</v>
      </c>
      <c r="E2" s="13" t="s">
        <v>6</v>
      </c>
      <c r="F2" s="13" t="s">
        <v>460</v>
      </c>
      <c r="G2" s="13" t="s">
        <v>7</v>
      </c>
      <c r="H2" s="13" t="s">
        <v>461</v>
      </c>
      <c r="I2" s="13" t="s">
        <v>462</v>
      </c>
      <c r="J2" s="13" t="s">
        <v>463</v>
      </c>
      <c r="K2" s="13" t="s">
        <v>464</v>
      </c>
      <c r="L2" s="13" t="s">
        <v>465</v>
      </c>
      <c r="M2" s="13" t="s">
        <v>10</v>
      </c>
      <c r="N2" s="13" t="s">
        <v>466</v>
      </c>
      <c r="O2" s="13" t="s">
        <v>11</v>
      </c>
      <c r="P2" s="13" t="s">
        <v>467</v>
      </c>
      <c r="Q2" s="13" t="s">
        <v>468</v>
      </c>
      <c r="R2" s="13" t="s">
        <v>469</v>
      </c>
      <c r="S2" s="13" t="s">
        <v>470</v>
      </c>
      <c r="T2" s="13" t="s">
        <v>471</v>
      </c>
      <c r="U2" s="13" t="s">
        <v>472</v>
      </c>
      <c r="V2" s="12"/>
      <c r="W2" s="13" t="s">
        <v>473</v>
      </c>
      <c r="X2" s="13" t="s">
        <v>474</v>
      </c>
      <c r="Y2" s="13" t="s">
        <v>475</v>
      </c>
      <c r="Z2" s="13" t="s">
        <v>476</v>
      </c>
      <c r="AA2" s="13" t="s">
        <v>477</v>
      </c>
      <c r="AB2" s="13" t="s">
        <v>478</v>
      </c>
      <c r="AC2" s="12"/>
      <c r="AD2" s="13" t="s">
        <v>473</v>
      </c>
      <c r="AE2" s="13" t="s">
        <v>474</v>
      </c>
      <c r="AF2" s="13" t="s">
        <v>475</v>
      </c>
      <c r="AG2" s="13" t="s">
        <v>476</v>
      </c>
      <c r="AH2" s="13" t="s">
        <v>477</v>
      </c>
      <c r="AI2" s="13" t="s">
        <v>478</v>
      </c>
      <c r="AJ2" s="12"/>
      <c r="AK2" s="13" t="s">
        <v>473</v>
      </c>
      <c r="AL2" s="13" t="s">
        <v>474</v>
      </c>
      <c r="AM2" s="13" t="s">
        <v>475</v>
      </c>
      <c r="AN2" s="13" t="s">
        <v>476</v>
      </c>
      <c r="AO2" s="13" t="s">
        <v>477</v>
      </c>
      <c r="AP2" s="13" t="s">
        <v>478</v>
      </c>
      <c r="AQ2" s="12"/>
      <c r="AR2" s="13" t="s">
        <v>473</v>
      </c>
      <c r="AS2" s="13" t="s">
        <v>474</v>
      </c>
      <c r="AT2" s="13" t="s">
        <v>475</v>
      </c>
      <c r="AU2" s="13" t="s">
        <v>476</v>
      </c>
      <c r="AV2" s="13" t="s">
        <v>477</v>
      </c>
      <c r="AW2" s="13" t="s">
        <v>478</v>
      </c>
      <c r="AX2" s="12"/>
      <c r="AY2" s="13" t="s">
        <v>473</v>
      </c>
      <c r="AZ2" s="13" t="s">
        <v>474</v>
      </c>
      <c r="BA2" s="13" t="s">
        <v>475</v>
      </c>
      <c r="BB2" s="13" t="s">
        <v>476</v>
      </c>
      <c r="BC2" s="13" t="s">
        <v>477</v>
      </c>
      <c r="BD2" s="13" t="s">
        <v>478</v>
      </c>
      <c r="BE2" s="9"/>
    </row>
    <row r="3" customFormat="false" ht="15" hidden="false" customHeight="false" outlineLevel="0" collapsed="false">
      <c r="A3" s="9" t="s">
        <v>36</v>
      </c>
      <c r="B3" s="9" t="s">
        <v>37</v>
      </c>
      <c r="C3" s="9" t="n">
        <v>76.5</v>
      </c>
      <c r="D3" s="9" t="n">
        <v>264</v>
      </c>
      <c r="E3" s="9" t="n">
        <v>4.78</v>
      </c>
      <c r="F3" s="9" t="n">
        <f aca="false">STANDARDIZE(E3,$E$46,$E$47)*-1</f>
        <v>0.802370488061128</v>
      </c>
      <c r="G3" s="9" t="n">
        <v>21</v>
      </c>
      <c r="H3" s="9" t="n">
        <f aca="false">STANDARDIZE(G3,$G$46,$G$47)</f>
        <v>-0.991302413505026</v>
      </c>
      <c r="I3" s="9"/>
      <c r="J3" s="9"/>
      <c r="K3" s="9"/>
      <c r="L3" s="9"/>
      <c r="M3" s="9"/>
      <c r="N3" s="9"/>
      <c r="O3" s="9"/>
      <c r="P3" s="9"/>
      <c r="Q3" s="9" t="n">
        <f aca="false">F3+H3+J3+L3+N3+P3</f>
        <v>-0.188931925443898</v>
      </c>
      <c r="R3" s="9" t="n">
        <f aca="false">AVERAGE(F3,H3,J3,L3,N3,P3)</f>
        <v>-0.094465962721949</v>
      </c>
      <c r="S3" s="9" t="n">
        <v>4</v>
      </c>
      <c r="T3" s="9" t="n">
        <v>103</v>
      </c>
      <c r="U3" s="9" t="n">
        <v>91</v>
      </c>
      <c r="V3" s="10"/>
      <c r="W3" s="9" t="n">
        <v>1</v>
      </c>
      <c r="X3" s="9" t="n">
        <v>0</v>
      </c>
      <c r="Y3" s="9" t="n">
        <v>5</v>
      </c>
      <c r="Z3" s="9" t="n">
        <v>20</v>
      </c>
      <c r="AA3" s="9" t="n">
        <v>25</v>
      </c>
      <c r="AB3" s="9" t="n">
        <v>25</v>
      </c>
      <c r="AC3" s="10"/>
      <c r="AD3" s="9" t="n">
        <v>13</v>
      </c>
      <c r="AE3" s="9" t="n">
        <v>0</v>
      </c>
      <c r="AF3" s="9" t="n">
        <v>698</v>
      </c>
      <c r="AG3" s="9" t="n">
        <v>59</v>
      </c>
      <c r="AH3" s="9" t="n">
        <v>757</v>
      </c>
      <c r="AI3" s="9" t="n">
        <v>58.2307692307692</v>
      </c>
      <c r="AJ3" s="10"/>
      <c r="AK3" s="9" t="n">
        <v>13</v>
      </c>
      <c r="AL3" s="9" t="n">
        <v>0</v>
      </c>
      <c r="AM3" s="9" t="n">
        <v>612</v>
      </c>
      <c r="AN3" s="9" t="n">
        <v>46</v>
      </c>
      <c r="AO3" s="9" t="n">
        <v>658</v>
      </c>
      <c r="AP3" s="9" t="n">
        <v>50.6153846153846</v>
      </c>
      <c r="AQ3" s="10"/>
      <c r="AR3" s="9" t="n">
        <v>15</v>
      </c>
      <c r="AS3" s="9" t="n">
        <v>0</v>
      </c>
      <c r="AT3" s="9" t="n">
        <v>230</v>
      </c>
      <c r="AU3" s="9" t="n">
        <v>172</v>
      </c>
      <c r="AV3" s="9" t="n">
        <v>402</v>
      </c>
      <c r="AW3" s="9" t="n">
        <v>26.8</v>
      </c>
      <c r="AX3" s="10"/>
      <c r="AY3" s="9" t="n">
        <v>10</v>
      </c>
      <c r="AZ3" s="9" t="n">
        <v>0</v>
      </c>
      <c r="BA3" s="9" t="n">
        <v>486</v>
      </c>
      <c r="BB3" s="9" t="n">
        <v>43</v>
      </c>
      <c r="BC3" s="9" t="n">
        <v>529</v>
      </c>
      <c r="BD3" s="9" t="n">
        <v>52.9</v>
      </c>
      <c r="BE3" s="9"/>
    </row>
    <row r="4" customFormat="false" ht="15" hidden="false" customHeight="false" outlineLevel="0" collapsed="false">
      <c r="A4" s="9" t="s">
        <v>45</v>
      </c>
      <c r="B4" s="9" t="s">
        <v>37</v>
      </c>
      <c r="C4" s="9" t="n">
        <v>75.88</v>
      </c>
      <c r="D4" s="9" t="n">
        <v>263</v>
      </c>
      <c r="E4" s="9" t="n">
        <v>4.86</v>
      </c>
      <c r="F4" s="9" t="n">
        <f aca="false">STANDARDIZE(E4,$E$46,$E$47)*-1</f>
        <v>0.457176526488093</v>
      </c>
      <c r="G4" s="9"/>
      <c r="H4" s="9"/>
      <c r="I4" s="9" t="n">
        <v>31.5</v>
      </c>
      <c r="J4" s="9" t="n">
        <f aca="false">STANDARDIZE(I4,$I$46,$I$47)</f>
        <v>0.294249110914133</v>
      </c>
      <c r="K4" s="9" t="n">
        <v>118</v>
      </c>
      <c r="L4" s="9" t="n">
        <f aca="false">STANDARDIZE(K4,$K$46,$K$47)</f>
        <v>0.867444801211822</v>
      </c>
      <c r="M4" s="9" t="n">
        <v>5</v>
      </c>
      <c r="N4" s="9" t="n">
        <f aca="false">STANDARDIZE(M4,$M$46,$M$47)*-1</f>
        <v>-1.66791509836239</v>
      </c>
      <c r="O4" s="9" t="n">
        <v>7.32</v>
      </c>
      <c r="P4" s="9" t="n">
        <f aca="false">STANDARDIZE(O4,$O$46,$O$47)*-1</f>
        <v>0.267180662367006</v>
      </c>
      <c r="Q4" s="9" t="n">
        <f aca="false">F4+H4+J4+L4+N4+P4</f>
        <v>0.218136002618663</v>
      </c>
      <c r="R4" s="9" t="n">
        <f aca="false">AVERAGE(F4,H4,J4,L4,N4,P4)</f>
        <v>0.0436272005237326</v>
      </c>
      <c r="S4" s="9" t="n">
        <v>7</v>
      </c>
      <c r="T4" s="9" t="n">
        <v>217</v>
      </c>
      <c r="U4" s="9" t="n">
        <v>171</v>
      </c>
      <c r="V4" s="10"/>
      <c r="W4" s="9" t="n">
        <v>12</v>
      </c>
      <c r="X4" s="9" t="n">
        <v>0</v>
      </c>
      <c r="Y4" s="9" t="n">
        <v>187</v>
      </c>
      <c r="Z4" s="9" t="n">
        <v>133</v>
      </c>
      <c r="AA4" s="9" t="n">
        <v>320</v>
      </c>
      <c r="AB4" s="9" t="n">
        <v>26.6666666666667</v>
      </c>
      <c r="AC4" s="10"/>
      <c r="AD4" s="9" t="n">
        <v>5</v>
      </c>
      <c r="AE4" s="9" t="n">
        <v>0</v>
      </c>
      <c r="AF4" s="9" t="n">
        <v>132</v>
      </c>
      <c r="AG4" s="9" t="n">
        <v>62</v>
      </c>
      <c r="AH4" s="9" t="n">
        <v>194</v>
      </c>
      <c r="AI4" s="9" t="n">
        <v>38.8</v>
      </c>
      <c r="AJ4" s="10"/>
      <c r="AK4" s="9" t="n">
        <v>14</v>
      </c>
      <c r="AL4" s="9" t="n">
        <v>0</v>
      </c>
      <c r="AM4" s="9" t="n">
        <v>480</v>
      </c>
      <c r="AN4" s="9" t="n">
        <v>192</v>
      </c>
      <c r="AO4" s="9" t="n">
        <v>672</v>
      </c>
      <c r="AP4" s="9" t="n">
        <v>48</v>
      </c>
      <c r="AQ4" s="10"/>
      <c r="AR4" s="9" t="n">
        <v>5</v>
      </c>
      <c r="AS4" s="9" t="n">
        <v>0</v>
      </c>
      <c r="AT4" s="9" t="n">
        <v>104</v>
      </c>
      <c r="AU4" s="9" t="n">
        <v>1</v>
      </c>
      <c r="AV4" s="9" t="n">
        <v>105</v>
      </c>
      <c r="AW4" s="9" t="n">
        <v>21</v>
      </c>
      <c r="AX4" s="10"/>
      <c r="AY4" s="9"/>
      <c r="AZ4" s="9"/>
      <c r="BA4" s="9"/>
      <c r="BB4" s="9"/>
      <c r="BC4" s="9" t="n">
        <v>0</v>
      </c>
      <c r="BD4" s="9"/>
      <c r="BE4" s="9"/>
    </row>
    <row r="5" customFormat="false" ht="15" hidden="false" customHeight="false" outlineLevel="0" collapsed="false">
      <c r="A5" s="9" t="s">
        <v>56</v>
      </c>
      <c r="B5" s="9" t="s">
        <v>37</v>
      </c>
      <c r="C5" s="9" t="n">
        <v>75.25</v>
      </c>
      <c r="D5" s="9" t="n">
        <v>266</v>
      </c>
      <c r="E5" s="9" t="n">
        <v>4.83</v>
      </c>
      <c r="F5" s="9" t="n">
        <f aca="false">STANDARDIZE(E5,$E$46,$E$47)*-1</f>
        <v>0.586624262077982</v>
      </c>
      <c r="G5" s="9" t="n">
        <v>25</v>
      </c>
      <c r="H5" s="9" t="n">
        <f aca="false">STANDARDIZE(G5,$G$46,$G$47)</f>
        <v>-0.306951508750287</v>
      </c>
      <c r="I5" s="9" t="n">
        <v>31</v>
      </c>
      <c r="J5" s="9" t="n">
        <f aca="false">STANDARDIZE(I5,$I$46,$I$47)</f>
        <v>0.165066574415245</v>
      </c>
      <c r="K5" s="9" t="n">
        <v>111</v>
      </c>
      <c r="L5" s="9" t="n">
        <f aca="false">STANDARDIZE(K5,$K$46,$K$47)</f>
        <v>0.0299118896969594</v>
      </c>
      <c r="M5" s="9" t="n">
        <v>4.4</v>
      </c>
      <c r="N5" s="9" t="n">
        <f aca="false">STANDARDIZE(M5,$M$46,$M$47)*-1</f>
        <v>0.852863387827618</v>
      </c>
      <c r="O5" s="9" t="n">
        <v>7.3</v>
      </c>
      <c r="P5" s="9" t="n">
        <f aca="false">STANDARDIZE(O5,$O$46,$O$47)*-1</f>
        <v>0.321522492000975</v>
      </c>
      <c r="Q5" s="9" t="n">
        <f aca="false">F5+H5+J5+L5+N5+P5</f>
        <v>1.64903709726849</v>
      </c>
      <c r="R5" s="9" t="n">
        <f aca="false">AVERAGE(F5,H5,J5,L5,N5,P5)</f>
        <v>0.274839516211415</v>
      </c>
      <c r="S5" s="9" t="n">
        <v>1</v>
      </c>
      <c r="T5" s="9" t="n">
        <v>24</v>
      </c>
      <c r="U5" s="9" t="n">
        <v>23</v>
      </c>
      <c r="V5" s="10"/>
      <c r="W5" s="9" t="n">
        <v>13</v>
      </c>
      <c r="X5" s="9" t="n">
        <v>0</v>
      </c>
      <c r="Y5" s="9" t="n">
        <v>305</v>
      </c>
      <c r="Z5" s="9" t="n">
        <v>90</v>
      </c>
      <c r="AA5" s="9" t="n">
        <v>395</v>
      </c>
      <c r="AB5" s="9" t="n">
        <v>30.3846153846154</v>
      </c>
      <c r="AC5" s="10"/>
      <c r="AD5" s="9" t="n">
        <v>15</v>
      </c>
      <c r="AE5" s="9" t="n">
        <v>0</v>
      </c>
      <c r="AF5" s="9" t="n">
        <v>746</v>
      </c>
      <c r="AG5" s="9" t="n">
        <v>72</v>
      </c>
      <c r="AH5" s="9" t="n">
        <v>818</v>
      </c>
      <c r="AI5" s="9" t="n">
        <v>54.5333333333333</v>
      </c>
      <c r="AJ5" s="10"/>
      <c r="AK5" s="9" t="n">
        <v>10</v>
      </c>
      <c r="AL5" s="9" t="n">
        <v>0</v>
      </c>
      <c r="AM5" s="9" t="n">
        <v>153</v>
      </c>
      <c r="AN5" s="9" t="n">
        <v>107</v>
      </c>
      <c r="AO5" s="9" t="n">
        <v>260</v>
      </c>
      <c r="AP5" s="9" t="n">
        <v>26</v>
      </c>
      <c r="AQ5" s="10"/>
      <c r="AR5" s="9"/>
      <c r="AS5" s="9"/>
      <c r="AT5" s="9"/>
      <c r="AU5" s="9"/>
      <c r="AV5" s="9" t="n">
        <v>0</v>
      </c>
      <c r="AW5" s="9"/>
      <c r="AX5" s="10"/>
      <c r="AY5" s="9"/>
      <c r="AZ5" s="9"/>
      <c r="BA5" s="9"/>
      <c r="BB5" s="9"/>
      <c r="BC5" s="9" t="n">
        <v>0</v>
      </c>
      <c r="BD5" s="9"/>
      <c r="BE5" s="9"/>
    </row>
    <row r="6" customFormat="false" ht="15" hidden="false" customHeight="false" outlineLevel="0" collapsed="false">
      <c r="A6" s="9" t="s">
        <v>116</v>
      </c>
      <c r="B6" s="9" t="s">
        <v>37</v>
      </c>
      <c r="C6" s="9" t="n">
        <v>75.38</v>
      </c>
      <c r="D6" s="9" t="n">
        <v>255</v>
      </c>
      <c r="E6" s="9" t="n">
        <v>4.6</v>
      </c>
      <c r="F6" s="9" t="n">
        <f aca="false">STANDARDIZE(E6,$E$46,$E$47)*-1</f>
        <v>1.57905690160046</v>
      </c>
      <c r="G6" s="9" t="n">
        <v>27</v>
      </c>
      <c r="H6" s="9" t="n">
        <f aca="false">STANDARDIZE(G6,$G$46,$G$47)</f>
        <v>0.0352239436270823</v>
      </c>
      <c r="I6" s="9" t="n">
        <v>33</v>
      </c>
      <c r="J6" s="9" t="n">
        <f aca="false">STANDARDIZE(I6,$I$46,$I$47)</f>
        <v>0.681796720410795</v>
      </c>
      <c r="K6" s="9" t="n">
        <v>119</v>
      </c>
      <c r="L6" s="9" t="n">
        <f aca="false">STANDARDIZE(K6,$K$46,$K$47)</f>
        <v>0.98709235999966</v>
      </c>
      <c r="M6" s="9" t="n">
        <v>4.4</v>
      </c>
      <c r="N6" s="9" t="n">
        <f aca="false">STANDARDIZE(M6,$M$46,$M$47)*-1</f>
        <v>0.852863387827618</v>
      </c>
      <c r="O6" s="9" t="n">
        <v>7.14</v>
      </c>
      <c r="P6" s="9" t="n">
        <f aca="false">STANDARDIZE(O6,$O$46,$O$47)*-1</f>
        <v>0.756257129072714</v>
      </c>
      <c r="Q6" s="9" t="n">
        <f aca="false">F6+H6+J6+L6+N6+P6</f>
        <v>4.89229044253833</v>
      </c>
      <c r="R6" s="9" t="n">
        <f aca="false">AVERAGE(F6,H6,J6,L6,N6,P6)</f>
        <v>0.815381740423054</v>
      </c>
      <c r="S6" s="9" t="n">
        <v>3</v>
      </c>
      <c r="T6" s="9" t="n">
        <v>88</v>
      </c>
      <c r="U6" s="9" t="n">
        <v>79</v>
      </c>
      <c r="V6" s="10"/>
      <c r="W6" s="9" t="n">
        <v>16</v>
      </c>
      <c r="X6" s="9" t="n">
        <v>0</v>
      </c>
      <c r="Y6" s="9" t="n">
        <v>276</v>
      </c>
      <c r="Z6" s="9" t="n">
        <v>181</v>
      </c>
      <c r="AA6" s="9" t="n">
        <v>457</v>
      </c>
      <c r="AB6" s="9" t="n">
        <v>28.5625</v>
      </c>
      <c r="AC6" s="10"/>
      <c r="AD6" s="9" t="n">
        <v>16</v>
      </c>
      <c r="AE6" s="9" t="n">
        <v>0</v>
      </c>
      <c r="AF6" s="9" t="n">
        <v>143</v>
      </c>
      <c r="AG6" s="9" t="n">
        <v>235</v>
      </c>
      <c r="AH6" s="9" t="n">
        <v>378</v>
      </c>
      <c r="AI6" s="9" t="n">
        <v>23.625</v>
      </c>
      <c r="AJ6" s="10"/>
      <c r="AK6" s="9" t="n">
        <v>10</v>
      </c>
      <c r="AL6" s="9" t="n">
        <v>0</v>
      </c>
      <c r="AM6" s="9" t="n">
        <v>271</v>
      </c>
      <c r="AN6" s="9" t="n">
        <v>9</v>
      </c>
      <c r="AO6" s="9" t="n">
        <v>280</v>
      </c>
      <c r="AP6" s="9" t="n">
        <v>28</v>
      </c>
      <c r="AQ6" s="10"/>
      <c r="AR6" s="9" t="n">
        <v>9</v>
      </c>
      <c r="AS6" s="9" t="n">
        <v>0</v>
      </c>
      <c r="AT6" s="9" t="n">
        <v>135</v>
      </c>
      <c r="AU6" s="9" t="n">
        <v>23</v>
      </c>
      <c r="AV6" s="9" t="n">
        <v>158</v>
      </c>
      <c r="AW6" s="9" t="n">
        <v>17.5555555555556</v>
      </c>
      <c r="AX6" s="10"/>
      <c r="AY6" s="9"/>
      <c r="AZ6" s="9"/>
      <c r="BA6" s="9"/>
      <c r="BB6" s="9"/>
      <c r="BC6" s="9" t="n">
        <v>0</v>
      </c>
      <c r="BD6" s="9"/>
      <c r="BE6" s="9"/>
    </row>
    <row r="7" customFormat="false" ht="15" hidden="false" customHeight="false" outlineLevel="0" collapsed="false">
      <c r="A7" s="9" t="s">
        <v>118</v>
      </c>
      <c r="B7" s="9" t="s">
        <v>37</v>
      </c>
      <c r="C7" s="9" t="n">
        <v>76</v>
      </c>
      <c r="D7" s="9" t="n">
        <v>265</v>
      </c>
      <c r="E7" s="9" t="n">
        <v>4.55</v>
      </c>
      <c r="F7" s="9" t="n">
        <f aca="false">STANDARDIZE(E7,$E$46,$E$47)*-1</f>
        <v>1.7948031275836</v>
      </c>
      <c r="G7" s="9" t="n">
        <v>36</v>
      </c>
      <c r="H7" s="9" t="n">
        <f aca="false">STANDARDIZE(G7,$G$46,$G$47)</f>
        <v>1.57501347932524</v>
      </c>
      <c r="I7" s="9" t="n">
        <v>39</v>
      </c>
      <c r="J7" s="9" t="n">
        <f aca="false">STANDARDIZE(I7,$I$46,$I$47)</f>
        <v>2.23198715839744</v>
      </c>
      <c r="K7" s="9" t="n">
        <v>128</v>
      </c>
      <c r="L7" s="9" t="n">
        <f aca="false">STANDARDIZE(K7,$K$46,$K$47)</f>
        <v>2.0639203890902</v>
      </c>
      <c r="M7" s="9"/>
      <c r="N7" s="9"/>
      <c r="O7" s="9"/>
      <c r="P7" s="9"/>
      <c r="Q7" s="9" t="n">
        <f aca="false">F7+H7+J7+L7+N7+P7</f>
        <v>7.66572415439649</v>
      </c>
      <c r="R7" s="9" t="n">
        <f aca="false">AVERAGE(F7,H7,J7,L7,N7,P7)</f>
        <v>1.91643103859912</v>
      </c>
      <c r="S7" s="9" t="n">
        <v>6</v>
      </c>
      <c r="T7" s="9" t="n">
        <v>188</v>
      </c>
      <c r="U7" s="9" t="n">
        <v>154</v>
      </c>
      <c r="V7" s="10"/>
      <c r="W7" s="9"/>
      <c r="X7" s="9"/>
      <c r="Y7" s="9"/>
      <c r="Z7" s="9"/>
      <c r="AA7" s="9" t="n">
        <v>0</v>
      </c>
      <c r="AB7" s="9"/>
      <c r="AC7" s="10"/>
      <c r="AD7" s="9" t="n">
        <v>13</v>
      </c>
      <c r="AE7" s="9" t="n">
        <v>0</v>
      </c>
      <c r="AF7" s="9" t="n">
        <v>77</v>
      </c>
      <c r="AG7" s="9" t="n">
        <v>155</v>
      </c>
      <c r="AH7" s="9" t="n">
        <v>232</v>
      </c>
      <c r="AI7" s="9" t="n">
        <v>17.8461538461538</v>
      </c>
      <c r="AJ7" s="10"/>
      <c r="AK7" s="9" t="n">
        <v>1</v>
      </c>
      <c r="AL7" s="9" t="n">
        <v>0</v>
      </c>
      <c r="AM7" s="9" t="n">
        <v>1</v>
      </c>
      <c r="AN7" s="9" t="n">
        <v>7</v>
      </c>
      <c r="AO7" s="9" t="n">
        <v>8</v>
      </c>
      <c r="AP7" s="9" t="n">
        <v>8</v>
      </c>
      <c r="AQ7" s="10"/>
      <c r="AR7" s="9" t="n">
        <v>15</v>
      </c>
      <c r="AS7" s="9" t="n">
        <v>0</v>
      </c>
      <c r="AT7" s="9" t="n">
        <v>364</v>
      </c>
      <c r="AU7" s="9" t="n">
        <v>23</v>
      </c>
      <c r="AV7" s="9" t="n">
        <v>387</v>
      </c>
      <c r="AW7" s="9" t="n">
        <v>25.8</v>
      </c>
      <c r="AX7" s="10"/>
      <c r="AY7" s="9" t="n">
        <v>15</v>
      </c>
      <c r="AZ7" s="9" t="n">
        <v>0</v>
      </c>
      <c r="BA7" s="9" t="n">
        <v>488</v>
      </c>
      <c r="BB7" s="9" t="n">
        <v>63</v>
      </c>
      <c r="BC7" s="9" t="n">
        <v>551</v>
      </c>
      <c r="BD7" s="9" t="n">
        <v>36.7333333333333</v>
      </c>
      <c r="BE7" s="9"/>
    </row>
    <row r="8" customFormat="false" ht="15" hidden="false" customHeight="false" outlineLevel="0" collapsed="false">
      <c r="A8" s="9" t="s">
        <v>119</v>
      </c>
      <c r="B8" s="9" t="s">
        <v>37</v>
      </c>
      <c r="C8" s="9" t="n">
        <v>76.13</v>
      </c>
      <c r="D8" s="9" t="n">
        <v>276</v>
      </c>
      <c r="E8" s="9" t="n">
        <v>4.75</v>
      </c>
      <c r="F8" s="9" t="n">
        <f aca="false">STANDARDIZE(E8,$E$46,$E$47)*-1</f>
        <v>0.931818223651017</v>
      </c>
      <c r="G8" s="9" t="n">
        <v>28</v>
      </c>
      <c r="H8" s="9" t="n">
        <f aca="false">STANDARDIZE(G8,$G$46,$G$47)</f>
        <v>0.206311669815767</v>
      </c>
      <c r="I8" s="9"/>
      <c r="J8" s="9"/>
      <c r="K8" s="9"/>
      <c r="L8" s="9"/>
      <c r="M8" s="9"/>
      <c r="N8" s="9"/>
      <c r="O8" s="9"/>
      <c r="P8" s="9"/>
      <c r="Q8" s="9" t="n">
        <f aca="false">F8+H8+J8+L8+N8+P8</f>
        <v>1.13812989346678</v>
      </c>
      <c r="R8" s="9" t="n">
        <f aca="false">AVERAGE(F8,H8,J8,L8,N8,P8)</f>
        <v>0.569064946733392</v>
      </c>
      <c r="S8" s="9" t="n">
        <v>2</v>
      </c>
      <c r="T8" s="9" t="n">
        <v>40</v>
      </c>
      <c r="U8" s="9" t="n">
        <v>38</v>
      </c>
      <c r="V8" s="10"/>
      <c r="W8" s="9"/>
      <c r="X8" s="9"/>
      <c r="Y8" s="9"/>
      <c r="Z8" s="9"/>
      <c r="AA8" s="9" t="n">
        <v>0</v>
      </c>
      <c r="AB8" s="9"/>
      <c r="AC8" s="10"/>
      <c r="AD8" s="9"/>
      <c r="AE8" s="9"/>
      <c r="AF8" s="9"/>
      <c r="AG8" s="9"/>
      <c r="AH8" s="9" t="n">
        <v>0</v>
      </c>
      <c r="AI8" s="9"/>
      <c r="AJ8" s="10"/>
      <c r="AK8" s="9"/>
      <c r="AL8" s="9"/>
      <c r="AM8" s="9"/>
      <c r="AN8" s="9"/>
      <c r="AO8" s="9" t="n">
        <v>0</v>
      </c>
      <c r="AP8" s="9"/>
      <c r="AQ8" s="10"/>
      <c r="AR8" s="9"/>
      <c r="AS8" s="9"/>
      <c r="AT8" s="9"/>
      <c r="AU8" s="9"/>
      <c r="AV8" s="9" t="n">
        <v>0</v>
      </c>
      <c r="AW8" s="9"/>
      <c r="AX8" s="10"/>
      <c r="AY8" s="9"/>
      <c r="AZ8" s="9"/>
      <c r="BA8" s="9"/>
      <c r="BB8" s="9"/>
      <c r="BC8" s="9" t="n">
        <v>0</v>
      </c>
      <c r="BD8" s="9"/>
      <c r="BE8" s="9"/>
    </row>
    <row r="9" customFormat="false" ht="15" hidden="false" customHeight="false" outlineLevel="0" collapsed="false">
      <c r="A9" s="9" t="s">
        <v>128</v>
      </c>
      <c r="B9" s="9" t="s">
        <v>37</v>
      </c>
      <c r="C9" s="9" t="n">
        <v>76.5</v>
      </c>
      <c r="D9" s="9" t="n">
        <v>250</v>
      </c>
      <c r="E9" s="9" t="n">
        <v>4.95</v>
      </c>
      <c r="F9" s="9" t="n">
        <f aca="false">STANDARDIZE(E9,$E$46,$E$47)*-1</f>
        <v>0.0688333197184296</v>
      </c>
      <c r="G9" s="9" t="n">
        <v>12</v>
      </c>
      <c r="H9" s="9" t="n">
        <f aca="false">STANDARDIZE(G9,$G$46,$G$47)</f>
        <v>-2.53109194920319</v>
      </c>
      <c r="I9" s="9" t="n">
        <v>35.5</v>
      </c>
      <c r="J9" s="9" t="n">
        <f aca="false">STANDARDIZE(I9,$I$46,$I$47)</f>
        <v>1.32770940290523</v>
      </c>
      <c r="K9" s="9" t="n">
        <v>122</v>
      </c>
      <c r="L9" s="9" t="n">
        <f aca="false">STANDARDIZE(K9,$K$46,$K$47)</f>
        <v>1.34603503636317</v>
      </c>
      <c r="M9" s="9"/>
      <c r="N9" s="9"/>
      <c r="O9" s="9"/>
      <c r="P9" s="9"/>
      <c r="Q9" s="9" t="n">
        <f aca="false">F9+H9+J9+L9+N9+P9</f>
        <v>0.211485809783646</v>
      </c>
      <c r="R9" s="9" t="n">
        <f aca="false">AVERAGE(F9,H9,J9,L9,N9,P9)</f>
        <v>0.0528714524459114</v>
      </c>
      <c r="S9" s="9" t="n">
        <v>3</v>
      </c>
      <c r="T9" s="9" t="n">
        <v>81</v>
      </c>
      <c r="U9" s="9" t="n">
        <v>72</v>
      </c>
      <c r="V9" s="10"/>
      <c r="W9" s="9" t="n">
        <v>15</v>
      </c>
      <c r="X9" s="9" t="n">
        <v>0</v>
      </c>
      <c r="Y9" s="9" t="n">
        <v>133</v>
      </c>
      <c r="Z9" s="9" t="n">
        <v>242</v>
      </c>
      <c r="AA9" s="9" t="n">
        <v>375</v>
      </c>
      <c r="AB9" s="9" t="n">
        <v>25</v>
      </c>
      <c r="AC9" s="10"/>
      <c r="AD9" s="9" t="n">
        <v>16</v>
      </c>
      <c r="AE9" s="9" t="n">
        <v>0</v>
      </c>
      <c r="AF9" s="9" t="n">
        <v>318</v>
      </c>
      <c r="AG9" s="9" t="n">
        <v>158</v>
      </c>
      <c r="AH9" s="9" t="n">
        <v>476</v>
      </c>
      <c r="AI9" s="9" t="n">
        <v>29.75</v>
      </c>
      <c r="AJ9" s="10"/>
      <c r="AK9" s="9" t="n">
        <v>14</v>
      </c>
      <c r="AL9" s="9" t="n">
        <v>0</v>
      </c>
      <c r="AM9" s="9" t="n">
        <v>278</v>
      </c>
      <c r="AN9" s="9" t="n">
        <v>201</v>
      </c>
      <c r="AO9" s="9" t="n">
        <v>479</v>
      </c>
      <c r="AP9" s="9" t="n">
        <v>34.2142857142857</v>
      </c>
      <c r="AQ9" s="10"/>
      <c r="AR9" s="9" t="n">
        <v>4</v>
      </c>
      <c r="AS9" s="9" t="n">
        <v>0</v>
      </c>
      <c r="AT9" s="9" t="n">
        <v>104</v>
      </c>
      <c r="AU9" s="9" t="n">
        <v>13</v>
      </c>
      <c r="AV9" s="9" t="n">
        <v>117</v>
      </c>
      <c r="AW9" s="9" t="n">
        <v>29.25</v>
      </c>
      <c r="AX9" s="10"/>
      <c r="AY9" s="9" t="n">
        <v>3</v>
      </c>
      <c r="AZ9" s="9" t="n">
        <v>0</v>
      </c>
      <c r="BA9" s="9" t="n">
        <v>58</v>
      </c>
      <c r="BB9" s="9" t="n">
        <v>31</v>
      </c>
      <c r="BC9" s="9" t="n">
        <v>89</v>
      </c>
      <c r="BD9" s="9" t="n">
        <v>29.6666666666667</v>
      </c>
      <c r="BE9" s="9"/>
    </row>
    <row r="10" customFormat="false" ht="15" hidden="false" customHeight="false" outlineLevel="0" collapsed="false">
      <c r="A10" s="9" t="s">
        <v>135</v>
      </c>
      <c r="B10" s="9" t="s">
        <v>37</v>
      </c>
      <c r="C10" s="9" t="n">
        <v>75.88</v>
      </c>
      <c r="D10" s="9" t="n">
        <v>283</v>
      </c>
      <c r="E10" s="9" t="n">
        <v>4.8</v>
      </c>
      <c r="F10" s="9" t="n">
        <f aca="false">STANDARDIZE(E10,$E$46,$E$47)*-1</f>
        <v>0.716071997667871</v>
      </c>
      <c r="G10" s="9" t="n">
        <v>29</v>
      </c>
      <c r="H10" s="9" t="n">
        <f aca="false">STANDARDIZE(G10,$G$46,$G$47)</f>
        <v>0.377399396004452</v>
      </c>
      <c r="I10" s="9" t="n">
        <v>31.5</v>
      </c>
      <c r="J10" s="9" t="n">
        <f aca="false">STANDARDIZE(I10,$I$46,$I$47)</f>
        <v>0.294249110914133</v>
      </c>
      <c r="K10" s="9" t="n">
        <v>112</v>
      </c>
      <c r="L10" s="9" t="n">
        <f aca="false">STANDARDIZE(K10,$K$46,$K$47)</f>
        <v>0.149559448484797</v>
      </c>
      <c r="M10" s="9" t="n">
        <v>4.32</v>
      </c>
      <c r="N10" s="9" t="n">
        <f aca="false">STANDARDIZE(M10,$M$46,$M$47)*-1</f>
        <v>1.18896718598629</v>
      </c>
      <c r="O10" s="9" t="n">
        <v>7.32</v>
      </c>
      <c r="P10" s="9" t="n">
        <f aca="false">STANDARDIZE(O10,$O$46,$O$47)*-1</f>
        <v>0.267180662367006</v>
      </c>
      <c r="Q10" s="9" t="n">
        <f aca="false">F10+H10+J10+L10+N10+P10</f>
        <v>2.99342780142454</v>
      </c>
      <c r="R10" s="9" t="n">
        <f aca="false">AVERAGE(F10,H10,J10,L10,N10,P10)</f>
        <v>0.498904633570758</v>
      </c>
      <c r="S10" s="9" t="n">
        <v>1</v>
      </c>
      <c r="T10" s="9" t="n">
        <v>26</v>
      </c>
      <c r="U10" s="9" t="n">
        <v>25</v>
      </c>
      <c r="V10" s="10"/>
      <c r="W10" s="9" t="n">
        <v>16</v>
      </c>
      <c r="X10" s="9" t="n">
        <v>0</v>
      </c>
      <c r="Y10" s="9" t="n">
        <v>256</v>
      </c>
      <c r="Z10" s="9" t="n">
        <v>105</v>
      </c>
      <c r="AA10" s="9" t="n">
        <v>361</v>
      </c>
      <c r="AB10" s="9" t="n">
        <v>22.5625</v>
      </c>
      <c r="AC10" s="10"/>
      <c r="AD10" s="9" t="n">
        <v>13</v>
      </c>
      <c r="AE10" s="9" t="n">
        <v>0</v>
      </c>
      <c r="AF10" s="9" t="n">
        <v>313</v>
      </c>
      <c r="AG10" s="9" t="n">
        <v>68</v>
      </c>
      <c r="AH10" s="9" t="n">
        <v>381</v>
      </c>
      <c r="AI10" s="9" t="n">
        <v>29.3076923076923</v>
      </c>
      <c r="AJ10" s="10"/>
      <c r="AK10" s="9" t="n">
        <v>15</v>
      </c>
      <c r="AL10" s="9" t="n">
        <v>0</v>
      </c>
      <c r="AM10" s="9" t="n">
        <v>364</v>
      </c>
      <c r="AN10" s="9" t="n">
        <v>117</v>
      </c>
      <c r="AO10" s="9" t="n">
        <v>481</v>
      </c>
      <c r="AP10" s="9" t="n">
        <v>32.0666666666667</v>
      </c>
      <c r="AQ10" s="10"/>
      <c r="AR10" s="9" t="n">
        <v>15</v>
      </c>
      <c r="AS10" s="9" t="n">
        <v>0</v>
      </c>
      <c r="AT10" s="9" t="n">
        <v>548</v>
      </c>
      <c r="AU10" s="9" t="n">
        <v>158</v>
      </c>
      <c r="AV10" s="9" t="n">
        <v>706</v>
      </c>
      <c r="AW10" s="9" t="n">
        <v>47.0666666666667</v>
      </c>
      <c r="AX10" s="10"/>
      <c r="AY10" s="9" t="n">
        <v>7</v>
      </c>
      <c r="AZ10" s="9" t="n">
        <v>0</v>
      </c>
      <c r="BA10" s="9" t="n">
        <v>205</v>
      </c>
      <c r="BB10" s="9" t="n">
        <v>23</v>
      </c>
      <c r="BC10" s="9" t="n">
        <v>228</v>
      </c>
      <c r="BD10" s="9" t="n">
        <v>32.5714285714286</v>
      </c>
      <c r="BE10" s="9"/>
    </row>
    <row r="11" customFormat="false" ht="15" hidden="false" customHeight="false" outlineLevel="0" collapsed="false">
      <c r="A11" s="9" t="s">
        <v>140</v>
      </c>
      <c r="B11" s="9" t="s">
        <v>37</v>
      </c>
      <c r="C11" s="9" t="n">
        <v>75.88</v>
      </c>
      <c r="D11" s="9" t="n">
        <v>262</v>
      </c>
      <c r="E11" s="9" t="n">
        <v>4.84</v>
      </c>
      <c r="F11" s="9" t="n">
        <f aca="false">STANDARDIZE(E11,$E$46,$E$47)*-1</f>
        <v>0.543475016881354</v>
      </c>
      <c r="G11" s="9" t="n">
        <v>20</v>
      </c>
      <c r="H11" s="9" t="n">
        <f aca="false">STANDARDIZE(G11,$G$46,$G$47)</f>
        <v>-1.16239013969371</v>
      </c>
      <c r="I11" s="9" t="n">
        <v>30.5</v>
      </c>
      <c r="J11" s="9" t="n">
        <f aca="false">STANDARDIZE(I11,$I$46,$I$47)</f>
        <v>0.0358840379163577</v>
      </c>
      <c r="K11" s="9" t="n">
        <v>111</v>
      </c>
      <c r="L11" s="9" t="n">
        <f aca="false">STANDARDIZE(K11,$K$46,$K$47)</f>
        <v>0.0299118896969594</v>
      </c>
      <c r="M11" s="9" t="n">
        <v>4.33</v>
      </c>
      <c r="N11" s="9" t="n">
        <f aca="false">STANDARDIZE(M11,$M$46,$M$47)*-1</f>
        <v>1.14695421121645</v>
      </c>
      <c r="O11" s="9" t="n">
        <v>7.07</v>
      </c>
      <c r="P11" s="9" t="n">
        <f aca="false">STANDARDIZE(O11,$O$46,$O$47)*-1</f>
        <v>0.946453532791597</v>
      </c>
      <c r="Q11" s="9" t="n">
        <f aca="false">F11+H11+J11+L11+N11+P11</f>
        <v>1.54028854880901</v>
      </c>
      <c r="R11" s="9" t="n">
        <f aca="false">AVERAGE(F11,H11,J11,L11,N11,P11)</f>
        <v>0.256714758134835</v>
      </c>
      <c r="S11" s="9" t="n">
        <v>7</v>
      </c>
      <c r="T11" s="9" t="n">
        <v>233</v>
      </c>
      <c r="U11" s="9" t="n">
        <v>184</v>
      </c>
      <c r="V11" s="10"/>
      <c r="W11" s="9"/>
      <c r="X11" s="9"/>
      <c r="Y11" s="9"/>
      <c r="Z11" s="9"/>
      <c r="AA11" s="9" t="n">
        <v>0</v>
      </c>
      <c r="AB11" s="9"/>
      <c r="AC11" s="10"/>
      <c r="AD11" s="9" t="n">
        <v>8</v>
      </c>
      <c r="AE11" s="9" t="n">
        <v>0</v>
      </c>
      <c r="AF11" s="9" t="n">
        <v>143</v>
      </c>
      <c r="AG11" s="9" t="n">
        <v>12</v>
      </c>
      <c r="AH11" s="9" t="n">
        <v>155</v>
      </c>
      <c r="AI11" s="9" t="n">
        <v>19.375</v>
      </c>
      <c r="AJ11" s="10"/>
      <c r="AK11" s="9" t="n">
        <v>16</v>
      </c>
      <c r="AL11" s="9" t="n">
        <v>0</v>
      </c>
      <c r="AM11" s="9" t="n">
        <v>528</v>
      </c>
      <c r="AN11" s="9" t="n">
        <v>145</v>
      </c>
      <c r="AO11" s="9" t="n">
        <v>673</v>
      </c>
      <c r="AP11" s="9" t="n">
        <v>42.0625</v>
      </c>
      <c r="AQ11" s="10"/>
      <c r="AR11" s="9" t="n">
        <v>13</v>
      </c>
      <c r="AS11" s="9" t="n">
        <v>0</v>
      </c>
      <c r="AT11" s="9" t="n">
        <v>226</v>
      </c>
      <c r="AU11" s="9" t="n">
        <v>206</v>
      </c>
      <c r="AV11" s="9" t="n">
        <v>432</v>
      </c>
      <c r="AW11" s="9" t="n">
        <v>33.2307692307692</v>
      </c>
      <c r="AX11" s="10"/>
      <c r="AY11" s="9" t="n">
        <v>15</v>
      </c>
      <c r="AZ11" s="9" t="n">
        <v>0</v>
      </c>
      <c r="BA11" s="9" t="n">
        <v>351</v>
      </c>
      <c r="BB11" s="9" t="n">
        <v>168</v>
      </c>
      <c r="BC11" s="9" t="n">
        <v>519</v>
      </c>
      <c r="BD11" s="9" t="n">
        <v>34.6</v>
      </c>
      <c r="BE11" s="9"/>
    </row>
    <row r="12" customFormat="false" ht="15" hidden="false" customHeight="false" outlineLevel="0" collapsed="false">
      <c r="A12" s="9" t="s">
        <v>154</v>
      </c>
      <c r="B12" s="9" t="s">
        <v>37</v>
      </c>
      <c r="C12" s="9" t="n">
        <v>79</v>
      </c>
      <c r="D12" s="9" t="n">
        <v>266</v>
      </c>
      <c r="E12" s="9" t="n">
        <v>4.72</v>
      </c>
      <c r="F12" s="9" t="n">
        <f aca="false">STANDARDIZE(E12,$E$46,$E$47)*-1</f>
        <v>1.06126595924091</v>
      </c>
      <c r="G12" s="9" t="n">
        <v>14</v>
      </c>
      <c r="H12" s="9" t="n">
        <f aca="false">STANDARDIZE(G12,$G$46,$G$47)</f>
        <v>-2.18891649682582</v>
      </c>
      <c r="I12" s="9" t="n">
        <v>35</v>
      </c>
      <c r="J12" s="9" t="n">
        <f aca="false">STANDARDIZE(I12,$I$46,$I$47)</f>
        <v>1.19852686640634</v>
      </c>
      <c r="K12" s="9" t="n">
        <v>128</v>
      </c>
      <c r="L12" s="9" t="n">
        <f aca="false">STANDARDIZE(K12,$K$46,$K$47)</f>
        <v>2.0639203890902</v>
      </c>
      <c r="M12" s="9" t="n">
        <v>4.3</v>
      </c>
      <c r="N12" s="9" t="n">
        <f aca="false">STANDARDIZE(M12,$M$46,$M$47)*-1</f>
        <v>1.27299313552596</v>
      </c>
      <c r="O12" s="9" t="n">
        <v>6.89</v>
      </c>
      <c r="P12" s="9" t="n">
        <f aca="false">STANDARDIZE(O12,$O$46,$O$47)*-1</f>
        <v>1.4355299994973</v>
      </c>
      <c r="Q12" s="9" t="n">
        <f aca="false">F12+H12+J12+L12+N12+P12</f>
        <v>4.84331985293489</v>
      </c>
      <c r="R12" s="9" t="n">
        <f aca="false">AVERAGE(F12,H12,J12,L12,N12,P12)</f>
        <v>0.807219975489148</v>
      </c>
      <c r="S12" s="9" t="n">
        <v>4</v>
      </c>
      <c r="T12" s="9" t="n">
        <v>132</v>
      </c>
      <c r="U12" s="9" t="n">
        <v>113</v>
      </c>
      <c r="V12" s="10"/>
      <c r="W12" s="9" t="n">
        <v>14</v>
      </c>
      <c r="X12" s="9" t="n">
        <v>0</v>
      </c>
      <c r="Y12" s="9" t="n">
        <v>301</v>
      </c>
      <c r="Z12" s="9" t="n">
        <v>56</v>
      </c>
      <c r="AA12" s="9" t="n">
        <v>357</v>
      </c>
      <c r="AB12" s="9" t="n">
        <v>25.5</v>
      </c>
      <c r="AC12" s="10"/>
      <c r="AD12" s="9" t="n">
        <v>16</v>
      </c>
      <c r="AE12" s="9" t="n">
        <v>0</v>
      </c>
      <c r="AF12" s="9" t="n">
        <v>223</v>
      </c>
      <c r="AG12" s="9" t="n">
        <v>52</v>
      </c>
      <c r="AH12" s="9" t="n">
        <v>275</v>
      </c>
      <c r="AI12" s="9" t="n">
        <v>17.1875</v>
      </c>
      <c r="AJ12" s="10"/>
      <c r="AK12" s="9" t="n">
        <v>15</v>
      </c>
      <c r="AL12" s="9" t="n">
        <v>0</v>
      </c>
      <c r="AM12" s="9" t="n">
        <v>550</v>
      </c>
      <c r="AN12" s="9" t="n">
        <v>137</v>
      </c>
      <c r="AO12" s="9" t="n">
        <v>687</v>
      </c>
      <c r="AP12" s="9" t="n">
        <v>45.8</v>
      </c>
      <c r="AQ12" s="10"/>
      <c r="AR12" s="9" t="n">
        <v>16</v>
      </c>
      <c r="AS12" s="9" t="n">
        <v>0</v>
      </c>
      <c r="AT12" s="9" t="n">
        <v>664</v>
      </c>
      <c r="AU12" s="9" t="n">
        <v>49</v>
      </c>
      <c r="AV12" s="9" t="n">
        <v>713</v>
      </c>
      <c r="AW12" s="9" t="n">
        <v>44.5625</v>
      </c>
      <c r="AX12" s="10"/>
      <c r="AY12" s="9" t="n">
        <v>2</v>
      </c>
      <c r="AZ12" s="9" t="n">
        <v>0</v>
      </c>
      <c r="BA12" s="9" t="n">
        <v>10</v>
      </c>
      <c r="BB12" s="9" t="n">
        <v>9</v>
      </c>
      <c r="BC12" s="9" t="n">
        <v>19</v>
      </c>
      <c r="BD12" s="9" t="n">
        <v>9.5</v>
      </c>
      <c r="BE12" s="9"/>
    </row>
    <row r="13" customFormat="false" ht="15" hidden="false" customHeight="false" outlineLevel="0" collapsed="false">
      <c r="A13" s="9" t="s">
        <v>156</v>
      </c>
      <c r="B13" s="9" t="s">
        <v>37</v>
      </c>
      <c r="C13" s="9" t="n">
        <v>78.25</v>
      </c>
      <c r="D13" s="9" t="n">
        <v>248</v>
      </c>
      <c r="E13" s="9" t="n">
        <v>4.6</v>
      </c>
      <c r="F13" s="9" t="n">
        <f aca="false">STANDARDIZE(E13,$E$46,$E$47)*-1</f>
        <v>1.57905690160046</v>
      </c>
      <c r="G13" s="9"/>
      <c r="H13" s="9"/>
      <c r="I13" s="9" t="n">
        <v>32.5</v>
      </c>
      <c r="J13" s="9" t="n">
        <f aca="false">STANDARDIZE(I13,$I$46,$I$47)</f>
        <v>0.552614183911907</v>
      </c>
      <c r="K13" s="9" t="n">
        <v>122</v>
      </c>
      <c r="L13" s="9" t="n">
        <f aca="false">STANDARDIZE(K13,$K$46,$K$47)</f>
        <v>1.34603503636317</v>
      </c>
      <c r="M13" s="9" t="n">
        <v>4.35</v>
      </c>
      <c r="N13" s="9" t="n">
        <f aca="false">STANDARDIZE(M13,$M$46,$M$47)*-1</f>
        <v>1.06292826167679</v>
      </c>
      <c r="O13" s="9" t="n">
        <v>7.02</v>
      </c>
      <c r="P13" s="9" t="n">
        <f aca="false">STANDARDIZE(O13,$O$46,$O$47)*-1</f>
        <v>1.08230810687652</v>
      </c>
      <c r="Q13" s="9" t="n">
        <f aca="false">F13+H13+J13+L13+N13+P13</f>
        <v>5.62294249042884</v>
      </c>
      <c r="R13" s="9" t="n">
        <f aca="false">AVERAGE(F13,H13,J13,L13,N13,P13)</f>
        <v>1.12458849808577</v>
      </c>
      <c r="S13" s="9" t="n">
        <v>1</v>
      </c>
      <c r="T13" s="9" t="n">
        <v>3</v>
      </c>
      <c r="U13" s="9" t="n">
        <v>3</v>
      </c>
      <c r="V13" s="10"/>
      <c r="W13" s="9" t="n">
        <v>16</v>
      </c>
      <c r="X13" s="9" t="n">
        <v>0</v>
      </c>
      <c r="Y13" s="9" t="n">
        <v>330</v>
      </c>
      <c r="Z13" s="9" t="n">
        <v>296</v>
      </c>
      <c r="AA13" s="9" t="n">
        <v>626</v>
      </c>
      <c r="AB13" s="9" t="n">
        <v>39.125</v>
      </c>
      <c r="AC13" s="10"/>
      <c r="AD13" s="9" t="n">
        <v>10</v>
      </c>
      <c r="AE13" s="9" t="n">
        <v>0</v>
      </c>
      <c r="AF13" s="9" t="n">
        <v>222</v>
      </c>
      <c r="AG13" s="9" t="n">
        <v>184</v>
      </c>
      <c r="AH13" s="9" t="n">
        <v>406</v>
      </c>
      <c r="AI13" s="9" t="n">
        <v>40.6</v>
      </c>
      <c r="AJ13" s="10"/>
      <c r="AK13" s="9"/>
      <c r="AL13" s="9"/>
      <c r="AM13" s="9"/>
      <c r="AN13" s="9"/>
      <c r="AO13" s="9" t="n">
        <v>0</v>
      </c>
      <c r="AP13" s="9"/>
      <c r="AQ13" s="10"/>
      <c r="AR13" s="9"/>
      <c r="AS13" s="9"/>
      <c r="AT13" s="9"/>
      <c r="AU13" s="9"/>
      <c r="AV13" s="9" t="n">
        <v>0</v>
      </c>
      <c r="AW13" s="9"/>
      <c r="AX13" s="10"/>
      <c r="AY13" s="9" t="n">
        <v>5</v>
      </c>
      <c r="AZ13" s="9" t="n">
        <v>0</v>
      </c>
      <c r="BA13" s="9" t="n">
        <v>135</v>
      </c>
      <c r="BB13" s="9" t="n">
        <v>28</v>
      </c>
      <c r="BC13" s="9" t="n">
        <v>163</v>
      </c>
      <c r="BD13" s="9" t="n">
        <v>32.6</v>
      </c>
      <c r="BE13" s="9"/>
    </row>
    <row r="14" customFormat="false" ht="15" hidden="false" customHeight="false" outlineLevel="0" collapsed="false">
      <c r="A14" s="9" t="s">
        <v>182</v>
      </c>
      <c r="B14" s="9" t="s">
        <v>37</v>
      </c>
      <c r="C14" s="9" t="n">
        <v>77.25</v>
      </c>
      <c r="D14" s="9" t="n">
        <v>271</v>
      </c>
      <c r="E14" s="9" t="n">
        <v>4.63</v>
      </c>
      <c r="F14" s="9" t="n">
        <f aca="false">STANDARDIZE(E14,$E$46,$E$47)*-1</f>
        <v>1.44960916601057</v>
      </c>
      <c r="G14" s="9" t="n">
        <v>21</v>
      </c>
      <c r="H14" s="9" t="n">
        <f aca="false">STANDARDIZE(G14,$G$46,$G$47)</f>
        <v>-0.991302413505026</v>
      </c>
      <c r="I14" s="9" t="n">
        <v>34.5</v>
      </c>
      <c r="J14" s="9" t="n">
        <f aca="false">STANDARDIZE(I14,$I$46,$I$47)</f>
        <v>1.06934432990746</v>
      </c>
      <c r="K14" s="9" t="n">
        <v>118</v>
      </c>
      <c r="L14" s="9" t="n">
        <f aca="false">STANDARDIZE(K14,$K$46,$K$47)</f>
        <v>0.867444801211822</v>
      </c>
      <c r="M14" s="9" t="n">
        <v>4.26</v>
      </c>
      <c r="N14" s="9" t="n">
        <f aca="false">STANDARDIZE(M14,$M$46,$M$47)*-1</f>
        <v>1.44104503460529</v>
      </c>
      <c r="O14" s="9" t="n">
        <v>7.11</v>
      </c>
      <c r="P14" s="9" t="n">
        <f aca="false">STANDARDIZE(O14,$O$46,$O$47)*-1</f>
        <v>0.837769873523663</v>
      </c>
      <c r="Q14" s="9" t="n">
        <f aca="false">F14+H14+J14+L14+N14+P14</f>
        <v>4.67391079175378</v>
      </c>
      <c r="R14" s="9" t="n">
        <f aca="false">AVERAGE(F14,H14,J14,L14,N14,P14)</f>
        <v>0.778985131958963</v>
      </c>
      <c r="S14" s="9" t="n">
        <v>1</v>
      </c>
      <c r="T14" s="9" t="n">
        <v>5</v>
      </c>
      <c r="U14" s="9" t="n">
        <v>5</v>
      </c>
      <c r="V14" s="10"/>
      <c r="W14" s="9"/>
      <c r="X14" s="9"/>
      <c r="Y14" s="9"/>
      <c r="Z14" s="9"/>
      <c r="AA14" s="9" t="n">
        <v>0</v>
      </c>
      <c r="AB14" s="9"/>
      <c r="AC14" s="10"/>
      <c r="AD14" s="9"/>
      <c r="AE14" s="9"/>
      <c r="AF14" s="9"/>
      <c r="AG14" s="9"/>
      <c r="AH14" s="9" t="n">
        <v>0</v>
      </c>
      <c r="AI14" s="9"/>
      <c r="AJ14" s="10"/>
      <c r="AK14" s="9"/>
      <c r="AL14" s="9"/>
      <c r="AM14" s="9"/>
      <c r="AN14" s="9"/>
      <c r="AO14" s="9" t="n">
        <v>0</v>
      </c>
      <c r="AP14" s="9"/>
      <c r="AQ14" s="10"/>
      <c r="AR14" s="9"/>
      <c r="AS14" s="9"/>
      <c r="AT14" s="9"/>
      <c r="AU14" s="9"/>
      <c r="AV14" s="9" t="n">
        <v>0</v>
      </c>
      <c r="AW14" s="9"/>
      <c r="AX14" s="10"/>
      <c r="AY14" s="9"/>
      <c r="AZ14" s="9"/>
      <c r="BA14" s="9"/>
      <c r="BB14" s="9"/>
      <c r="BC14" s="9" t="n">
        <v>0</v>
      </c>
      <c r="BD14" s="9"/>
      <c r="BE14" s="9"/>
    </row>
    <row r="15" customFormat="false" ht="15" hidden="false" customHeight="false" outlineLevel="0" collapsed="false">
      <c r="A15" s="9" t="s">
        <v>221</v>
      </c>
      <c r="B15" s="9" t="s">
        <v>37</v>
      </c>
      <c r="C15" s="9" t="n">
        <v>78.25</v>
      </c>
      <c r="D15" s="9" t="n">
        <v>269</v>
      </c>
      <c r="E15" s="9" t="n">
        <v>4.83</v>
      </c>
      <c r="F15" s="9" t="n">
        <f aca="false">STANDARDIZE(E15,$E$46,$E$47)*-1</f>
        <v>0.586624262077982</v>
      </c>
      <c r="G15" s="9" t="n">
        <v>24</v>
      </c>
      <c r="H15" s="9" t="n">
        <f aca="false">STANDARDIZE(G15,$G$46,$G$47)</f>
        <v>-0.478039234938972</v>
      </c>
      <c r="I15" s="9" t="n">
        <v>34</v>
      </c>
      <c r="J15" s="9" t="n">
        <f aca="false">STANDARDIZE(I15,$I$46,$I$47)</f>
        <v>0.940161793408569</v>
      </c>
      <c r="K15" s="9" t="n">
        <v>117</v>
      </c>
      <c r="L15" s="9" t="n">
        <f aca="false">STANDARDIZE(K15,$K$46,$K$47)</f>
        <v>0.747797242423985</v>
      </c>
      <c r="M15" s="9" t="n">
        <v>4.46</v>
      </c>
      <c r="N15" s="9" t="n">
        <f aca="false">STANDARDIZE(M15,$M$46,$M$47)*-1</f>
        <v>0.600785539208618</v>
      </c>
      <c r="O15" s="9" t="n">
        <v>7.17</v>
      </c>
      <c r="P15" s="9" t="n">
        <f aca="false">STANDARDIZE(O15,$O$46,$O$47)*-1</f>
        <v>0.674744384621762</v>
      </c>
      <c r="Q15" s="9" t="n">
        <f aca="false">F15+H15+J15+L15+N15+P15</f>
        <v>3.07207398680194</v>
      </c>
      <c r="R15" s="9" t="n">
        <f aca="false">AVERAGE(F15,H15,J15,L15,N15,P15)</f>
        <v>0.512012331133658</v>
      </c>
      <c r="S15" s="9" t="n">
        <v>7</v>
      </c>
      <c r="T15" s="9" t="n">
        <v>212</v>
      </c>
      <c r="U15" s="9" t="n">
        <v>167</v>
      </c>
      <c r="V15" s="10"/>
      <c r="W15" s="9"/>
      <c r="X15" s="9"/>
      <c r="Y15" s="9"/>
      <c r="Z15" s="9"/>
      <c r="AA15" s="9" t="n">
        <v>0</v>
      </c>
      <c r="AB15" s="9"/>
      <c r="AC15" s="10"/>
      <c r="AD15" s="9"/>
      <c r="AE15" s="9"/>
      <c r="AF15" s="9"/>
      <c r="AG15" s="9"/>
      <c r="AH15" s="9" t="n">
        <v>0</v>
      </c>
      <c r="AI15" s="9"/>
      <c r="AJ15" s="10"/>
      <c r="AK15" s="9"/>
      <c r="AL15" s="9"/>
      <c r="AM15" s="9"/>
      <c r="AN15" s="9"/>
      <c r="AO15" s="9" t="n">
        <v>0</v>
      </c>
      <c r="AP15" s="9"/>
      <c r="AQ15" s="10"/>
      <c r="AR15" s="9"/>
      <c r="AS15" s="9"/>
      <c r="AT15" s="9"/>
      <c r="AU15" s="9"/>
      <c r="AV15" s="9" t="n">
        <v>0</v>
      </c>
      <c r="AW15" s="9"/>
      <c r="AX15" s="10"/>
      <c r="AY15" s="9"/>
      <c r="AZ15" s="9"/>
      <c r="BA15" s="9"/>
      <c r="BB15" s="9"/>
      <c r="BC15" s="9" t="n">
        <v>0</v>
      </c>
      <c r="BD15" s="9"/>
      <c r="BE15" s="9"/>
    </row>
    <row r="16" customFormat="false" ht="15" hidden="false" customHeight="false" outlineLevel="0" collapsed="false">
      <c r="A16" s="9" t="s">
        <v>284</v>
      </c>
      <c r="B16" s="9" t="s">
        <v>37</v>
      </c>
      <c r="C16" s="9" t="n">
        <v>76</v>
      </c>
      <c r="D16" s="9" t="n">
        <v>277</v>
      </c>
      <c r="E16" s="9" t="n">
        <v>4.8</v>
      </c>
      <c r="F16" s="9" t="n">
        <f aca="false">STANDARDIZE(E16,$E$46,$E$47)*-1</f>
        <v>0.716071997667871</v>
      </c>
      <c r="G16" s="9"/>
      <c r="H16" s="9"/>
      <c r="I16" s="9" t="n">
        <v>33</v>
      </c>
      <c r="J16" s="9" t="n">
        <f aca="false">STANDARDIZE(I16,$I$46,$I$47)</f>
        <v>0.681796720410795</v>
      </c>
      <c r="K16" s="9" t="n">
        <v>119</v>
      </c>
      <c r="L16" s="9" t="n">
        <f aca="false">STANDARDIZE(K16,$K$46,$K$47)</f>
        <v>0.98709235999966</v>
      </c>
      <c r="M16" s="9" t="n">
        <v>4.51</v>
      </c>
      <c r="N16" s="9" t="n">
        <f aca="false">STANDARDIZE(M16,$M$46,$M$47)*-1</f>
        <v>0.390720665359452</v>
      </c>
      <c r="O16" s="9" t="n">
        <v>7.03</v>
      </c>
      <c r="P16" s="9" t="n">
        <f aca="false">STANDARDIZE(O16,$O$46,$O$47)*-1</f>
        <v>1.05513719205953</v>
      </c>
      <c r="Q16" s="9" t="n">
        <f aca="false">F16+H16+J16+L16+N16+P16</f>
        <v>3.83081893549731</v>
      </c>
      <c r="R16" s="9" t="n">
        <f aca="false">AVERAGE(F16,H16,J16,L16,N16,P16)</f>
        <v>0.766163787099462</v>
      </c>
      <c r="S16" s="9" t="n">
        <v>5</v>
      </c>
      <c r="T16" s="9" t="n">
        <v>142</v>
      </c>
      <c r="U16" s="9" t="n">
        <v>123</v>
      </c>
      <c r="V16" s="10"/>
      <c r="W16" s="9" t="n">
        <v>7</v>
      </c>
      <c r="X16" s="9" t="n">
        <v>0</v>
      </c>
      <c r="Y16" s="9" t="n">
        <v>149</v>
      </c>
      <c r="Z16" s="9" t="n">
        <v>44</v>
      </c>
      <c r="AA16" s="9" t="n">
        <v>193</v>
      </c>
      <c r="AB16" s="9" t="n">
        <v>27.5714285714286</v>
      </c>
      <c r="AC16" s="10"/>
      <c r="AD16" s="9" t="n">
        <v>4</v>
      </c>
      <c r="AE16" s="9" t="n">
        <v>0</v>
      </c>
      <c r="AF16" s="9" t="n">
        <v>48</v>
      </c>
      <c r="AG16" s="9" t="n">
        <v>4</v>
      </c>
      <c r="AH16" s="9" t="n">
        <v>52</v>
      </c>
      <c r="AI16" s="9" t="n">
        <v>13</v>
      </c>
      <c r="AJ16" s="10"/>
      <c r="AK16" s="9" t="n">
        <v>1</v>
      </c>
      <c r="AL16" s="9" t="n">
        <v>0</v>
      </c>
      <c r="AM16" s="9" t="n">
        <v>2</v>
      </c>
      <c r="AN16" s="9" t="n">
        <v>0</v>
      </c>
      <c r="AO16" s="9" t="n">
        <v>2</v>
      </c>
      <c r="AP16" s="9" t="n">
        <v>2</v>
      </c>
      <c r="AQ16" s="10"/>
      <c r="AR16" s="9" t="n">
        <v>10</v>
      </c>
      <c r="AS16" s="9" t="n">
        <v>0</v>
      </c>
      <c r="AT16" s="9" t="n">
        <v>196</v>
      </c>
      <c r="AU16" s="9" t="n">
        <v>27</v>
      </c>
      <c r="AV16" s="9" t="n">
        <v>223</v>
      </c>
      <c r="AW16" s="9" t="n">
        <v>22.3</v>
      </c>
      <c r="AX16" s="10"/>
      <c r="AY16" s="9" t="n">
        <v>3</v>
      </c>
      <c r="AZ16" s="9" t="n">
        <v>0</v>
      </c>
      <c r="BA16" s="9" t="n">
        <v>47</v>
      </c>
      <c r="BB16" s="9" t="n">
        <v>0</v>
      </c>
      <c r="BC16" s="9" t="n">
        <v>47</v>
      </c>
      <c r="BD16" s="9" t="n">
        <v>15.6666666666667</v>
      </c>
      <c r="BE16" s="9"/>
    </row>
    <row r="17" customFormat="false" ht="15" hidden="false" customHeight="false" outlineLevel="0" collapsed="false">
      <c r="A17" s="9" t="s">
        <v>296</v>
      </c>
      <c r="B17" s="9" t="s">
        <v>37</v>
      </c>
      <c r="C17" s="9" t="n">
        <v>75.63</v>
      </c>
      <c r="D17" s="9" t="n">
        <v>276</v>
      </c>
      <c r="E17" s="9" t="n">
        <v>4.87</v>
      </c>
      <c r="F17" s="9" t="n">
        <f aca="false">STANDARDIZE(E17,$E$46,$E$47)*-1</f>
        <v>0.414027281291465</v>
      </c>
      <c r="G17" s="9" t="n">
        <v>26</v>
      </c>
      <c r="H17" s="9" t="n">
        <f aca="false">STANDARDIZE(G17,$G$46,$G$47)</f>
        <v>-0.135863782561602</v>
      </c>
      <c r="I17" s="9" t="n">
        <v>31.5</v>
      </c>
      <c r="J17" s="9" t="n">
        <f aca="false">STANDARDIZE(I17,$I$46,$I$47)</f>
        <v>0.294249110914133</v>
      </c>
      <c r="K17" s="9" t="n">
        <v>114</v>
      </c>
      <c r="L17" s="9" t="n">
        <f aca="false">STANDARDIZE(K17,$K$46,$K$47)</f>
        <v>0.388854566060472</v>
      </c>
      <c r="M17" s="9"/>
      <c r="N17" s="9"/>
      <c r="O17" s="9"/>
      <c r="P17" s="9"/>
      <c r="Q17" s="9" t="n">
        <f aca="false">F17+H17+J17+L17+N17+P17</f>
        <v>0.961267175704467</v>
      </c>
      <c r="R17" s="9" t="n">
        <f aca="false">AVERAGE(F17,H17,J17,L17,N17,P17)</f>
        <v>0.240316793926117</v>
      </c>
      <c r="S17" s="9" t="n">
        <v>4</v>
      </c>
      <c r="T17" s="9" t="n">
        <v>127</v>
      </c>
      <c r="U17" s="9" t="n">
        <v>110</v>
      </c>
      <c r="V17" s="10"/>
      <c r="W17" s="9" t="n">
        <v>14</v>
      </c>
      <c r="X17" s="9" t="n">
        <v>0</v>
      </c>
      <c r="Y17" s="9" t="n">
        <v>302</v>
      </c>
      <c r="Z17" s="9" t="n">
        <v>40</v>
      </c>
      <c r="AA17" s="9" t="n">
        <v>342</v>
      </c>
      <c r="AB17" s="9" t="n">
        <v>24.4285714285714</v>
      </c>
      <c r="AC17" s="10"/>
      <c r="AD17" s="9" t="n">
        <v>16</v>
      </c>
      <c r="AE17" s="9" t="n">
        <v>0</v>
      </c>
      <c r="AF17" s="9" t="n">
        <v>582</v>
      </c>
      <c r="AG17" s="9" t="n">
        <v>100</v>
      </c>
      <c r="AH17" s="9" t="n">
        <v>682</v>
      </c>
      <c r="AI17" s="9" t="n">
        <v>42.625</v>
      </c>
      <c r="AJ17" s="10"/>
      <c r="AK17" s="9" t="n">
        <v>4</v>
      </c>
      <c r="AL17" s="9" t="n">
        <v>0</v>
      </c>
      <c r="AM17" s="9" t="n">
        <v>106</v>
      </c>
      <c r="AN17" s="9" t="n">
        <v>0</v>
      </c>
      <c r="AO17" s="9" t="n">
        <v>106</v>
      </c>
      <c r="AP17" s="9" t="n">
        <v>26.5</v>
      </c>
      <c r="AQ17" s="10"/>
      <c r="AR17" s="9" t="n">
        <v>3</v>
      </c>
      <c r="AS17" s="9" t="n">
        <v>0</v>
      </c>
      <c r="AT17" s="9" t="n">
        <v>40</v>
      </c>
      <c r="AU17" s="9" t="n">
        <v>7</v>
      </c>
      <c r="AV17" s="9" t="n">
        <v>47</v>
      </c>
      <c r="AW17" s="9" t="n">
        <v>15.6666666666667</v>
      </c>
      <c r="AX17" s="10"/>
      <c r="AY17" s="9"/>
      <c r="AZ17" s="9"/>
      <c r="BA17" s="9"/>
      <c r="BB17" s="9"/>
      <c r="BC17" s="9" t="n">
        <v>0</v>
      </c>
      <c r="BD17" s="9"/>
      <c r="BE17" s="9"/>
    </row>
    <row r="18" customFormat="false" ht="15" hidden="false" customHeight="false" outlineLevel="0" collapsed="false">
      <c r="A18" s="9" t="s">
        <v>303</v>
      </c>
      <c r="B18" s="9" t="s">
        <v>37</v>
      </c>
      <c r="C18" s="9" t="n">
        <v>80.13</v>
      </c>
      <c r="D18" s="9" t="n">
        <v>277</v>
      </c>
      <c r="E18" s="9" t="n">
        <v>4.62</v>
      </c>
      <c r="F18" s="9" t="n">
        <f aca="false">STANDARDIZE(E18,$E$46,$E$47)*-1</f>
        <v>1.4927584112072</v>
      </c>
      <c r="G18" s="9" t="n">
        <v>38</v>
      </c>
      <c r="H18" s="9" t="n">
        <f aca="false">STANDARDIZE(G18,$G$46,$G$47)</f>
        <v>1.91718893170261</v>
      </c>
      <c r="I18" s="9" t="n">
        <v>34.5</v>
      </c>
      <c r="J18" s="9" t="n">
        <f aca="false">STANDARDIZE(I18,$I$46,$I$47)</f>
        <v>1.06934432990746</v>
      </c>
      <c r="K18" s="9" t="n">
        <v>121</v>
      </c>
      <c r="L18" s="9" t="n">
        <f aca="false">STANDARDIZE(K18,$K$46,$K$47)</f>
        <v>1.22638747757534</v>
      </c>
      <c r="M18" s="9" t="n">
        <v>4.51</v>
      </c>
      <c r="N18" s="9" t="n">
        <f aca="false">STANDARDIZE(M18,$M$46,$M$47)*-1</f>
        <v>0.390720665359452</v>
      </c>
      <c r="O18" s="9" t="n">
        <v>7.07</v>
      </c>
      <c r="P18" s="9" t="n">
        <f aca="false">STANDARDIZE(O18,$O$46,$O$47)*-1</f>
        <v>0.946453532791597</v>
      </c>
      <c r="Q18" s="9" t="n">
        <f aca="false">F18+H18+J18+L18+N18+P18</f>
        <v>7.04285334854365</v>
      </c>
      <c r="R18" s="9" t="n">
        <f aca="false">AVERAGE(F18,H18,J18,L18,N18,P18)</f>
        <v>1.17380889142394</v>
      </c>
      <c r="S18" s="9" t="n">
        <v>2</v>
      </c>
      <c r="T18" s="9" t="n">
        <v>53</v>
      </c>
      <c r="U18" s="9" t="n">
        <v>48</v>
      </c>
      <c r="V18" s="10"/>
      <c r="W18" s="9" t="n">
        <v>10</v>
      </c>
      <c r="X18" s="9" t="n">
        <v>0</v>
      </c>
      <c r="Y18" s="9" t="n">
        <v>164</v>
      </c>
      <c r="Z18" s="9" t="n">
        <v>73</v>
      </c>
      <c r="AA18" s="9" t="n">
        <v>237</v>
      </c>
      <c r="AB18" s="9" t="n">
        <v>23.7</v>
      </c>
      <c r="AC18" s="10"/>
      <c r="AD18" s="9" t="n">
        <v>12</v>
      </c>
      <c r="AE18" s="9" t="n">
        <v>0</v>
      </c>
      <c r="AF18" s="9" t="n">
        <v>186</v>
      </c>
      <c r="AG18" s="9" t="n">
        <v>175</v>
      </c>
      <c r="AH18" s="9" t="n">
        <v>361</v>
      </c>
      <c r="AI18" s="9" t="n">
        <v>30.0833333333333</v>
      </c>
      <c r="AJ18" s="10"/>
      <c r="AK18" s="9" t="n">
        <v>7</v>
      </c>
      <c r="AL18" s="9" t="n">
        <v>0</v>
      </c>
      <c r="AM18" s="9" t="n">
        <v>57</v>
      </c>
      <c r="AN18" s="9" t="n">
        <v>104</v>
      </c>
      <c r="AO18" s="9" t="n">
        <v>161</v>
      </c>
      <c r="AP18" s="9" t="n">
        <v>23</v>
      </c>
      <c r="AQ18" s="10"/>
      <c r="AR18" s="9" t="n">
        <v>15</v>
      </c>
      <c r="AS18" s="9" t="n">
        <v>0</v>
      </c>
      <c r="AT18" s="9" t="n">
        <v>322</v>
      </c>
      <c r="AU18" s="9" t="n">
        <v>249</v>
      </c>
      <c r="AV18" s="9" t="n">
        <v>571</v>
      </c>
      <c r="AW18" s="9" t="n">
        <v>38.0666666666667</v>
      </c>
      <c r="AX18" s="10"/>
      <c r="AY18" s="9" t="n">
        <v>16</v>
      </c>
      <c r="AZ18" s="9" t="n">
        <v>0</v>
      </c>
      <c r="BA18" s="9" t="n">
        <v>576</v>
      </c>
      <c r="BB18" s="9" t="n">
        <v>206</v>
      </c>
      <c r="BC18" s="9" t="n">
        <v>782</v>
      </c>
      <c r="BD18" s="9" t="n">
        <v>48.875</v>
      </c>
      <c r="BE18" s="9"/>
    </row>
    <row r="19" customFormat="false" ht="15" hidden="false" customHeight="false" outlineLevel="0" collapsed="false">
      <c r="A19" s="9" t="s">
        <v>323</v>
      </c>
      <c r="B19" s="9" t="s">
        <v>37</v>
      </c>
      <c r="C19" s="9" t="n">
        <v>77.38</v>
      </c>
      <c r="D19" s="9" t="n">
        <v>255</v>
      </c>
      <c r="E19" s="9" t="n">
        <v>4.78</v>
      </c>
      <c r="F19" s="9" t="n">
        <f aca="false">STANDARDIZE(E19,$E$46,$E$47)*-1</f>
        <v>0.802370488061128</v>
      </c>
      <c r="G19" s="9" t="n">
        <v>22</v>
      </c>
      <c r="H19" s="9" t="n">
        <f aca="false">STANDARDIZE(G19,$G$46,$G$47)</f>
        <v>-0.820214687316341</v>
      </c>
      <c r="I19" s="9" t="n">
        <v>33</v>
      </c>
      <c r="J19" s="9" t="n">
        <f aca="false">STANDARDIZE(I19,$I$46,$I$47)</f>
        <v>0.681796720410795</v>
      </c>
      <c r="K19" s="9" t="n">
        <v>113</v>
      </c>
      <c r="L19" s="9" t="n">
        <f aca="false">STANDARDIZE(K19,$K$46,$K$47)</f>
        <v>0.269207007272635</v>
      </c>
      <c r="M19" s="9" t="n">
        <v>4.44</v>
      </c>
      <c r="N19" s="9" t="n">
        <f aca="false">STANDARDIZE(M19,$M$46,$M$47)*-1</f>
        <v>0.684811488748284</v>
      </c>
      <c r="O19" s="9" t="n">
        <v>6.91</v>
      </c>
      <c r="P19" s="9" t="n">
        <f aca="false">STANDARDIZE(O19,$O$46,$O$47)*-1</f>
        <v>1.38118816986334</v>
      </c>
      <c r="Q19" s="9" t="n">
        <f aca="false">F19+H19+J19+L19+N19+P19</f>
        <v>2.99915918703984</v>
      </c>
      <c r="R19" s="9" t="n">
        <f aca="false">AVERAGE(F19,H19,J19,L19,N19,P19)</f>
        <v>0.499859864506639</v>
      </c>
      <c r="S19" s="9" t="n">
        <v>7</v>
      </c>
      <c r="T19" s="9" t="n">
        <v>226</v>
      </c>
      <c r="U19" s="9" t="n">
        <v>177</v>
      </c>
      <c r="V19" s="10"/>
      <c r="W19" s="9" t="n">
        <v>15</v>
      </c>
      <c r="X19" s="9" t="n">
        <v>0</v>
      </c>
      <c r="Y19" s="9" t="n">
        <v>119</v>
      </c>
      <c r="Z19" s="9" t="n">
        <v>202</v>
      </c>
      <c r="AA19" s="9" t="n">
        <v>321</v>
      </c>
      <c r="AB19" s="9" t="n">
        <v>21.4</v>
      </c>
      <c r="AC19" s="10"/>
      <c r="AD19" s="9" t="n">
        <v>3</v>
      </c>
      <c r="AE19" s="9" t="n">
        <v>0</v>
      </c>
      <c r="AF19" s="9" t="n">
        <v>25</v>
      </c>
      <c r="AG19" s="9" t="n">
        <v>43</v>
      </c>
      <c r="AH19" s="9" t="n">
        <v>68</v>
      </c>
      <c r="AI19" s="9" t="n">
        <v>22.6666666666667</v>
      </c>
      <c r="AJ19" s="10"/>
      <c r="AK19" s="9"/>
      <c r="AL19" s="9"/>
      <c r="AM19" s="9"/>
      <c r="AN19" s="9"/>
      <c r="AO19" s="9" t="n">
        <v>0</v>
      </c>
      <c r="AP19" s="9"/>
      <c r="AQ19" s="10"/>
      <c r="AR19" s="9"/>
      <c r="AS19" s="9"/>
      <c r="AT19" s="9"/>
      <c r="AU19" s="9"/>
      <c r="AV19" s="9" t="n">
        <v>0</v>
      </c>
      <c r="AW19" s="9"/>
      <c r="AX19" s="10"/>
      <c r="AY19" s="9"/>
      <c r="AZ19" s="9"/>
      <c r="BA19" s="9"/>
      <c r="BB19" s="9"/>
      <c r="BC19" s="9" t="n">
        <v>0</v>
      </c>
      <c r="BD19" s="9"/>
      <c r="BE19" s="9"/>
    </row>
    <row r="20" customFormat="false" ht="15" hidden="false" customHeight="false" outlineLevel="0" collapsed="false">
      <c r="A20" s="9" t="s">
        <v>377</v>
      </c>
      <c r="B20" s="9" t="s">
        <v>37</v>
      </c>
      <c r="C20" s="9" t="n">
        <v>75.25</v>
      </c>
      <c r="D20" s="9" t="n">
        <v>262</v>
      </c>
      <c r="E20" s="9" t="n">
        <v>4.81</v>
      </c>
      <c r="F20" s="9" t="n">
        <f aca="false">STANDARDIZE(E20,$E$46,$E$47)*-1</f>
        <v>0.672922752471243</v>
      </c>
      <c r="G20" s="9"/>
      <c r="H20" s="9"/>
      <c r="I20" s="9" t="n">
        <v>34.5</v>
      </c>
      <c r="J20" s="9" t="n">
        <f aca="false">STANDARDIZE(I20,$I$46,$I$47)</f>
        <v>1.06934432990746</v>
      </c>
      <c r="K20" s="9" t="n">
        <v>114</v>
      </c>
      <c r="L20" s="9" t="n">
        <f aca="false">STANDARDIZE(K20,$K$46,$K$47)</f>
        <v>0.388854566060472</v>
      </c>
      <c r="M20" s="9" t="n">
        <v>4.51</v>
      </c>
      <c r="N20" s="9" t="n">
        <f aca="false">STANDARDIZE(M20,$M$46,$M$47)*-1</f>
        <v>0.390720665359452</v>
      </c>
      <c r="O20" s="9" t="n">
        <v>7.18</v>
      </c>
      <c r="P20" s="9" t="n">
        <f aca="false">STANDARDIZE(O20,$O$46,$O$47)*-1</f>
        <v>0.647573469804779</v>
      </c>
      <c r="Q20" s="9" t="n">
        <f aca="false">F20+H20+J20+L20+N20+P20</f>
        <v>3.1694157836034</v>
      </c>
      <c r="R20" s="9" t="n">
        <f aca="false">AVERAGE(F20,H20,J20,L20,N20,P20)</f>
        <v>0.633883156720681</v>
      </c>
      <c r="S20" s="9" t="n">
        <v>3</v>
      </c>
      <c r="T20" s="9" t="n">
        <v>95</v>
      </c>
      <c r="U20" s="9" t="n">
        <v>84</v>
      </c>
      <c r="V20" s="10"/>
      <c r="W20" s="9"/>
      <c r="X20" s="9"/>
      <c r="Y20" s="9"/>
      <c r="Z20" s="9"/>
      <c r="AA20" s="9" t="n">
        <v>0</v>
      </c>
      <c r="AB20" s="9"/>
      <c r="AC20" s="10"/>
      <c r="AD20" s="9"/>
      <c r="AE20" s="9"/>
      <c r="AF20" s="9"/>
      <c r="AG20" s="9"/>
      <c r="AH20" s="9" t="n">
        <v>0</v>
      </c>
      <c r="AI20" s="9"/>
      <c r="AJ20" s="10"/>
      <c r="AK20" s="9"/>
      <c r="AL20" s="9"/>
      <c r="AM20" s="9"/>
      <c r="AN20" s="9"/>
      <c r="AO20" s="9" t="n">
        <v>0</v>
      </c>
      <c r="AP20" s="9"/>
      <c r="AQ20" s="10"/>
      <c r="AR20" s="9"/>
      <c r="AS20" s="9"/>
      <c r="AT20" s="9"/>
      <c r="AU20" s="9"/>
      <c r="AV20" s="9" t="n">
        <v>0</v>
      </c>
      <c r="AW20" s="9"/>
      <c r="AX20" s="10"/>
      <c r="AY20" s="9"/>
      <c r="AZ20" s="9"/>
      <c r="BA20" s="9"/>
      <c r="BB20" s="9"/>
      <c r="BC20" s="9" t="n">
        <v>0</v>
      </c>
      <c r="BD20" s="9"/>
      <c r="BE20" s="9"/>
    </row>
    <row r="21" customFormat="false" ht="15" hidden="false" customHeight="false" outlineLevel="0" collapsed="false">
      <c r="A21" s="9" t="s">
        <v>386</v>
      </c>
      <c r="B21" s="9" t="s">
        <v>37</v>
      </c>
      <c r="C21" s="9" t="n">
        <v>73.88</v>
      </c>
      <c r="D21" s="9" t="n">
        <v>256</v>
      </c>
      <c r="E21" s="9" t="n">
        <v>4.78</v>
      </c>
      <c r="F21" s="9" t="n">
        <f aca="false">STANDARDIZE(E21,$E$46,$E$47)*-1</f>
        <v>0.802370488061128</v>
      </c>
      <c r="G21" s="9" t="n">
        <v>30</v>
      </c>
      <c r="H21" s="9" t="n">
        <f aca="false">STANDARDIZE(G21,$G$46,$G$47)</f>
        <v>0.548487122193136</v>
      </c>
      <c r="I21" s="9"/>
      <c r="J21" s="9"/>
      <c r="K21" s="9"/>
      <c r="L21" s="9"/>
      <c r="M21" s="9"/>
      <c r="N21" s="9"/>
      <c r="O21" s="9"/>
      <c r="P21" s="9"/>
      <c r="Q21" s="9" t="n">
        <f aca="false">F21+H21+J21+L21+N21+P21</f>
        <v>1.35085761025426</v>
      </c>
      <c r="R21" s="9" t="n">
        <f aca="false">AVERAGE(F21,H21,J21,L21,N21,P21)</f>
        <v>0.675428805127132</v>
      </c>
      <c r="S21" s="9" t="n">
        <v>5</v>
      </c>
      <c r="T21" s="9" t="n">
        <v>153</v>
      </c>
      <c r="U21" s="9" t="n">
        <v>130</v>
      </c>
      <c r="V21" s="10"/>
      <c r="W21" s="9" t="n">
        <v>12</v>
      </c>
      <c r="X21" s="9" t="n">
        <v>0</v>
      </c>
      <c r="Y21" s="9" t="n">
        <v>126</v>
      </c>
      <c r="Z21" s="9" t="n">
        <v>67</v>
      </c>
      <c r="AA21" s="9" t="n">
        <v>193</v>
      </c>
      <c r="AB21" s="9" t="n">
        <v>16.0833333333333</v>
      </c>
      <c r="AC21" s="10"/>
      <c r="AD21" s="9" t="n">
        <v>12</v>
      </c>
      <c r="AE21" s="9" t="n">
        <v>0</v>
      </c>
      <c r="AF21" s="9" t="n">
        <v>87</v>
      </c>
      <c r="AG21" s="9" t="n">
        <v>52</v>
      </c>
      <c r="AH21" s="9" t="n">
        <v>139</v>
      </c>
      <c r="AI21" s="9" t="n">
        <v>11.5833333333333</v>
      </c>
      <c r="AJ21" s="10"/>
      <c r="AK21" s="9" t="n">
        <v>2</v>
      </c>
      <c r="AL21" s="9" t="n">
        <v>0</v>
      </c>
      <c r="AM21" s="9" t="n">
        <v>0</v>
      </c>
      <c r="AN21" s="9" t="n">
        <v>15</v>
      </c>
      <c r="AO21" s="9" t="n">
        <v>15</v>
      </c>
      <c r="AP21" s="9" t="n">
        <v>7.5</v>
      </c>
      <c r="AQ21" s="10"/>
      <c r="AR21" s="9"/>
      <c r="AS21" s="9"/>
      <c r="AT21" s="9"/>
      <c r="AU21" s="9"/>
      <c r="AV21" s="9" t="n">
        <v>0</v>
      </c>
      <c r="AW21" s="9"/>
      <c r="AX21" s="10"/>
      <c r="AY21" s="9"/>
      <c r="AZ21" s="9"/>
      <c r="BA21" s="9"/>
      <c r="BB21" s="9"/>
      <c r="BC21" s="9" t="n">
        <v>0</v>
      </c>
      <c r="BD21" s="9"/>
      <c r="BE21" s="9"/>
    </row>
    <row r="22" customFormat="false" ht="15" hidden="false" customHeight="false" outlineLevel="0" collapsed="false">
      <c r="A22" s="9" t="s">
        <v>413</v>
      </c>
      <c r="B22" s="9" t="s">
        <v>37</v>
      </c>
      <c r="C22" s="9" t="n">
        <v>75</v>
      </c>
      <c r="D22" s="9" t="n">
        <v>260</v>
      </c>
      <c r="E22" s="9" t="n">
        <v>4.92</v>
      </c>
      <c r="F22" s="9" t="n">
        <f aca="false">STANDARDIZE(E22,$E$46,$E$47)*-1</f>
        <v>0.198281055308319</v>
      </c>
      <c r="G22" s="9" t="n">
        <v>25</v>
      </c>
      <c r="H22" s="9" t="n">
        <f aca="false">STANDARDIZE(G22,$G$46,$G$47)</f>
        <v>-0.306951508750287</v>
      </c>
      <c r="I22" s="9" t="n">
        <v>33</v>
      </c>
      <c r="J22" s="9" t="n">
        <f aca="false">STANDARDIZE(I22,$I$46,$I$47)</f>
        <v>0.681796720410795</v>
      </c>
      <c r="K22" s="9" t="n">
        <v>112</v>
      </c>
      <c r="L22" s="9" t="n">
        <f aca="false">STANDARDIZE(K22,$K$46,$K$47)</f>
        <v>0.149559448484797</v>
      </c>
      <c r="M22" s="9"/>
      <c r="N22" s="9"/>
      <c r="O22" s="9"/>
      <c r="P22" s="9"/>
      <c r="Q22" s="9" t="n">
        <f aca="false">F22+H22+J22+L22+N22+P22</f>
        <v>0.722685715453623</v>
      </c>
      <c r="R22" s="9" t="n">
        <f aca="false">AVERAGE(F22,H22,J22,L22,N22,P22)</f>
        <v>0.180671428863406</v>
      </c>
      <c r="S22" s="9" t="n">
        <v>6</v>
      </c>
      <c r="T22" s="9" t="n">
        <v>179</v>
      </c>
      <c r="U22" s="9" t="n">
        <v>148</v>
      </c>
      <c r="V22" s="10"/>
      <c r="W22" s="9" t="n">
        <v>13</v>
      </c>
      <c r="X22" s="9" t="n">
        <v>0</v>
      </c>
      <c r="Y22" s="9" t="n">
        <v>214</v>
      </c>
      <c r="Z22" s="9" t="n">
        <v>93</v>
      </c>
      <c r="AA22" s="9" t="n">
        <v>307</v>
      </c>
      <c r="AB22" s="9" t="n">
        <v>23.6153846153846</v>
      </c>
      <c r="AC22" s="10"/>
      <c r="AD22" s="9" t="n">
        <v>15</v>
      </c>
      <c r="AE22" s="9" t="n">
        <v>0</v>
      </c>
      <c r="AF22" s="9" t="n">
        <v>131</v>
      </c>
      <c r="AG22" s="9" t="n">
        <v>325</v>
      </c>
      <c r="AH22" s="9" t="n">
        <v>456</v>
      </c>
      <c r="AI22" s="9" t="n">
        <v>30.4</v>
      </c>
      <c r="AJ22" s="10"/>
      <c r="AK22" s="9" t="n">
        <v>3</v>
      </c>
      <c r="AL22" s="9" t="n">
        <v>4</v>
      </c>
      <c r="AM22" s="9" t="n">
        <v>0</v>
      </c>
      <c r="AN22" s="9" t="n">
        <v>35</v>
      </c>
      <c r="AO22" s="9" t="n">
        <v>39</v>
      </c>
      <c r="AP22" s="9" t="n">
        <v>13</v>
      </c>
      <c r="AQ22" s="10"/>
      <c r="AR22" s="9" t="n">
        <v>16</v>
      </c>
      <c r="AS22" s="9" t="n">
        <v>0</v>
      </c>
      <c r="AT22" s="9" t="n">
        <v>144</v>
      </c>
      <c r="AU22" s="9" t="n">
        <v>231</v>
      </c>
      <c r="AV22" s="9" t="n">
        <v>375</v>
      </c>
      <c r="AW22" s="9" t="n">
        <v>23.4375</v>
      </c>
      <c r="AX22" s="10"/>
      <c r="AY22" s="9"/>
      <c r="AZ22" s="9"/>
      <c r="BA22" s="9"/>
      <c r="BB22" s="9"/>
      <c r="BC22" s="9" t="n">
        <v>0</v>
      </c>
      <c r="BD22" s="9"/>
      <c r="BE22" s="9"/>
    </row>
    <row r="23" customFormat="false" ht="15" hidden="false" customHeight="false" outlineLevel="0" collapsed="false">
      <c r="A23" s="9" t="s">
        <v>430</v>
      </c>
      <c r="B23" s="9" t="s">
        <v>37</v>
      </c>
      <c r="C23" s="9" t="n">
        <v>78.25</v>
      </c>
      <c r="D23" s="9" t="n">
        <v>281</v>
      </c>
      <c r="E23" s="9" t="n">
        <v>4.96</v>
      </c>
      <c r="F23" s="9" t="n">
        <f aca="false">STANDARDIZE(E23,$E$46,$E$47)*-1</f>
        <v>0.0256840745218012</v>
      </c>
      <c r="G23" s="9" t="n">
        <v>23</v>
      </c>
      <c r="H23" s="9" t="n">
        <f aca="false">STANDARDIZE(G23,$G$46,$G$47)</f>
        <v>-0.649126961127657</v>
      </c>
      <c r="I23" s="9" t="n">
        <v>28.5</v>
      </c>
      <c r="J23" s="9" t="n">
        <f aca="false">STANDARDIZE(I23,$I$46,$I$47)</f>
        <v>-0.480846108079192</v>
      </c>
      <c r="K23" s="9" t="n">
        <v>110</v>
      </c>
      <c r="L23" s="9" t="n">
        <f aca="false">STANDARDIZE(K23,$K$46,$K$47)</f>
        <v>-0.0897356690908782</v>
      </c>
      <c r="M23" s="9" t="n">
        <v>4.59</v>
      </c>
      <c r="N23" s="9" t="n">
        <f aca="false">STANDARDIZE(M23,$M$46,$M$47)*-1</f>
        <v>0.0546168672007832</v>
      </c>
      <c r="O23" s="9" t="n">
        <v>7.2</v>
      </c>
      <c r="P23" s="9" t="n">
        <f aca="false">STANDARDIZE(O23,$O$46,$O$47)*-1</f>
        <v>0.59323164017081</v>
      </c>
      <c r="Q23" s="9" t="n">
        <f aca="false">F23+H23+J23+L23+N23+P23</f>
        <v>-0.546176156404332</v>
      </c>
      <c r="R23" s="9" t="n">
        <f aca="false">AVERAGE(F23,H23,J23,L23,N23,P23)</f>
        <v>-0.091029359400722</v>
      </c>
      <c r="S23" s="9" t="n">
        <v>4</v>
      </c>
      <c r="T23" s="9" t="n">
        <v>126</v>
      </c>
      <c r="U23" s="9" t="n">
        <v>109</v>
      </c>
      <c r="V23" s="10"/>
      <c r="W23" s="9" t="n">
        <v>12</v>
      </c>
      <c r="X23" s="9" t="n">
        <v>0</v>
      </c>
      <c r="Y23" s="9" t="n">
        <v>312</v>
      </c>
      <c r="Z23" s="9" t="n">
        <v>24</v>
      </c>
      <c r="AA23" s="9" t="n">
        <v>336</v>
      </c>
      <c r="AB23" s="9" t="n">
        <v>28</v>
      </c>
      <c r="AC23" s="10"/>
      <c r="AD23" s="9" t="n">
        <v>15</v>
      </c>
      <c r="AE23" s="9" t="n">
        <v>0</v>
      </c>
      <c r="AF23" s="9" t="n">
        <v>570</v>
      </c>
      <c r="AG23" s="9" t="n">
        <v>74</v>
      </c>
      <c r="AH23" s="9" t="n">
        <v>644</v>
      </c>
      <c r="AI23" s="9" t="n">
        <v>42.9333333333333</v>
      </c>
      <c r="AJ23" s="10"/>
      <c r="AK23" s="9" t="n">
        <v>16</v>
      </c>
      <c r="AL23" s="9" t="n">
        <v>0</v>
      </c>
      <c r="AM23" s="9" t="n">
        <v>671</v>
      </c>
      <c r="AN23" s="9" t="n">
        <v>82</v>
      </c>
      <c r="AO23" s="9" t="n">
        <v>753</v>
      </c>
      <c r="AP23" s="9" t="n">
        <v>47.0625</v>
      </c>
      <c r="AQ23" s="10"/>
      <c r="AR23" s="9" t="n">
        <v>14</v>
      </c>
      <c r="AS23" s="9" t="n">
        <v>0</v>
      </c>
      <c r="AT23" s="9" t="n">
        <v>585</v>
      </c>
      <c r="AU23" s="9" t="n">
        <v>71</v>
      </c>
      <c r="AV23" s="9" t="n">
        <v>656</v>
      </c>
      <c r="AW23" s="9" t="n">
        <v>46.8571428571429</v>
      </c>
      <c r="AX23" s="10"/>
      <c r="AY23" s="9" t="n">
        <v>14</v>
      </c>
      <c r="AZ23" s="9" t="n">
        <v>0</v>
      </c>
      <c r="BA23" s="9" t="n">
        <v>447</v>
      </c>
      <c r="BB23" s="9" t="n">
        <v>75</v>
      </c>
      <c r="BC23" s="9" t="n">
        <v>522</v>
      </c>
      <c r="BD23" s="9" t="n">
        <v>37.2857142857143</v>
      </c>
      <c r="BE23" s="9"/>
    </row>
    <row r="24" customFormat="false" ht="15" hidden="false" customHeight="false" outlineLevel="0" collapsed="false">
      <c r="A24" s="9" t="s">
        <v>21</v>
      </c>
      <c r="B24" s="9" t="s">
        <v>22</v>
      </c>
      <c r="C24" s="9" t="n">
        <v>75.38</v>
      </c>
      <c r="D24" s="9" t="n">
        <v>313</v>
      </c>
      <c r="E24" s="9" t="n">
        <v>5.06</v>
      </c>
      <c r="F24" s="9" t="n">
        <f aca="false">STANDARDIZE(E24,$E$46,$E$47)*-1</f>
        <v>-0.405808377444491</v>
      </c>
      <c r="G24" s="9" t="n">
        <v>30</v>
      </c>
      <c r="H24" s="9" t="n">
        <f aca="false">STANDARDIZE(G24,$G$46,$G$47)</f>
        <v>0.548487122193136</v>
      </c>
      <c r="I24" s="9" t="n">
        <v>26.5</v>
      </c>
      <c r="J24" s="9" t="n">
        <f aca="false">STANDARDIZE(I24,$I$46,$I$47)</f>
        <v>-0.997576254074741</v>
      </c>
      <c r="K24" s="9" t="n">
        <v>101</v>
      </c>
      <c r="L24" s="9" t="n">
        <f aca="false">STANDARDIZE(K24,$K$46,$K$47)</f>
        <v>-1.16656369818142</v>
      </c>
      <c r="M24" s="9"/>
      <c r="N24" s="9"/>
      <c r="O24" s="9"/>
      <c r="P24" s="9"/>
      <c r="Q24" s="9" t="n">
        <f aca="false">F24+H24+J24+L24+N24+P24</f>
        <v>-2.02146120750751</v>
      </c>
      <c r="R24" s="9" t="n">
        <f aca="false">AVERAGE(F24,H24,J24,L24,N24,P24)</f>
        <v>-0.505365301876878</v>
      </c>
      <c r="S24" s="9"/>
      <c r="T24" s="9"/>
      <c r="U24" s="9"/>
      <c r="V24" s="10"/>
      <c r="W24" s="9" t="n">
        <v>8</v>
      </c>
      <c r="X24" s="9" t="n">
        <v>0</v>
      </c>
      <c r="Y24" s="9" t="n">
        <v>129</v>
      </c>
      <c r="Z24" s="9" t="n">
        <v>50</v>
      </c>
      <c r="AA24" s="9" t="n">
        <v>179</v>
      </c>
      <c r="AB24" s="9" t="n">
        <v>22.375</v>
      </c>
      <c r="AC24" s="10"/>
      <c r="AD24" s="9" t="n">
        <v>16</v>
      </c>
      <c r="AE24" s="9" t="n">
        <v>0</v>
      </c>
      <c r="AF24" s="9" t="n">
        <v>376</v>
      </c>
      <c r="AG24" s="9" t="n">
        <v>127</v>
      </c>
      <c r="AH24" s="9" t="n">
        <v>503</v>
      </c>
      <c r="AI24" s="9" t="n">
        <v>31.4375</v>
      </c>
      <c r="AJ24" s="10"/>
      <c r="AK24" s="9" t="n">
        <v>15</v>
      </c>
      <c r="AL24" s="9" t="n">
        <v>0</v>
      </c>
      <c r="AM24" s="9" t="n">
        <v>364</v>
      </c>
      <c r="AN24" s="9" t="n">
        <v>184</v>
      </c>
      <c r="AO24" s="9" t="n">
        <v>548</v>
      </c>
      <c r="AP24" s="9" t="n">
        <v>36.5333333333333</v>
      </c>
      <c r="AQ24" s="10"/>
      <c r="AR24" s="9" t="n">
        <v>15</v>
      </c>
      <c r="AS24" s="9" t="n">
        <v>0</v>
      </c>
      <c r="AT24" s="9" t="n">
        <v>463</v>
      </c>
      <c r="AU24" s="9" t="n">
        <v>156</v>
      </c>
      <c r="AV24" s="9" t="n">
        <v>619</v>
      </c>
      <c r="AW24" s="9" t="n">
        <v>41.2666666666667</v>
      </c>
      <c r="AX24" s="10"/>
      <c r="AY24" s="9" t="n">
        <v>15</v>
      </c>
      <c r="AZ24" s="9" t="n">
        <v>0</v>
      </c>
      <c r="BA24" s="9" t="n">
        <v>488</v>
      </c>
      <c r="BB24" s="9" t="n">
        <v>124</v>
      </c>
      <c r="BC24" s="9" t="n">
        <v>612</v>
      </c>
      <c r="BD24" s="9" t="n">
        <v>40.8</v>
      </c>
      <c r="BE24" s="9"/>
    </row>
    <row r="25" customFormat="false" ht="15" hidden="false" customHeight="false" outlineLevel="0" collapsed="false">
      <c r="A25" s="9" t="s">
        <v>28</v>
      </c>
      <c r="B25" s="9" t="s">
        <v>22</v>
      </c>
      <c r="C25" s="9" t="n">
        <v>72.63</v>
      </c>
      <c r="D25" s="9" t="n">
        <v>307</v>
      </c>
      <c r="E25" s="9" t="n">
        <v>5.15</v>
      </c>
      <c r="F25" s="9" t="n">
        <f aca="false">STANDARDIZE(E25,$E$46,$E$47)*-1</f>
        <v>-0.794151584214158</v>
      </c>
      <c r="G25" s="9" t="n">
        <v>37</v>
      </c>
      <c r="H25" s="9" t="n">
        <f aca="false">STANDARDIZE(G25,$G$46,$G$47)</f>
        <v>1.74610120551393</v>
      </c>
      <c r="I25" s="9" t="n">
        <v>30</v>
      </c>
      <c r="J25" s="9" t="n">
        <f aca="false">STANDARDIZE(I25,$I$46,$I$47)</f>
        <v>-0.0932984985825297</v>
      </c>
      <c r="K25" s="9" t="n">
        <v>107</v>
      </c>
      <c r="L25" s="9" t="n">
        <f aca="false">STANDARDIZE(K25,$K$46,$K$47)</f>
        <v>-0.448678345454391</v>
      </c>
      <c r="M25" s="9" t="n">
        <v>4.72</v>
      </c>
      <c r="N25" s="9" t="n">
        <f aca="false">STANDARDIZE(M25,$M$46,$M$47)*-1</f>
        <v>-0.491551804807052</v>
      </c>
      <c r="O25" s="9" t="n">
        <v>7.82</v>
      </c>
      <c r="P25" s="9" t="n">
        <f aca="false">STANDARDIZE(O25,$O$46,$O$47)*-1</f>
        <v>-1.09136507848218</v>
      </c>
      <c r="Q25" s="9" t="n">
        <f aca="false">F25+H25+J25+L25+N25+P25</f>
        <v>-1.17294410602638</v>
      </c>
      <c r="R25" s="9" t="n">
        <f aca="false">AVERAGE(F25,H25,J25,L25,N25,P25)</f>
        <v>-0.195490684337729</v>
      </c>
      <c r="S25" s="9" t="n">
        <v>4</v>
      </c>
      <c r="T25" s="9" t="n">
        <v>100</v>
      </c>
      <c r="U25" s="9" t="n">
        <v>88</v>
      </c>
      <c r="V25" s="10"/>
      <c r="W25" s="9" t="n">
        <v>16</v>
      </c>
      <c r="X25" s="9" t="n">
        <v>0</v>
      </c>
      <c r="Y25" s="9" t="n">
        <v>694</v>
      </c>
      <c r="Z25" s="9" t="n">
        <v>96</v>
      </c>
      <c r="AA25" s="9" t="n">
        <v>790</v>
      </c>
      <c r="AB25" s="9" t="n">
        <v>49.375</v>
      </c>
      <c r="AC25" s="10"/>
      <c r="AD25" s="9" t="n">
        <v>16</v>
      </c>
      <c r="AE25" s="9" t="n">
        <v>0</v>
      </c>
      <c r="AF25" s="9" t="n">
        <v>492</v>
      </c>
      <c r="AG25" s="9" t="n">
        <v>70</v>
      </c>
      <c r="AH25" s="9" t="n">
        <v>562</v>
      </c>
      <c r="AI25" s="9" t="n">
        <v>35.125</v>
      </c>
      <c r="AJ25" s="10"/>
      <c r="AK25" s="9" t="n">
        <v>8</v>
      </c>
      <c r="AL25" s="9" t="n">
        <v>0</v>
      </c>
      <c r="AM25" s="9" t="n">
        <v>289</v>
      </c>
      <c r="AN25" s="9" t="n">
        <v>51</v>
      </c>
      <c r="AO25" s="9" t="n">
        <v>340</v>
      </c>
      <c r="AP25" s="9" t="n">
        <v>42.5</v>
      </c>
      <c r="AQ25" s="10"/>
      <c r="AR25" s="9" t="n">
        <v>16</v>
      </c>
      <c r="AS25" s="9" t="n">
        <v>0</v>
      </c>
      <c r="AT25" s="9" t="n">
        <v>362</v>
      </c>
      <c r="AU25" s="9" t="n">
        <v>117</v>
      </c>
      <c r="AV25" s="9" t="n">
        <v>479</v>
      </c>
      <c r="AW25" s="9" t="n">
        <v>29.9375</v>
      </c>
      <c r="AX25" s="10"/>
      <c r="AY25" s="9" t="n">
        <v>16</v>
      </c>
      <c r="AZ25" s="9" t="n">
        <v>0</v>
      </c>
      <c r="BA25" s="9" t="n">
        <v>662</v>
      </c>
      <c r="BB25" s="9" t="n">
        <v>11</v>
      </c>
      <c r="BC25" s="9" t="n">
        <v>673</v>
      </c>
      <c r="BD25" s="9" t="n">
        <v>42.0625</v>
      </c>
      <c r="BE25" s="9"/>
    </row>
    <row r="26" customFormat="false" ht="15" hidden="false" customHeight="false" outlineLevel="0" collapsed="false">
      <c r="A26" s="9" t="s">
        <v>55</v>
      </c>
      <c r="B26" s="9" t="s">
        <v>22</v>
      </c>
      <c r="C26" s="9" t="n">
        <v>73.88</v>
      </c>
      <c r="D26" s="9" t="n">
        <v>309</v>
      </c>
      <c r="E26" s="9" t="n">
        <v>5.08</v>
      </c>
      <c r="F26" s="9" t="n">
        <f aca="false">STANDARDIZE(E26,$E$46,$E$47)*-1</f>
        <v>-0.492106867837751</v>
      </c>
      <c r="G26" s="9" t="n">
        <v>30</v>
      </c>
      <c r="H26" s="9" t="n">
        <f aca="false">STANDARDIZE(G26,$G$46,$G$47)</f>
        <v>0.548487122193136</v>
      </c>
      <c r="I26" s="9" t="n">
        <v>25</v>
      </c>
      <c r="J26" s="9" t="n">
        <f aca="false">STANDARDIZE(I26,$I$46,$I$47)</f>
        <v>-1.3851238635714</v>
      </c>
      <c r="K26" s="9" t="n">
        <v>104</v>
      </c>
      <c r="L26" s="9" t="n">
        <f aca="false">STANDARDIZE(K26,$K$46,$K$47)</f>
        <v>-0.807621021817904</v>
      </c>
      <c r="M26" s="9" t="n">
        <v>4.67</v>
      </c>
      <c r="N26" s="9" t="n">
        <f aca="false">STANDARDIZE(M26,$M$46,$M$47)*-1</f>
        <v>-0.281486930957885</v>
      </c>
      <c r="O26" s="9" t="n">
        <v>7.53</v>
      </c>
      <c r="P26" s="9" t="n">
        <f aca="false">STANDARDIZE(O26,$O$46,$O$47)*-1</f>
        <v>-0.30340854878965</v>
      </c>
      <c r="Q26" s="9" t="n">
        <f aca="false">F26+H26+J26+L26+N26+P26</f>
        <v>-2.72126011078146</v>
      </c>
      <c r="R26" s="9" t="n">
        <f aca="false">AVERAGE(F26,H26,J26,L26,N26,P26)</f>
        <v>-0.45354335179691</v>
      </c>
      <c r="S26" s="9" t="n">
        <v>3</v>
      </c>
      <c r="T26" s="9" t="n">
        <v>67</v>
      </c>
      <c r="U26" s="9" t="n">
        <v>61</v>
      </c>
      <c r="V26" s="10"/>
      <c r="W26" s="9" t="n">
        <v>16</v>
      </c>
      <c r="X26" s="9" t="n">
        <v>0</v>
      </c>
      <c r="Y26" s="9" t="n">
        <v>480</v>
      </c>
      <c r="Z26" s="9" t="n">
        <v>131</v>
      </c>
      <c r="AA26" s="9" t="n">
        <v>611</v>
      </c>
      <c r="AB26" s="9" t="n">
        <v>38.1875</v>
      </c>
      <c r="AC26" s="10"/>
      <c r="AD26" s="9" t="n">
        <v>16</v>
      </c>
      <c r="AE26" s="9" t="n">
        <v>0</v>
      </c>
      <c r="AF26" s="9" t="n">
        <v>638</v>
      </c>
      <c r="AG26" s="9" t="n">
        <v>161</v>
      </c>
      <c r="AH26" s="9" t="n">
        <v>799</v>
      </c>
      <c r="AI26" s="9" t="n">
        <v>49.9375</v>
      </c>
      <c r="AJ26" s="10"/>
      <c r="AK26" s="9" t="n">
        <v>14</v>
      </c>
      <c r="AL26" s="9" t="n">
        <v>0</v>
      </c>
      <c r="AM26" s="9" t="n">
        <v>583</v>
      </c>
      <c r="AN26" s="9" t="n">
        <v>65</v>
      </c>
      <c r="AO26" s="9" t="n">
        <v>648</v>
      </c>
      <c r="AP26" s="9" t="n">
        <v>46.2857142857143</v>
      </c>
      <c r="AQ26" s="10"/>
      <c r="AR26" s="9" t="n">
        <v>13</v>
      </c>
      <c r="AS26" s="9" t="n">
        <v>0</v>
      </c>
      <c r="AT26" s="9" t="n">
        <v>467</v>
      </c>
      <c r="AU26" s="9" t="n">
        <v>56</v>
      </c>
      <c r="AV26" s="9" t="n">
        <v>523</v>
      </c>
      <c r="AW26" s="9" t="n">
        <v>40.2307692307692</v>
      </c>
      <c r="AX26" s="10"/>
      <c r="AY26" s="9" t="n">
        <v>15</v>
      </c>
      <c r="AZ26" s="9" t="n">
        <v>0</v>
      </c>
      <c r="BA26" s="9" t="n">
        <v>572</v>
      </c>
      <c r="BB26" s="9" t="n">
        <v>56</v>
      </c>
      <c r="BC26" s="9" t="n">
        <v>628</v>
      </c>
      <c r="BD26" s="9" t="n">
        <v>41.8666666666667</v>
      </c>
      <c r="BE26" s="9"/>
    </row>
    <row r="27" customFormat="false" ht="15" hidden="false" customHeight="false" outlineLevel="0" collapsed="false">
      <c r="A27" s="9" t="s">
        <v>79</v>
      </c>
      <c r="B27" s="9" t="s">
        <v>22</v>
      </c>
      <c r="C27" s="9" t="n">
        <v>73</v>
      </c>
      <c r="D27" s="9" t="n">
        <v>335</v>
      </c>
      <c r="E27" s="9" t="n">
        <v>5.37</v>
      </c>
      <c r="F27" s="9" t="n">
        <f aca="false">STANDARDIZE(E27,$E$46,$E$47)*-1</f>
        <v>-1.74343497854</v>
      </c>
      <c r="G27" s="9" t="n">
        <v>38</v>
      </c>
      <c r="H27" s="9" t="n">
        <f aca="false">STANDARDIZE(G27,$G$46,$G$47)</f>
        <v>1.91718893170261</v>
      </c>
      <c r="I27" s="9" t="n">
        <v>29.5</v>
      </c>
      <c r="J27" s="9" t="n">
        <f aca="false">STANDARDIZE(I27,$I$46,$I$47)</f>
        <v>-0.222481035081417</v>
      </c>
      <c r="K27" s="9" t="n">
        <v>102</v>
      </c>
      <c r="L27" s="9" t="n">
        <f aca="false">STANDARDIZE(K27,$K$46,$K$47)</f>
        <v>-1.04691613939358</v>
      </c>
      <c r="M27" s="9" t="n">
        <v>4.91</v>
      </c>
      <c r="N27" s="9" t="n">
        <f aca="false">STANDARDIZE(M27,$M$46,$M$47)*-1</f>
        <v>-1.28979832543389</v>
      </c>
      <c r="O27" s="9" t="n">
        <v>8.09</v>
      </c>
      <c r="P27" s="9" t="n">
        <f aca="false">STANDARDIZE(O27,$O$46,$O$47)*-1</f>
        <v>-1.82497977854073</v>
      </c>
      <c r="Q27" s="9" t="n">
        <f aca="false">F27+H27+J27+L27+N27+P27</f>
        <v>-4.21042132528701</v>
      </c>
      <c r="R27" s="9" t="n">
        <f aca="false">AVERAGE(F27,H27,J27,L27,N27,P27)</f>
        <v>-0.701736887547835</v>
      </c>
      <c r="S27" s="9" t="n">
        <v>3</v>
      </c>
      <c r="T27" s="9" t="n">
        <v>94</v>
      </c>
      <c r="U27" s="9" t="n">
        <v>83</v>
      </c>
      <c r="V27" s="10"/>
      <c r="W27" s="9" t="n">
        <v>7</v>
      </c>
      <c r="X27" s="9" t="n">
        <v>0</v>
      </c>
      <c r="Y27" s="9" t="n">
        <v>91</v>
      </c>
      <c r="Z27" s="9" t="n">
        <v>29</v>
      </c>
      <c r="AA27" s="9" t="n">
        <v>120</v>
      </c>
      <c r="AB27" s="9" t="n">
        <v>17.1428571428571</v>
      </c>
      <c r="AC27" s="10"/>
      <c r="AD27" s="9" t="n">
        <v>16</v>
      </c>
      <c r="AE27" s="9" t="n">
        <v>0</v>
      </c>
      <c r="AF27" s="9" t="n">
        <v>549</v>
      </c>
      <c r="AG27" s="9" t="n">
        <v>52</v>
      </c>
      <c r="AH27" s="9" t="n">
        <v>601</v>
      </c>
      <c r="AI27" s="9" t="n">
        <v>37.5625</v>
      </c>
      <c r="AJ27" s="10"/>
      <c r="AK27" s="9" t="n">
        <v>16</v>
      </c>
      <c r="AL27" s="9" t="n">
        <v>0</v>
      </c>
      <c r="AM27" s="9" t="n">
        <v>725</v>
      </c>
      <c r="AN27" s="9" t="n">
        <v>26</v>
      </c>
      <c r="AO27" s="9" t="n">
        <v>751</v>
      </c>
      <c r="AP27" s="9" t="n">
        <v>46.9375</v>
      </c>
      <c r="AQ27" s="10"/>
      <c r="AR27" s="9" t="n">
        <v>16</v>
      </c>
      <c r="AS27" s="9" t="n">
        <v>0</v>
      </c>
      <c r="AT27" s="9" t="n">
        <v>636</v>
      </c>
      <c r="AU27" s="9" t="n">
        <v>68</v>
      </c>
      <c r="AV27" s="9" t="n">
        <v>704</v>
      </c>
      <c r="AW27" s="9" t="n">
        <v>44</v>
      </c>
      <c r="AX27" s="10"/>
      <c r="AY27" s="9" t="n">
        <v>12</v>
      </c>
      <c r="AZ27" s="9" t="n">
        <v>0</v>
      </c>
      <c r="BA27" s="9" t="n">
        <v>475</v>
      </c>
      <c r="BB27" s="9" t="n">
        <v>35</v>
      </c>
      <c r="BC27" s="9" t="n">
        <v>510</v>
      </c>
      <c r="BD27" s="9" t="n">
        <v>42.5</v>
      </c>
      <c r="BE27" s="9"/>
    </row>
    <row r="28" customFormat="false" ht="15" hidden="false" customHeight="false" outlineLevel="0" collapsed="false">
      <c r="A28" s="9" t="s">
        <v>99</v>
      </c>
      <c r="B28" s="9" t="s">
        <v>22</v>
      </c>
      <c r="C28" s="9" t="n">
        <v>73.63</v>
      </c>
      <c r="D28" s="9" t="n">
        <v>302</v>
      </c>
      <c r="E28" s="9" t="n">
        <v>5.33</v>
      </c>
      <c r="F28" s="9" t="n">
        <f aca="false">STANDARDIZE(E28,$E$46,$E$47)*-1</f>
        <v>-1.57083799775348</v>
      </c>
      <c r="G28" s="9" t="n">
        <v>30</v>
      </c>
      <c r="H28" s="9" t="n">
        <f aca="false">STANDARDIZE(G28,$G$46,$G$47)</f>
        <v>0.548487122193136</v>
      </c>
      <c r="I28" s="9" t="n">
        <v>24.5</v>
      </c>
      <c r="J28" s="9" t="n">
        <f aca="false">STANDARDIZE(I28,$I$46,$I$47)</f>
        <v>-1.51430640007029</v>
      </c>
      <c r="K28" s="9" t="n">
        <v>106</v>
      </c>
      <c r="L28" s="9" t="n">
        <f aca="false">STANDARDIZE(K28,$K$46,$K$47)</f>
        <v>-0.568325904242229</v>
      </c>
      <c r="M28" s="9" t="n">
        <v>4.44</v>
      </c>
      <c r="N28" s="9" t="n">
        <f aca="false">STANDARDIZE(M28,$M$46,$M$47)*-1</f>
        <v>0.684811488748284</v>
      </c>
      <c r="O28" s="9" t="n">
        <v>7.44</v>
      </c>
      <c r="P28" s="9" t="n">
        <f aca="false">STANDARDIZE(O28,$O$46,$O$47)*-1</f>
        <v>-0.0588703154367974</v>
      </c>
      <c r="Q28" s="9" t="n">
        <f aca="false">F28+H28+J28+L28+N28+P28</f>
        <v>-2.47904200656138</v>
      </c>
      <c r="R28" s="9" t="n">
        <f aca="false">AVERAGE(F28,H28,J28,L28,N28,P28)</f>
        <v>-0.41317366776023</v>
      </c>
      <c r="S28" s="9" t="n">
        <v>6</v>
      </c>
      <c r="T28" s="9" t="n">
        <v>198</v>
      </c>
      <c r="U28" s="9" t="n">
        <v>162</v>
      </c>
      <c r="V28" s="10"/>
      <c r="W28" s="9" t="n">
        <v>13</v>
      </c>
      <c r="X28" s="9" t="n">
        <v>0</v>
      </c>
      <c r="Y28" s="9" t="n">
        <v>780</v>
      </c>
      <c r="Z28" s="9" t="n">
        <v>66</v>
      </c>
      <c r="AA28" s="9" t="n">
        <v>846</v>
      </c>
      <c r="AB28" s="9" t="n">
        <v>65.0769230769231</v>
      </c>
      <c r="AC28" s="10"/>
      <c r="AD28" s="9" t="n">
        <v>15</v>
      </c>
      <c r="AE28" s="9" t="n">
        <v>0</v>
      </c>
      <c r="AF28" s="9" t="n">
        <v>418</v>
      </c>
      <c r="AG28" s="9" t="n">
        <v>81</v>
      </c>
      <c r="AH28" s="9" t="n">
        <v>499</v>
      </c>
      <c r="AI28" s="9" t="n">
        <v>33.2666666666667</v>
      </c>
      <c r="AJ28" s="10"/>
      <c r="AK28" s="9"/>
      <c r="AL28" s="9"/>
      <c r="AM28" s="9"/>
      <c r="AN28" s="9"/>
      <c r="AO28" s="9" t="n">
        <v>0</v>
      </c>
      <c r="AP28" s="9"/>
      <c r="AQ28" s="10"/>
      <c r="AR28" s="9" t="n">
        <v>13</v>
      </c>
      <c r="AS28" s="9"/>
      <c r="AT28" s="9" t="n">
        <v>302</v>
      </c>
      <c r="AU28" s="9" t="n">
        <v>122</v>
      </c>
      <c r="AV28" s="9" t="n">
        <v>424</v>
      </c>
      <c r="AW28" s="9" t="n">
        <v>32.6153846153846</v>
      </c>
      <c r="AX28" s="10"/>
      <c r="AY28" s="9" t="n">
        <v>16</v>
      </c>
      <c r="AZ28" s="9" t="n">
        <v>0</v>
      </c>
      <c r="BA28" s="9" t="n">
        <v>678</v>
      </c>
      <c r="BB28" s="9" t="n">
        <v>21</v>
      </c>
      <c r="BC28" s="9" t="n">
        <v>699</v>
      </c>
      <c r="BD28" s="9" t="n">
        <v>43.6875</v>
      </c>
      <c r="BE28" s="9"/>
    </row>
    <row r="29" customFormat="false" ht="15" hidden="false" customHeight="false" outlineLevel="0" collapsed="false">
      <c r="A29" s="9" t="s">
        <v>120</v>
      </c>
      <c r="B29" s="9" t="s">
        <v>22</v>
      </c>
      <c r="C29" s="9" t="n">
        <v>73.38</v>
      </c>
      <c r="D29" s="9" t="n">
        <v>306</v>
      </c>
      <c r="E29" s="9" t="n">
        <v>5.31</v>
      </c>
      <c r="F29" s="9" t="n">
        <f aca="false">STANDARDIZE(E29,$E$46,$E$47)*-1</f>
        <v>-1.48453950736022</v>
      </c>
      <c r="G29" s="9" t="n">
        <v>22</v>
      </c>
      <c r="H29" s="9" t="n">
        <f aca="false">STANDARDIZE(G29,$G$46,$G$47)</f>
        <v>-0.820214687316341</v>
      </c>
      <c r="I29" s="9" t="n">
        <v>27.5</v>
      </c>
      <c r="J29" s="9" t="n">
        <f aca="false">STANDARDIZE(I29,$I$46,$I$47)</f>
        <v>-0.739211181076967</v>
      </c>
      <c r="K29" s="9" t="n">
        <v>97</v>
      </c>
      <c r="L29" s="9" t="n">
        <f aca="false">STANDARDIZE(K29,$K$46,$K$47)</f>
        <v>-1.64515393333277</v>
      </c>
      <c r="M29" s="9" t="n">
        <v>4.81</v>
      </c>
      <c r="N29" s="9" t="n">
        <f aca="false">STANDARDIZE(M29,$M$46,$M$47)*-1</f>
        <v>-0.869668577735553</v>
      </c>
      <c r="O29" s="9" t="n">
        <v>7.79</v>
      </c>
      <c r="P29" s="9" t="n">
        <f aca="false">STANDARDIZE(O29,$O$46,$O$47)*-1</f>
        <v>-1.00985233403122</v>
      </c>
      <c r="Q29" s="9" t="n">
        <f aca="false">F29+H29+J29+L29+N29+P29</f>
        <v>-6.56864022085308</v>
      </c>
      <c r="R29" s="9" t="n">
        <f aca="false">AVERAGE(F29,H29,J29,L29,N29,P29)</f>
        <v>-1.09477337014218</v>
      </c>
      <c r="S29" s="9"/>
      <c r="T29" s="9"/>
      <c r="U29" s="9"/>
      <c r="V29" s="10"/>
      <c r="W29" s="9"/>
      <c r="X29" s="9"/>
      <c r="Y29" s="9"/>
      <c r="Z29" s="9"/>
      <c r="AA29" s="9" t="n">
        <v>0</v>
      </c>
      <c r="AB29" s="9"/>
      <c r="AC29" s="10"/>
      <c r="AD29" s="9"/>
      <c r="AE29" s="9"/>
      <c r="AF29" s="9"/>
      <c r="AG29" s="9"/>
      <c r="AH29" s="9" t="n">
        <v>0</v>
      </c>
      <c r="AI29" s="9"/>
      <c r="AJ29" s="10"/>
      <c r="AK29" s="9"/>
      <c r="AL29" s="9"/>
      <c r="AM29" s="9"/>
      <c r="AN29" s="9"/>
      <c r="AO29" s="9" t="n">
        <v>0</v>
      </c>
      <c r="AP29" s="9"/>
      <c r="AQ29" s="10"/>
      <c r="AR29" s="9"/>
      <c r="AS29" s="9"/>
      <c r="AT29" s="9"/>
      <c r="AU29" s="9"/>
      <c r="AV29" s="9" t="n">
        <v>0</v>
      </c>
      <c r="AW29" s="9"/>
      <c r="AX29" s="10"/>
      <c r="AY29" s="9"/>
      <c r="AZ29" s="9"/>
      <c r="BA29" s="9"/>
      <c r="BB29" s="9"/>
      <c r="BC29" s="9" t="n">
        <v>0</v>
      </c>
      <c r="BD29" s="9"/>
      <c r="BE29" s="9"/>
    </row>
    <row r="30" customFormat="false" ht="15" hidden="false" customHeight="false" outlineLevel="0" collapsed="false">
      <c r="A30" s="9" t="s">
        <v>181</v>
      </c>
      <c r="B30" s="9" t="s">
        <v>22</v>
      </c>
      <c r="C30" s="9" t="n">
        <v>74.13</v>
      </c>
      <c r="D30" s="9" t="n">
        <v>292</v>
      </c>
      <c r="E30" s="9" t="n">
        <v>5.06</v>
      </c>
      <c r="F30" s="9" t="n">
        <f aca="false">STANDARDIZE(E30,$E$46,$E$47)*-1</f>
        <v>-0.405808377444491</v>
      </c>
      <c r="G30" s="9" t="n">
        <v>23</v>
      </c>
      <c r="H30" s="9" t="n">
        <f aca="false">STANDARDIZE(G30,$G$46,$G$47)</f>
        <v>-0.649126961127657</v>
      </c>
      <c r="I30" s="9" t="n">
        <v>30</v>
      </c>
      <c r="J30" s="9" t="n">
        <f aca="false">STANDARDIZE(I30,$I$46,$I$47)</f>
        <v>-0.0932984985825297</v>
      </c>
      <c r="K30" s="9" t="n">
        <v>103</v>
      </c>
      <c r="L30" s="9" t="n">
        <f aca="false">STANDARDIZE(K30,$K$46,$K$47)</f>
        <v>-0.927268580605741</v>
      </c>
      <c r="M30" s="9" t="n">
        <v>4.88</v>
      </c>
      <c r="N30" s="9" t="n">
        <f aca="false">STANDARDIZE(M30,$M$46,$M$47)*-1</f>
        <v>-1.16375940112439</v>
      </c>
      <c r="O30" s="9" t="n">
        <v>7.61</v>
      </c>
      <c r="P30" s="9" t="n">
        <f aca="false">STANDARDIZE(O30,$O$46,$O$47)*-1</f>
        <v>-0.520775867325519</v>
      </c>
      <c r="Q30" s="9" t="n">
        <f aca="false">F30+H30+J30+L30+N30+P30</f>
        <v>-3.76003768621033</v>
      </c>
      <c r="R30" s="9" t="n">
        <f aca="false">AVERAGE(F30,H30,J30,L30,N30,P30)</f>
        <v>-0.626672947701721</v>
      </c>
      <c r="S30" s="9" t="n">
        <v>7</v>
      </c>
      <c r="T30" s="9" t="n">
        <v>229</v>
      </c>
      <c r="U30" s="9" t="n">
        <v>180</v>
      </c>
      <c r="V30" s="10"/>
      <c r="W30" s="9" t="n">
        <v>1</v>
      </c>
      <c r="X30" s="9" t="n">
        <v>0</v>
      </c>
      <c r="Y30" s="9" t="n">
        <v>20</v>
      </c>
      <c r="Z30" s="9" t="n">
        <v>0</v>
      </c>
      <c r="AA30" s="9" t="n">
        <v>20</v>
      </c>
      <c r="AB30" s="9" t="n">
        <v>20</v>
      </c>
      <c r="AC30" s="10"/>
      <c r="AD30" s="9"/>
      <c r="AE30" s="9"/>
      <c r="AF30" s="9"/>
      <c r="AG30" s="9"/>
      <c r="AH30" s="9" t="n">
        <v>0</v>
      </c>
      <c r="AI30" s="9"/>
      <c r="AJ30" s="10"/>
      <c r="AK30" s="9"/>
      <c r="AL30" s="9"/>
      <c r="AM30" s="9"/>
      <c r="AN30" s="9"/>
      <c r="AO30" s="9" t="n">
        <v>0</v>
      </c>
      <c r="AP30" s="9"/>
      <c r="AQ30" s="10"/>
      <c r="AR30" s="9"/>
      <c r="AS30" s="9"/>
      <c r="AT30" s="9"/>
      <c r="AU30" s="9"/>
      <c r="AV30" s="9" t="n">
        <v>0</v>
      </c>
      <c r="AW30" s="9"/>
      <c r="AX30" s="10"/>
      <c r="AY30" s="9"/>
      <c r="AZ30" s="9"/>
      <c r="BA30" s="9"/>
      <c r="BB30" s="9"/>
      <c r="BC30" s="9" t="n">
        <v>0</v>
      </c>
      <c r="BD30" s="9"/>
      <c r="BE30" s="9"/>
    </row>
    <row r="31" customFormat="false" ht="15" hidden="false" customHeight="false" outlineLevel="0" collapsed="false">
      <c r="A31" s="9" t="s">
        <v>209</v>
      </c>
      <c r="B31" s="9" t="s">
        <v>22</v>
      </c>
      <c r="C31" s="9" t="n">
        <v>75.38</v>
      </c>
      <c r="D31" s="9" t="n">
        <v>302</v>
      </c>
      <c r="E31" s="9" t="n">
        <v>5.08</v>
      </c>
      <c r="F31" s="9" t="n">
        <f aca="false">STANDARDIZE(E31,$E$46,$E$47)*-1</f>
        <v>-0.492106867837751</v>
      </c>
      <c r="G31" s="9" t="n">
        <v>28</v>
      </c>
      <c r="H31" s="9" t="n">
        <f aca="false">STANDARDIZE(G31,$G$46,$G$47)</f>
        <v>0.206311669815767</v>
      </c>
      <c r="I31" s="9" t="n">
        <v>32.5</v>
      </c>
      <c r="J31" s="9" t="n">
        <f aca="false">STANDARDIZE(I31,$I$46,$I$47)</f>
        <v>0.552614183911907</v>
      </c>
      <c r="K31" s="9" t="n">
        <v>115</v>
      </c>
      <c r="L31" s="9" t="n">
        <f aca="false">STANDARDIZE(K31,$K$46,$K$47)</f>
        <v>0.50850212484831</v>
      </c>
      <c r="M31" s="9" t="n">
        <v>4.39</v>
      </c>
      <c r="N31" s="9" t="n">
        <f aca="false">STANDARDIZE(M31,$M$46,$M$47)*-1</f>
        <v>0.894876362597454</v>
      </c>
      <c r="O31" s="9" t="n">
        <v>7.2</v>
      </c>
      <c r="P31" s="9" t="n">
        <f aca="false">STANDARDIZE(O31,$O$46,$O$47)*-1</f>
        <v>0.59323164017081</v>
      </c>
      <c r="Q31" s="9" t="n">
        <f aca="false">F31+H31+J31+L31+N31+P31</f>
        <v>2.2634291135065</v>
      </c>
      <c r="R31" s="9" t="n">
        <f aca="false">AVERAGE(F31,H31,J31,L31,N31,P31)</f>
        <v>0.377238185584416</v>
      </c>
      <c r="S31" s="9" t="n">
        <v>7</v>
      </c>
      <c r="T31" s="9" t="n">
        <v>241</v>
      </c>
      <c r="U31" s="9" t="n">
        <v>190</v>
      </c>
      <c r="V31" s="10"/>
      <c r="W31" s="9"/>
      <c r="X31" s="9"/>
      <c r="Y31" s="9"/>
      <c r="Z31" s="9"/>
      <c r="AA31" s="9" t="n">
        <v>0</v>
      </c>
      <c r="AB31" s="9"/>
      <c r="AC31" s="10"/>
      <c r="AD31" s="9"/>
      <c r="AE31" s="9"/>
      <c r="AF31" s="9"/>
      <c r="AG31" s="9"/>
      <c r="AH31" s="9" t="n">
        <v>0</v>
      </c>
      <c r="AI31" s="9"/>
      <c r="AJ31" s="10"/>
      <c r="AK31" s="9"/>
      <c r="AL31" s="9"/>
      <c r="AM31" s="9"/>
      <c r="AN31" s="9"/>
      <c r="AO31" s="9" t="n">
        <v>0</v>
      </c>
      <c r="AP31" s="9"/>
      <c r="AQ31" s="10"/>
      <c r="AR31" s="9"/>
      <c r="AS31" s="9"/>
      <c r="AT31" s="9"/>
      <c r="AU31" s="9"/>
      <c r="AV31" s="9" t="n">
        <v>0</v>
      </c>
      <c r="AW31" s="9"/>
      <c r="AX31" s="10"/>
      <c r="AY31" s="9"/>
      <c r="AZ31" s="9"/>
      <c r="BA31" s="9"/>
      <c r="BB31" s="9"/>
      <c r="BC31" s="9" t="n">
        <v>0</v>
      </c>
      <c r="BD31" s="9"/>
      <c r="BE31" s="9"/>
    </row>
    <row r="32" customFormat="false" ht="15" hidden="false" customHeight="false" outlineLevel="0" collapsed="false">
      <c r="A32" s="9" t="s">
        <v>220</v>
      </c>
      <c r="B32" s="9" t="s">
        <v>22</v>
      </c>
      <c r="C32" s="9" t="n">
        <v>75.38</v>
      </c>
      <c r="D32" s="9" t="n">
        <v>323</v>
      </c>
      <c r="E32" s="9" t="n">
        <v>4.94</v>
      </c>
      <c r="F32" s="9" t="n">
        <f aca="false">STANDARDIZE(E32,$E$46,$E$47)*-1</f>
        <v>0.111982564915058</v>
      </c>
      <c r="G32" s="9" t="n">
        <v>30</v>
      </c>
      <c r="H32" s="9" t="n">
        <f aca="false">STANDARDIZE(G32,$G$46,$G$47)</f>
        <v>0.548487122193136</v>
      </c>
      <c r="I32" s="9"/>
      <c r="J32" s="9"/>
      <c r="K32" s="9"/>
      <c r="L32" s="9"/>
      <c r="M32" s="9"/>
      <c r="N32" s="9"/>
      <c r="O32" s="9"/>
      <c r="P32" s="9"/>
      <c r="Q32" s="9" t="n">
        <f aca="false">F32+H32+J32+L32+N32+P32</f>
        <v>0.660469687108194</v>
      </c>
      <c r="R32" s="9" t="n">
        <f aca="false">AVERAGE(F32,H32,J32,L32,N32,P32)</f>
        <v>0.330234843554097</v>
      </c>
      <c r="S32" s="9" t="n">
        <v>5</v>
      </c>
      <c r="T32" s="9" t="n">
        <v>137</v>
      </c>
      <c r="U32" s="9" t="n">
        <v>118</v>
      </c>
      <c r="V32" s="10"/>
      <c r="W32" s="9"/>
      <c r="X32" s="9"/>
      <c r="Y32" s="9"/>
      <c r="Z32" s="9"/>
      <c r="AA32" s="9" t="n">
        <v>0</v>
      </c>
      <c r="AB32" s="9"/>
      <c r="AC32" s="10"/>
      <c r="AD32" s="9"/>
      <c r="AE32" s="9"/>
      <c r="AF32" s="9"/>
      <c r="AG32" s="9"/>
      <c r="AH32" s="9" t="n">
        <v>0</v>
      </c>
      <c r="AI32" s="9"/>
      <c r="AJ32" s="10"/>
      <c r="AK32" s="9"/>
      <c r="AL32" s="9"/>
      <c r="AM32" s="9"/>
      <c r="AN32" s="9"/>
      <c r="AO32" s="9" t="n">
        <v>0</v>
      </c>
      <c r="AP32" s="9"/>
      <c r="AQ32" s="10"/>
      <c r="AR32" s="9"/>
      <c r="AS32" s="9"/>
      <c r="AT32" s="9"/>
      <c r="AU32" s="9"/>
      <c r="AV32" s="9" t="n">
        <v>0</v>
      </c>
      <c r="AW32" s="9"/>
      <c r="AX32" s="10"/>
      <c r="AY32" s="9"/>
      <c r="AZ32" s="9"/>
      <c r="BA32" s="9"/>
      <c r="BB32" s="9"/>
      <c r="BC32" s="9" t="n">
        <v>0</v>
      </c>
      <c r="BD32" s="9"/>
      <c r="BE32" s="9"/>
    </row>
    <row r="33" customFormat="false" ht="15" hidden="false" customHeight="false" outlineLevel="0" collapsed="false">
      <c r="A33" s="9" t="s">
        <v>225</v>
      </c>
      <c r="B33" s="9" t="s">
        <v>22</v>
      </c>
      <c r="C33" s="9" t="n">
        <v>75.63</v>
      </c>
      <c r="D33" s="9" t="n">
        <v>346</v>
      </c>
      <c r="E33" s="9" t="n">
        <v>5.21</v>
      </c>
      <c r="F33" s="9" t="n">
        <f aca="false">STANDARDIZE(E33,$E$46,$E$47)*-1</f>
        <v>-1.05304705539393</v>
      </c>
      <c r="G33" s="9" t="n">
        <v>30</v>
      </c>
      <c r="H33" s="9" t="n">
        <f aca="false">STANDARDIZE(G33,$G$46,$G$47)</f>
        <v>0.548487122193136</v>
      </c>
      <c r="I33" s="9"/>
      <c r="J33" s="9"/>
      <c r="K33" s="9"/>
      <c r="L33" s="9"/>
      <c r="M33" s="9"/>
      <c r="N33" s="9"/>
      <c r="O33" s="9"/>
      <c r="P33" s="9"/>
      <c r="Q33" s="9" t="n">
        <f aca="false">F33+H33+J33+L33+N33+P33</f>
        <v>-0.504559933200796</v>
      </c>
      <c r="R33" s="9" t="n">
        <f aca="false">AVERAGE(F33,H33,J33,L33,N33,P33)</f>
        <v>-0.252279966600398</v>
      </c>
      <c r="S33" s="9" t="n">
        <v>3</v>
      </c>
      <c r="T33" s="9" t="n">
        <v>82</v>
      </c>
      <c r="U33" s="9" t="n">
        <v>73</v>
      </c>
      <c r="V33" s="10"/>
      <c r="W33" s="9" t="n">
        <v>16</v>
      </c>
      <c r="X33" s="9" t="n">
        <v>0</v>
      </c>
      <c r="Y33" s="9" t="n">
        <v>432</v>
      </c>
      <c r="Z33" s="9" t="n">
        <v>61</v>
      </c>
      <c r="AA33" s="9" t="n">
        <v>493</v>
      </c>
      <c r="AB33" s="9" t="n">
        <v>30.8125</v>
      </c>
      <c r="AC33" s="10"/>
      <c r="AD33" s="9" t="n">
        <v>12</v>
      </c>
      <c r="AE33" s="9" t="n">
        <v>0</v>
      </c>
      <c r="AF33" s="9" t="n">
        <v>390</v>
      </c>
      <c r="AG33" s="9" t="n">
        <v>0</v>
      </c>
      <c r="AH33" s="9" t="n">
        <v>390</v>
      </c>
      <c r="AI33" s="9" t="n">
        <v>32.5</v>
      </c>
      <c r="AJ33" s="10"/>
      <c r="AK33" s="9" t="n">
        <v>14</v>
      </c>
      <c r="AL33" s="9" t="n">
        <v>0</v>
      </c>
      <c r="AM33" s="9" t="n">
        <v>532</v>
      </c>
      <c r="AN33" s="9" t="n">
        <v>55</v>
      </c>
      <c r="AO33" s="9" t="n">
        <v>587</v>
      </c>
      <c r="AP33" s="9" t="n">
        <v>41.9285714285714</v>
      </c>
      <c r="AQ33" s="10"/>
      <c r="AR33" s="9" t="n">
        <v>9</v>
      </c>
      <c r="AS33" s="9" t="n">
        <v>0</v>
      </c>
      <c r="AT33" s="9" t="n">
        <v>209</v>
      </c>
      <c r="AU33" s="9" t="n">
        <v>13</v>
      </c>
      <c r="AV33" s="9" t="n">
        <v>222</v>
      </c>
      <c r="AW33" s="9" t="n">
        <v>24.6666666666667</v>
      </c>
      <c r="AX33" s="10"/>
      <c r="AY33" s="9" t="n">
        <v>8</v>
      </c>
      <c r="AZ33" s="9" t="n">
        <v>0</v>
      </c>
      <c r="BA33" s="9" t="n">
        <v>109</v>
      </c>
      <c r="BB33" s="9" t="n">
        <v>44</v>
      </c>
      <c r="BC33" s="9" t="n">
        <v>153</v>
      </c>
      <c r="BD33" s="9" t="n">
        <v>19.125</v>
      </c>
      <c r="BE33" s="9"/>
    </row>
    <row r="34" customFormat="false" ht="15" hidden="false" customHeight="false" outlineLevel="0" collapsed="false">
      <c r="A34" s="9" t="s">
        <v>232</v>
      </c>
      <c r="B34" s="9" t="s">
        <v>22</v>
      </c>
      <c r="C34" s="9" t="n">
        <v>74.88</v>
      </c>
      <c r="D34" s="9" t="n">
        <v>320</v>
      </c>
      <c r="E34" s="9" t="n">
        <v>5.31</v>
      </c>
      <c r="F34" s="9" t="n">
        <f aca="false">STANDARDIZE(E34,$E$46,$E$47)*-1</f>
        <v>-1.48453950736022</v>
      </c>
      <c r="G34" s="9"/>
      <c r="H34" s="9"/>
      <c r="I34" s="9" t="n">
        <v>26</v>
      </c>
      <c r="J34" s="9" t="n">
        <f aca="false">STANDARDIZE(I34,$I$46,$I$47)</f>
        <v>-1.12675879057363</v>
      </c>
      <c r="K34" s="9" t="n">
        <v>104</v>
      </c>
      <c r="L34" s="9" t="n">
        <f aca="false">STANDARDIZE(K34,$K$46,$K$47)</f>
        <v>-0.807621021817904</v>
      </c>
      <c r="M34" s="9" t="n">
        <v>4.61</v>
      </c>
      <c r="N34" s="9" t="n">
        <f aca="false">STANDARDIZE(M34,$M$46,$M$47)*-1</f>
        <v>-0.0294090823388858</v>
      </c>
      <c r="O34" s="9" t="n">
        <v>7.59</v>
      </c>
      <c r="P34" s="9" t="n">
        <f aca="false">STANDARDIZE(O34,$O$46,$O$47)*-1</f>
        <v>-0.466434037691551</v>
      </c>
      <c r="Q34" s="9" t="n">
        <f aca="false">F34+H34+J34+L34+N34+P34</f>
        <v>-3.91476243978219</v>
      </c>
      <c r="R34" s="9" t="n">
        <f aca="false">AVERAGE(F34,H34,J34,L34,N34,P34)</f>
        <v>-0.782952487956439</v>
      </c>
      <c r="S34" s="9" t="n">
        <v>2</v>
      </c>
      <c r="T34" s="9" t="n">
        <v>49</v>
      </c>
      <c r="U34" s="9" t="n">
        <v>44</v>
      </c>
      <c r="V34" s="10"/>
      <c r="W34" s="9" t="n">
        <v>11</v>
      </c>
      <c r="X34" s="9" t="n">
        <v>0</v>
      </c>
      <c r="Y34" s="9" t="n">
        <v>191</v>
      </c>
      <c r="Z34" s="9" t="n">
        <v>20</v>
      </c>
      <c r="AA34" s="9" t="n">
        <v>211</v>
      </c>
      <c r="AB34" s="9" t="n">
        <v>19.1818181818182</v>
      </c>
      <c r="AC34" s="10"/>
      <c r="AD34" s="9" t="n">
        <v>16</v>
      </c>
      <c r="AE34" s="9" t="n">
        <v>0</v>
      </c>
      <c r="AF34" s="9" t="n">
        <v>681</v>
      </c>
      <c r="AG34" s="9" t="n">
        <v>73</v>
      </c>
      <c r="AH34" s="9" t="n">
        <v>754</v>
      </c>
      <c r="AI34" s="9" t="n">
        <v>47.125</v>
      </c>
      <c r="AJ34" s="10"/>
      <c r="AK34" s="9" t="n">
        <v>9</v>
      </c>
      <c r="AL34" s="9" t="n">
        <v>0</v>
      </c>
      <c r="AM34" s="9" t="n">
        <v>409</v>
      </c>
      <c r="AN34" s="9" t="n">
        <v>38</v>
      </c>
      <c r="AO34" s="9" t="n">
        <v>447</v>
      </c>
      <c r="AP34" s="9" t="n">
        <v>49.6666666666667</v>
      </c>
      <c r="AQ34" s="10"/>
      <c r="AR34" s="9" t="n">
        <v>16</v>
      </c>
      <c r="AS34" s="9" t="n">
        <v>0</v>
      </c>
      <c r="AT34" s="9" t="n">
        <v>765</v>
      </c>
      <c r="AU34" s="9" t="n">
        <v>85</v>
      </c>
      <c r="AV34" s="9" t="n">
        <v>850</v>
      </c>
      <c r="AW34" s="9" t="n">
        <v>53.125</v>
      </c>
      <c r="AX34" s="10"/>
      <c r="AY34" s="9" t="n">
        <v>15</v>
      </c>
      <c r="AZ34" s="9" t="n">
        <v>0</v>
      </c>
      <c r="BA34" s="9" t="n">
        <v>686</v>
      </c>
      <c r="BB34" s="9" t="n">
        <v>30</v>
      </c>
      <c r="BC34" s="9" t="n">
        <v>716</v>
      </c>
      <c r="BD34" s="9" t="n">
        <v>47.7333333333333</v>
      </c>
      <c r="BE34" s="9"/>
    </row>
    <row r="35" customFormat="false" ht="15" hidden="false" customHeight="false" outlineLevel="0" collapsed="false">
      <c r="A35" s="9" t="s">
        <v>240</v>
      </c>
      <c r="B35" s="9" t="s">
        <v>22</v>
      </c>
      <c r="C35" s="9" t="n">
        <v>73.25</v>
      </c>
      <c r="D35" s="9" t="n">
        <v>303</v>
      </c>
      <c r="E35" s="9" t="n">
        <v>5.23</v>
      </c>
      <c r="F35" s="9" t="n">
        <f aca="false">STANDARDIZE(E35,$E$46,$E$47)*-1</f>
        <v>-1.13934554578719</v>
      </c>
      <c r="G35" s="9" t="n">
        <v>28</v>
      </c>
      <c r="H35" s="9" t="n">
        <f aca="false">STANDARDIZE(G35,$G$46,$G$47)</f>
        <v>0.206311669815767</v>
      </c>
      <c r="I35" s="9" t="n">
        <v>22.5</v>
      </c>
      <c r="J35" s="9" t="n">
        <f aca="false">STANDARDIZE(I35,$I$46,$I$47)</f>
        <v>-2.03103654606584</v>
      </c>
      <c r="K35" s="9" t="n">
        <v>103</v>
      </c>
      <c r="L35" s="9" t="n">
        <f aca="false">STANDARDIZE(K35,$K$46,$K$47)</f>
        <v>-0.927268580605741</v>
      </c>
      <c r="M35" s="9" t="n">
        <v>4.51</v>
      </c>
      <c r="N35" s="9" t="n">
        <f aca="false">STANDARDIZE(M35,$M$46,$M$47)*-1</f>
        <v>0.390720665359452</v>
      </c>
      <c r="O35" s="9" t="n">
        <v>7.49</v>
      </c>
      <c r="P35" s="9" t="n">
        <f aca="false">STANDARDIZE(O35,$O$46,$O$47)*-1</f>
        <v>-0.194724889521715</v>
      </c>
      <c r="Q35" s="9" t="n">
        <f aca="false">F35+H35+J35+L35+N35+P35</f>
        <v>-3.69534322680527</v>
      </c>
      <c r="R35" s="9" t="n">
        <f aca="false">AVERAGE(F35,H35,J35,L35,N35,P35)</f>
        <v>-0.615890537800879</v>
      </c>
      <c r="S35" s="9" t="n">
        <v>3</v>
      </c>
      <c r="T35" s="9" t="n">
        <v>87</v>
      </c>
      <c r="U35" s="9" t="n">
        <v>78</v>
      </c>
      <c r="V35" s="10"/>
      <c r="W35" s="9" t="n">
        <v>4</v>
      </c>
      <c r="X35" s="9" t="n">
        <v>0</v>
      </c>
      <c r="Y35" s="9" t="n">
        <v>64</v>
      </c>
      <c r="Z35" s="9" t="n">
        <v>0</v>
      </c>
      <c r="AA35" s="9" t="n">
        <v>64</v>
      </c>
      <c r="AB35" s="9" t="n">
        <v>16</v>
      </c>
      <c r="AC35" s="10"/>
      <c r="AD35" s="9" t="n">
        <v>13</v>
      </c>
      <c r="AE35" s="9" t="n">
        <v>0</v>
      </c>
      <c r="AF35" s="9" t="n">
        <v>359</v>
      </c>
      <c r="AG35" s="9" t="n">
        <v>2</v>
      </c>
      <c r="AH35" s="9" t="n">
        <v>361</v>
      </c>
      <c r="AI35" s="9" t="n">
        <v>27.7692307692308</v>
      </c>
      <c r="AJ35" s="10"/>
      <c r="AK35" s="9" t="n">
        <v>10</v>
      </c>
      <c r="AL35" s="9" t="n">
        <v>0</v>
      </c>
      <c r="AM35" s="9" t="n">
        <v>311</v>
      </c>
      <c r="AN35" s="9" t="n">
        <v>46</v>
      </c>
      <c r="AO35" s="9" t="n">
        <v>357</v>
      </c>
      <c r="AP35" s="9" t="n">
        <v>35.7</v>
      </c>
      <c r="AQ35" s="10"/>
      <c r="AR35" s="9" t="n">
        <v>4</v>
      </c>
      <c r="AS35" s="9" t="n">
        <v>0</v>
      </c>
      <c r="AT35" s="9" t="n">
        <v>42</v>
      </c>
      <c r="AU35" s="9" t="n">
        <v>21</v>
      </c>
      <c r="AV35" s="9" t="n">
        <v>63</v>
      </c>
      <c r="AW35" s="9" t="n">
        <v>15.75</v>
      </c>
      <c r="AX35" s="10"/>
      <c r="AY35" s="9"/>
      <c r="AZ35" s="9"/>
      <c r="BA35" s="9"/>
      <c r="BB35" s="9"/>
      <c r="BC35" s="9" t="n">
        <v>0</v>
      </c>
      <c r="BD35" s="9"/>
      <c r="BE35" s="9"/>
    </row>
    <row r="36" customFormat="false" ht="15" hidden="false" customHeight="false" outlineLevel="0" collapsed="false">
      <c r="A36" s="9" t="s">
        <v>250</v>
      </c>
      <c r="B36" s="9" t="s">
        <v>22</v>
      </c>
      <c r="C36" s="9" t="n">
        <v>74.63</v>
      </c>
      <c r="D36" s="9" t="n">
        <v>310</v>
      </c>
      <c r="E36" s="9" t="n">
        <v>5.14</v>
      </c>
      <c r="F36" s="9" t="n">
        <f aca="false">STANDARDIZE(E36,$E$46,$E$47)*-1</f>
        <v>-0.751002339017526</v>
      </c>
      <c r="G36" s="9" t="n">
        <v>32</v>
      </c>
      <c r="H36" s="9" t="n">
        <f aca="false">STANDARDIZE(G36,$G$46,$G$47)</f>
        <v>0.890662574570506</v>
      </c>
      <c r="I36" s="9" t="n">
        <v>26.5</v>
      </c>
      <c r="J36" s="9" t="n">
        <f aca="false">STANDARDIZE(I36,$I$46,$I$47)</f>
        <v>-0.997576254074741</v>
      </c>
      <c r="K36" s="9" t="n">
        <v>104</v>
      </c>
      <c r="L36" s="9" t="n">
        <f aca="false">STANDARDIZE(K36,$K$46,$K$47)</f>
        <v>-0.807621021817904</v>
      </c>
      <c r="M36" s="9" t="n">
        <v>4.64</v>
      </c>
      <c r="N36" s="9" t="n">
        <f aca="false">STANDARDIZE(M36,$M$46,$M$47)*-1</f>
        <v>-0.155448006648384</v>
      </c>
      <c r="O36" s="9" t="n">
        <v>7.16</v>
      </c>
      <c r="P36" s="9" t="n">
        <f aca="false">STANDARDIZE(O36,$O$46,$O$47)*-1</f>
        <v>0.701915299438745</v>
      </c>
      <c r="Q36" s="9" t="n">
        <f aca="false">F36+H36+J36+L36+N36+P36</f>
        <v>-1.1190697475493</v>
      </c>
      <c r="R36" s="9" t="n">
        <f aca="false">AVERAGE(F36,H36,J36,L36,N36,P36)</f>
        <v>-0.186511624591551</v>
      </c>
      <c r="S36" s="9" t="n">
        <v>5</v>
      </c>
      <c r="T36" s="9" t="n">
        <v>167</v>
      </c>
      <c r="U36" s="9" t="n">
        <v>139</v>
      </c>
      <c r="V36" s="10"/>
      <c r="W36" s="9" t="n">
        <v>9</v>
      </c>
      <c r="X36" s="9" t="n">
        <v>0</v>
      </c>
      <c r="Y36" s="9" t="n">
        <v>102</v>
      </c>
      <c r="Z36" s="9" t="n">
        <v>28</v>
      </c>
      <c r="AA36" s="9" t="n">
        <v>130</v>
      </c>
      <c r="AB36" s="9" t="n">
        <v>14.4444444444444</v>
      </c>
      <c r="AC36" s="10"/>
      <c r="AD36" s="9" t="n">
        <v>15</v>
      </c>
      <c r="AE36" s="9" t="n">
        <v>0</v>
      </c>
      <c r="AF36" s="9" t="n">
        <v>386</v>
      </c>
      <c r="AG36" s="9" t="n">
        <v>163</v>
      </c>
      <c r="AH36" s="9" t="n">
        <v>549</v>
      </c>
      <c r="AI36" s="9" t="n">
        <v>36.6</v>
      </c>
      <c r="AJ36" s="10"/>
      <c r="AK36" s="9" t="n">
        <v>2</v>
      </c>
      <c r="AL36" s="9" t="n">
        <v>0</v>
      </c>
      <c r="AM36" s="9" t="n">
        <v>26</v>
      </c>
      <c r="AN36" s="9" t="n">
        <v>7</v>
      </c>
      <c r="AO36" s="9" t="n">
        <v>33</v>
      </c>
      <c r="AP36" s="9" t="n">
        <v>16.5</v>
      </c>
      <c r="AQ36" s="10"/>
      <c r="AR36" s="9"/>
      <c r="AS36" s="9"/>
      <c r="AT36" s="9"/>
      <c r="AU36" s="9"/>
      <c r="AV36" s="9" t="n">
        <v>0</v>
      </c>
      <c r="AW36" s="9"/>
      <c r="AX36" s="10"/>
      <c r="AY36" s="9"/>
      <c r="AZ36" s="9"/>
      <c r="BA36" s="9"/>
      <c r="BB36" s="9"/>
      <c r="BC36" s="9" t="n">
        <v>0</v>
      </c>
      <c r="BD36" s="9"/>
      <c r="BE36" s="9"/>
    </row>
    <row r="37" customFormat="false" ht="15" hidden="false" customHeight="false" outlineLevel="0" collapsed="false">
      <c r="A37" s="9" t="s">
        <v>274</v>
      </c>
      <c r="B37" s="9" t="s">
        <v>22</v>
      </c>
      <c r="C37" s="9" t="n">
        <v>77.38</v>
      </c>
      <c r="D37" s="9" t="n">
        <v>342</v>
      </c>
      <c r="E37" s="9" t="n">
        <v>5.44</v>
      </c>
      <c r="F37" s="9" t="n">
        <f aca="false">STANDARDIZE(E37,$E$46,$E$47)*-1</f>
        <v>-2.04547969491641</v>
      </c>
      <c r="G37" s="9"/>
      <c r="H37" s="9"/>
      <c r="I37" s="9" t="n">
        <v>26.5</v>
      </c>
      <c r="J37" s="9" t="n">
        <f aca="false">STANDARDIZE(I37,$I$46,$I$47)</f>
        <v>-0.997576254074741</v>
      </c>
      <c r="K37" s="9" t="n">
        <v>96</v>
      </c>
      <c r="L37" s="9" t="n">
        <f aca="false">STANDARDIZE(K37,$K$46,$K$47)</f>
        <v>-1.7648014921206</v>
      </c>
      <c r="M37" s="9" t="n">
        <v>5.27</v>
      </c>
      <c r="N37" s="9" t="n">
        <f aca="false">STANDARDIZE(M37,$M$46,$M$47)*-1</f>
        <v>-2.80226541714789</v>
      </c>
      <c r="O37" s="9" t="n">
        <v>8.11</v>
      </c>
      <c r="P37" s="9" t="n">
        <f aca="false">STANDARDIZE(O37,$O$46,$O$47)*-1</f>
        <v>-1.8793216081747</v>
      </c>
      <c r="Q37" s="9" t="n">
        <f aca="false">F37+H37+J37+L37+N37+P37</f>
        <v>-9.48944446643435</v>
      </c>
      <c r="R37" s="9" t="n">
        <f aca="false">AVERAGE(F37,H37,J37,L37,N37,P37)</f>
        <v>-1.89788889328687</v>
      </c>
      <c r="S37" s="9"/>
      <c r="T37" s="9"/>
      <c r="U37" s="9"/>
      <c r="V37" s="10"/>
      <c r="W37" s="9" t="n">
        <v>7</v>
      </c>
      <c r="X37" s="9" t="n">
        <v>0</v>
      </c>
      <c r="Y37" s="9" t="n">
        <v>30</v>
      </c>
      <c r="Z37" s="9" t="n">
        <v>29</v>
      </c>
      <c r="AA37" s="9" t="n">
        <v>59</v>
      </c>
      <c r="AB37" s="9" t="n">
        <v>8.42857142857143</v>
      </c>
      <c r="AC37" s="10"/>
      <c r="AD37" s="9"/>
      <c r="AE37" s="9"/>
      <c r="AF37" s="9"/>
      <c r="AG37" s="9"/>
      <c r="AH37" s="9" t="n">
        <v>0</v>
      </c>
      <c r="AI37" s="9"/>
      <c r="AJ37" s="10"/>
      <c r="AK37" s="9"/>
      <c r="AL37" s="9"/>
      <c r="AM37" s="9"/>
      <c r="AN37" s="9"/>
      <c r="AO37" s="9" t="n">
        <v>0</v>
      </c>
      <c r="AP37" s="9"/>
      <c r="AQ37" s="10"/>
      <c r="AR37" s="9"/>
      <c r="AS37" s="9"/>
      <c r="AT37" s="9"/>
      <c r="AU37" s="9"/>
      <c r="AV37" s="9" t="n">
        <v>0</v>
      </c>
      <c r="AW37" s="9"/>
      <c r="AX37" s="10"/>
      <c r="AY37" s="9"/>
      <c r="AZ37" s="9"/>
      <c r="BA37" s="9"/>
      <c r="BB37" s="9"/>
      <c r="BC37" s="9" t="n">
        <v>0</v>
      </c>
      <c r="BD37" s="9"/>
      <c r="BE37" s="9"/>
    </row>
    <row r="38" customFormat="false" ht="15" hidden="false" customHeight="false" outlineLevel="0" collapsed="false">
      <c r="A38" s="9" t="s">
        <v>336</v>
      </c>
      <c r="B38" s="9" t="s">
        <v>22</v>
      </c>
      <c r="C38" s="9" t="n">
        <v>76</v>
      </c>
      <c r="D38" s="9" t="n">
        <v>329</v>
      </c>
      <c r="E38" s="9" t="n">
        <v>5.23</v>
      </c>
      <c r="F38" s="9" t="n">
        <f aca="false">STANDARDIZE(E38,$E$46,$E$47)*-1</f>
        <v>-1.13934554578719</v>
      </c>
      <c r="G38" s="9" t="n">
        <v>22</v>
      </c>
      <c r="H38" s="9" t="n">
        <f aca="false">STANDARDIZE(G38,$G$46,$G$47)</f>
        <v>-0.820214687316341</v>
      </c>
      <c r="I38" s="9" t="n">
        <v>26.5</v>
      </c>
      <c r="J38" s="9" t="n">
        <f aca="false">STANDARDIZE(I38,$I$46,$I$47)</f>
        <v>-0.997576254074741</v>
      </c>
      <c r="K38" s="9" t="n">
        <v>104</v>
      </c>
      <c r="L38" s="9" t="n">
        <f aca="false">STANDARDIZE(K38,$K$46,$K$47)</f>
        <v>-0.807621021817904</v>
      </c>
      <c r="M38" s="9" t="n">
        <v>4.7</v>
      </c>
      <c r="N38" s="9" t="n">
        <f aca="false">STANDARDIZE(M38,$M$46,$M$47)*-1</f>
        <v>-0.407525855267387</v>
      </c>
      <c r="O38" s="9" t="n">
        <v>7.85</v>
      </c>
      <c r="P38" s="9" t="n">
        <f aca="false">STANDARDIZE(O38,$O$46,$O$47)*-1</f>
        <v>-1.17287782293312</v>
      </c>
      <c r="Q38" s="9" t="n">
        <f aca="false">F38+H38+J38+L38+N38+P38</f>
        <v>-5.34516118719669</v>
      </c>
      <c r="R38" s="9" t="n">
        <f aca="false">AVERAGE(F38,H38,J38,L38,N38,P38)</f>
        <v>-0.890860197866115</v>
      </c>
      <c r="S38" s="9" t="n">
        <v>5</v>
      </c>
      <c r="T38" s="9" t="n">
        <v>139</v>
      </c>
      <c r="U38" s="9" t="n">
        <v>120</v>
      </c>
      <c r="V38" s="10"/>
      <c r="W38" s="9" t="n">
        <v>4</v>
      </c>
      <c r="X38" s="9" t="n">
        <v>0</v>
      </c>
      <c r="Y38" s="9" t="n">
        <v>71</v>
      </c>
      <c r="Z38" s="9" t="n">
        <v>26</v>
      </c>
      <c r="AA38" s="9" t="n">
        <v>97</v>
      </c>
      <c r="AB38" s="9" t="n">
        <v>24.25</v>
      </c>
      <c r="AC38" s="10"/>
      <c r="AD38" s="9" t="n">
        <v>12</v>
      </c>
      <c r="AE38" s="9" t="n">
        <v>0</v>
      </c>
      <c r="AF38" s="9" t="n">
        <v>196</v>
      </c>
      <c r="AG38" s="9" t="n">
        <v>55</v>
      </c>
      <c r="AH38" s="9" t="n">
        <v>251</v>
      </c>
      <c r="AI38" s="9" t="n">
        <v>20.9166666666667</v>
      </c>
      <c r="AJ38" s="10"/>
      <c r="AK38" s="9" t="n">
        <v>7</v>
      </c>
      <c r="AL38" s="9" t="n">
        <v>0</v>
      </c>
      <c r="AM38" s="9" t="n">
        <v>118</v>
      </c>
      <c r="AN38" s="9" t="n">
        <v>80</v>
      </c>
      <c r="AO38" s="9" t="n">
        <v>198</v>
      </c>
      <c r="AP38" s="9" t="n">
        <v>28.2857142857143</v>
      </c>
      <c r="AQ38" s="10"/>
      <c r="AR38" s="9" t="n">
        <v>2</v>
      </c>
      <c r="AS38" s="9" t="n">
        <v>0</v>
      </c>
      <c r="AT38" s="9" t="n">
        <v>17</v>
      </c>
      <c r="AU38" s="9" t="n">
        <v>2</v>
      </c>
      <c r="AV38" s="9" t="n">
        <v>19</v>
      </c>
      <c r="AW38" s="9" t="n">
        <v>9.5</v>
      </c>
      <c r="AX38" s="10"/>
      <c r="AY38" s="9"/>
      <c r="AZ38" s="9"/>
      <c r="BA38" s="9"/>
      <c r="BB38" s="9"/>
      <c r="BC38" s="9" t="n">
        <v>0</v>
      </c>
      <c r="BD38" s="9"/>
      <c r="BE38" s="9"/>
    </row>
    <row r="39" customFormat="false" ht="15" hidden="false" customHeight="false" outlineLevel="0" collapsed="false">
      <c r="A39" s="9" t="s">
        <v>340</v>
      </c>
      <c r="B39" s="9" t="s">
        <v>22</v>
      </c>
      <c r="C39" s="9" t="n">
        <v>76.5</v>
      </c>
      <c r="D39" s="9" t="n">
        <v>309</v>
      </c>
      <c r="E39" s="9" t="n">
        <v>4.94</v>
      </c>
      <c r="F39" s="9" t="n">
        <f aca="false">STANDARDIZE(E39,$E$46,$E$47)*-1</f>
        <v>0.111982564915058</v>
      </c>
      <c r="G39" s="9" t="n">
        <v>28</v>
      </c>
      <c r="H39" s="9" t="n">
        <f aca="false">STANDARDIZE(G39,$G$46,$G$47)</f>
        <v>0.206311669815767</v>
      </c>
      <c r="I39" s="9" t="n">
        <v>33</v>
      </c>
      <c r="J39" s="9" t="n">
        <f aca="false">STANDARDIZE(I39,$I$46,$I$47)</f>
        <v>0.681796720410795</v>
      </c>
      <c r="K39" s="9" t="n">
        <v>111</v>
      </c>
      <c r="L39" s="9" t="n">
        <f aca="false">STANDARDIZE(K39,$K$46,$K$47)</f>
        <v>0.0299118896969594</v>
      </c>
      <c r="M39" s="9" t="n">
        <v>4.65</v>
      </c>
      <c r="N39" s="9" t="n">
        <f aca="false">STANDARDIZE(M39,$M$46,$M$47)*-1</f>
        <v>-0.19746098141822</v>
      </c>
      <c r="O39" s="9" t="n">
        <v>7.55</v>
      </c>
      <c r="P39" s="9" t="n">
        <f aca="false">STANDARDIZE(O39,$O$46,$O$47)*-1</f>
        <v>-0.357750378423616</v>
      </c>
      <c r="Q39" s="9" t="n">
        <f aca="false">F39+H39+J39+L39+N39+P39</f>
        <v>0.474791484996743</v>
      </c>
      <c r="R39" s="9" t="n">
        <f aca="false">AVERAGE(F39,H39,J39,L39,N39,P39)</f>
        <v>0.0791319141661239</v>
      </c>
      <c r="S39" s="9" t="n">
        <v>7</v>
      </c>
      <c r="T39" s="9" t="n">
        <v>223</v>
      </c>
      <c r="U39" s="9" t="n">
        <v>175</v>
      </c>
      <c r="V39" s="10"/>
      <c r="W39" s="9"/>
      <c r="X39" s="9"/>
      <c r="Y39" s="9"/>
      <c r="Z39" s="9"/>
      <c r="AA39" s="9" t="n">
        <v>0</v>
      </c>
      <c r="AB39" s="9"/>
      <c r="AC39" s="10"/>
      <c r="AD39" s="9" t="n">
        <v>2</v>
      </c>
      <c r="AE39" s="9" t="n">
        <v>0</v>
      </c>
      <c r="AF39" s="9" t="n">
        <v>1</v>
      </c>
      <c r="AG39" s="9" t="n">
        <v>8</v>
      </c>
      <c r="AH39" s="9" t="n">
        <v>9</v>
      </c>
      <c r="AI39" s="9" t="n">
        <v>4.5</v>
      </c>
      <c r="AJ39" s="10"/>
      <c r="AK39" s="9" t="n">
        <v>14</v>
      </c>
      <c r="AL39" s="9" t="n">
        <v>0</v>
      </c>
      <c r="AM39" s="9" t="n">
        <v>182</v>
      </c>
      <c r="AN39" s="9" t="n">
        <v>13</v>
      </c>
      <c r="AO39" s="9" t="n">
        <v>195</v>
      </c>
      <c r="AP39" s="9" t="n">
        <v>13.9285714285714</v>
      </c>
      <c r="AQ39" s="10"/>
      <c r="AR39" s="9" t="n">
        <v>10</v>
      </c>
      <c r="AS39" s="9" t="n">
        <v>0</v>
      </c>
      <c r="AT39" s="9" t="n">
        <v>85</v>
      </c>
      <c r="AU39" s="9" t="n">
        <v>12</v>
      </c>
      <c r="AV39" s="9" t="n">
        <v>97</v>
      </c>
      <c r="AW39" s="9" t="n">
        <v>9.7</v>
      </c>
      <c r="AX39" s="10"/>
      <c r="AY39" s="9"/>
      <c r="AZ39" s="9"/>
      <c r="BA39" s="9"/>
      <c r="BB39" s="9"/>
      <c r="BC39" s="9" t="n">
        <v>0</v>
      </c>
      <c r="BD39" s="9"/>
      <c r="BE39" s="9"/>
    </row>
    <row r="40" customFormat="false" ht="15" hidden="false" customHeight="false" outlineLevel="0" collapsed="false">
      <c r="A40" s="9" t="s">
        <v>381</v>
      </c>
      <c r="B40" s="9" t="s">
        <v>22</v>
      </c>
      <c r="C40" s="9" t="n">
        <v>74.63</v>
      </c>
      <c r="D40" s="9" t="n">
        <v>297</v>
      </c>
      <c r="E40" s="9" t="n">
        <v>4.92</v>
      </c>
      <c r="F40" s="9" t="n">
        <f aca="false">STANDARDIZE(E40,$E$46,$E$47)*-1</f>
        <v>0.198281055308319</v>
      </c>
      <c r="G40" s="9"/>
      <c r="H40" s="9"/>
      <c r="I40" s="9" t="n">
        <v>30</v>
      </c>
      <c r="J40" s="9" t="n">
        <f aca="false">STANDARDIZE(I40,$I$46,$I$47)</f>
        <v>-0.0932984985825297</v>
      </c>
      <c r="K40" s="9" t="n">
        <v>106</v>
      </c>
      <c r="L40" s="9" t="n">
        <f aca="false">STANDARDIZE(K40,$K$46,$K$47)</f>
        <v>-0.568325904242229</v>
      </c>
      <c r="M40" s="9" t="n">
        <v>4.75</v>
      </c>
      <c r="N40" s="9" t="n">
        <f aca="false">STANDARDIZE(M40,$M$46,$M$47)*-1</f>
        <v>-0.617590729116554</v>
      </c>
      <c r="O40" s="9" t="n">
        <v>7.4</v>
      </c>
      <c r="P40" s="9" t="n">
        <f aca="false">STANDARDIZE(O40,$O$46,$O$47)*-1</f>
        <v>0.0498133438311372</v>
      </c>
      <c r="Q40" s="9" t="n">
        <f aca="false">F40+H40+J40+L40+N40+P40</f>
        <v>-1.03112073280186</v>
      </c>
      <c r="R40" s="9" t="n">
        <f aca="false">AVERAGE(F40,H40,J40,L40,N40,P40)</f>
        <v>-0.206224146560371</v>
      </c>
      <c r="S40" s="9" t="n">
        <v>1</v>
      </c>
      <c r="T40" s="9" t="n">
        <v>23</v>
      </c>
      <c r="U40" s="9" t="n">
        <v>22</v>
      </c>
      <c r="V40" s="10"/>
      <c r="W40" s="9" t="n">
        <v>16</v>
      </c>
      <c r="X40" s="9" t="n">
        <v>0</v>
      </c>
      <c r="Y40" s="9" t="n">
        <v>462</v>
      </c>
      <c r="Z40" s="9" t="n">
        <v>115</v>
      </c>
      <c r="AA40" s="9" t="n">
        <v>577</v>
      </c>
      <c r="AB40" s="9" t="n">
        <v>36.0625</v>
      </c>
      <c r="AC40" s="10"/>
      <c r="AD40" s="9" t="n">
        <v>14</v>
      </c>
      <c r="AE40" s="9" t="n">
        <v>0</v>
      </c>
      <c r="AF40" s="9" t="n">
        <v>568</v>
      </c>
      <c r="AG40" s="9" t="n">
        <v>50</v>
      </c>
      <c r="AH40" s="9" t="n">
        <v>618</v>
      </c>
      <c r="AI40" s="9" t="n">
        <v>44.1428571428571</v>
      </c>
      <c r="AJ40" s="10"/>
      <c r="AK40" s="9" t="n">
        <v>13</v>
      </c>
      <c r="AL40" s="9" t="n">
        <v>0</v>
      </c>
      <c r="AM40" s="9" t="n">
        <v>548</v>
      </c>
      <c r="AN40" s="9" t="n">
        <v>45</v>
      </c>
      <c r="AO40" s="9" t="n">
        <v>593</v>
      </c>
      <c r="AP40" s="9" t="n">
        <v>45.6153846153846</v>
      </c>
      <c r="AQ40" s="10"/>
      <c r="AR40" s="9" t="n">
        <v>1</v>
      </c>
      <c r="AS40" s="9" t="n">
        <v>0</v>
      </c>
      <c r="AT40" s="9" t="n">
        <v>25</v>
      </c>
      <c r="AU40" s="9" t="n">
        <v>2</v>
      </c>
      <c r="AV40" s="9" t="n">
        <v>27</v>
      </c>
      <c r="AW40" s="9" t="n">
        <v>27</v>
      </c>
      <c r="AX40" s="10"/>
      <c r="AY40" s="9"/>
      <c r="AZ40" s="9"/>
      <c r="BA40" s="9"/>
      <c r="BB40" s="9"/>
      <c r="BC40" s="9" t="n">
        <v>0</v>
      </c>
      <c r="BD40" s="9"/>
      <c r="BE40" s="9"/>
    </row>
    <row r="41" customFormat="false" ht="15" hidden="false" customHeight="false" outlineLevel="0" collapsed="false">
      <c r="A41" s="9" t="s">
        <v>383</v>
      </c>
      <c r="B41" s="9" t="s">
        <v>22</v>
      </c>
      <c r="C41" s="9" t="n">
        <v>74.5</v>
      </c>
      <c r="D41" s="9" t="n">
        <v>294</v>
      </c>
      <c r="E41" s="9" t="n">
        <v>5.02</v>
      </c>
      <c r="F41" s="9" t="n">
        <f aca="false">STANDARDIZE(E41,$E$46,$E$47)*-1</f>
        <v>-0.233211396657973</v>
      </c>
      <c r="G41" s="9" t="n">
        <v>30</v>
      </c>
      <c r="H41" s="9" t="n">
        <f aca="false">STANDARDIZE(G41,$G$46,$G$47)</f>
        <v>0.548487122193136</v>
      </c>
      <c r="I41" s="9" t="n">
        <v>32</v>
      </c>
      <c r="J41" s="9" t="n">
        <f aca="false">STANDARDIZE(I41,$I$46,$I$47)</f>
        <v>0.42343164741302</v>
      </c>
      <c r="K41" s="9" t="n">
        <v>116</v>
      </c>
      <c r="L41" s="9" t="n">
        <f aca="false">STANDARDIZE(K41,$K$46,$K$47)</f>
        <v>0.628149683636147</v>
      </c>
      <c r="M41" s="9"/>
      <c r="N41" s="9"/>
      <c r="O41" s="9"/>
      <c r="P41" s="9"/>
      <c r="Q41" s="9" t="n">
        <f aca="false">F41+H41+J41+L41+N41+P41</f>
        <v>1.36685705658433</v>
      </c>
      <c r="R41" s="9" t="n">
        <f aca="false">AVERAGE(F41,H41,J41,L41,N41,P41)</f>
        <v>0.341714264146083</v>
      </c>
      <c r="S41" s="9" t="n">
        <v>1</v>
      </c>
      <c r="T41" s="9" t="n">
        <v>13</v>
      </c>
      <c r="U41" s="9" t="n">
        <v>12</v>
      </c>
      <c r="V41" s="10"/>
      <c r="W41" s="9" t="n">
        <v>16</v>
      </c>
      <c r="X41" s="9" t="n">
        <v>6</v>
      </c>
      <c r="Y41" s="9" t="n">
        <v>882</v>
      </c>
      <c r="Z41" s="9" t="n">
        <v>74</v>
      </c>
      <c r="AA41" s="9" t="n">
        <v>962</v>
      </c>
      <c r="AB41" s="9" t="n">
        <v>60.125</v>
      </c>
      <c r="AC41" s="10"/>
      <c r="AD41" s="9" t="n">
        <v>16</v>
      </c>
      <c r="AE41" s="9" t="n">
        <v>3</v>
      </c>
      <c r="AF41" s="9" t="n">
        <v>809</v>
      </c>
      <c r="AG41" s="9" t="n">
        <v>76</v>
      </c>
      <c r="AH41" s="9" t="n">
        <v>888</v>
      </c>
      <c r="AI41" s="9" t="n">
        <v>55.5</v>
      </c>
      <c r="AJ41" s="10"/>
      <c r="AK41" s="9" t="n">
        <v>11</v>
      </c>
      <c r="AL41" s="9" t="n">
        <v>0</v>
      </c>
      <c r="AM41" s="9" t="n">
        <v>618</v>
      </c>
      <c r="AN41" s="9" t="n">
        <v>28</v>
      </c>
      <c r="AO41" s="9" t="n">
        <v>646</v>
      </c>
      <c r="AP41" s="9" t="n">
        <v>58.7272727272727</v>
      </c>
      <c r="AQ41" s="10"/>
      <c r="AR41" s="9" t="n">
        <v>15</v>
      </c>
      <c r="AS41" s="9" t="n">
        <v>0</v>
      </c>
      <c r="AT41" s="9" t="n">
        <v>761</v>
      </c>
      <c r="AU41" s="9" t="n">
        <v>33</v>
      </c>
      <c r="AV41" s="9" t="n">
        <v>794</v>
      </c>
      <c r="AW41" s="9" t="n">
        <v>52.9333333333333</v>
      </c>
      <c r="AX41" s="10"/>
      <c r="AY41" s="9" t="n">
        <v>15</v>
      </c>
      <c r="AZ41" s="9" t="n">
        <v>0</v>
      </c>
      <c r="BA41" s="9" t="n">
        <v>654</v>
      </c>
      <c r="BB41" s="9" t="n">
        <v>62</v>
      </c>
      <c r="BC41" s="9" t="n">
        <v>716</v>
      </c>
      <c r="BD41" s="9" t="n">
        <v>47.7333333333333</v>
      </c>
      <c r="BE41" s="9"/>
    </row>
    <row r="42" customFormat="false" ht="15" hidden="false" customHeight="false" outlineLevel="0" collapsed="false">
      <c r="A42" s="9" t="s">
        <v>387</v>
      </c>
      <c r="B42" s="9" t="s">
        <v>22</v>
      </c>
      <c r="C42" s="9" t="n">
        <v>76</v>
      </c>
      <c r="D42" s="9" t="n">
        <v>320</v>
      </c>
      <c r="E42" s="9" t="n">
        <v>5.14</v>
      </c>
      <c r="F42" s="9" t="n">
        <f aca="false">STANDARDIZE(E42,$E$46,$E$47)*-1</f>
        <v>-0.751002339017526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 t="n">
        <f aca="false">F42+H42+J42+L42+N42+P42</f>
        <v>-0.751002339017526</v>
      </c>
      <c r="R42" s="9" t="n">
        <f aca="false">AVERAGE(F42,H42,J42,L42,N42,P42)</f>
        <v>-0.751002339017526</v>
      </c>
      <c r="S42" s="9" t="n">
        <v>1</v>
      </c>
      <c r="T42" s="9" t="n">
        <v>14</v>
      </c>
      <c r="U42" s="9" t="n">
        <v>13</v>
      </c>
      <c r="V42" s="10"/>
      <c r="W42" s="9" t="n">
        <v>16</v>
      </c>
      <c r="X42" s="9" t="n">
        <v>0</v>
      </c>
      <c r="Y42" s="9" t="n">
        <v>604</v>
      </c>
      <c r="Z42" s="9" t="n">
        <v>59</v>
      </c>
      <c r="AA42" s="9" t="n">
        <v>663</v>
      </c>
      <c r="AB42" s="9" t="n">
        <v>41.4375</v>
      </c>
      <c r="AC42" s="10"/>
      <c r="AD42" s="9" t="n">
        <v>14</v>
      </c>
      <c r="AE42" s="9" t="n">
        <v>0</v>
      </c>
      <c r="AF42" s="9" t="n">
        <v>478</v>
      </c>
      <c r="AG42" s="9" t="n">
        <v>61</v>
      </c>
      <c r="AH42" s="9" t="n">
        <v>539</v>
      </c>
      <c r="AI42" s="9" t="n">
        <v>38.5</v>
      </c>
      <c r="AJ42" s="10"/>
      <c r="AK42" s="9" t="n">
        <v>14</v>
      </c>
      <c r="AL42" s="9" t="n">
        <v>0</v>
      </c>
      <c r="AM42" s="9" t="n">
        <v>533</v>
      </c>
      <c r="AN42" s="9" t="n">
        <v>52</v>
      </c>
      <c r="AO42" s="9" t="n">
        <v>585</v>
      </c>
      <c r="AP42" s="9" t="n">
        <v>41.7857142857143</v>
      </c>
      <c r="AQ42" s="10"/>
      <c r="AR42" s="9" t="n">
        <v>16</v>
      </c>
      <c r="AS42" s="9" t="n">
        <v>0</v>
      </c>
      <c r="AT42" s="9" t="n">
        <v>703</v>
      </c>
      <c r="AU42" s="9" t="n">
        <v>80</v>
      </c>
      <c r="AV42" s="9" t="n">
        <v>783</v>
      </c>
      <c r="AW42" s="9" t="n">
        <v>48.9375</v>
      </c>
      <c r="AX42" s="10"/>
      <c r="AY42" s="9" t="n">
        <v>16</v>
      </c>
      <c r="AZ42" s="9" t="n">
        <v>0</v>
      </c>
      <c r="BA42" s="9" t="n">
        <v>586</v>
      </c>
      <c r="BB42" s="9" t="n">
        <v>82</v>
      </c>
      <c r="BC42" s="9" t="n">
        <v>668</v>
      </c>
      <c r="BD42" s="9" t="n">
        <v>41.75</v>
      </c>
      <c r="BE42" s="9"/>
    </row>
    <row r="43" customFormat="false" ht="15" hidden="false" customHeight="false" outlineLevel="0" collapsed="false">
      <c r="A43" s="9" t="s">
        <v>395</v>
      </c>
      <c r="B43" s="9" t="s">
        <v>22</v>
      </c>
      <c r="C43" s="9" t="n">
        <v>74.63</v>
      </c>
      <c r="D43" s="9" t="n">
        <v>313</v>
      </c>
      <c r="E43" s="9" t="n">
        <v>5.03</v>
      </c>
      <c r="F43" s="9" t="n">
        <f aca="false">STANDARDIZE(E43,$E$46,$E$47)*-1</f>
        <v>-0.276360641854605</v>
      </c>
      <c r="G43" s="9" t="n">
        <v>27</v>
      </c>
      <c r="H43" s="9" t="n">
        <f aca="false">STANDARDIZE(G43,$G$46,$G$47)</f>
        <v>0.0352239436270823</v>
      </c>
      <c r="I43" s="9" t="n">
        <v>26.5</v>
      </c>
      <c r="J43" s="9" t="n">
        <f aca="false">STANDARDIZE(I43,$I$46,$I$47)</f>
        <v>-0.997576254074741</v>
      </c>
      <c r="K43" s="9" t="n">
        <v>102</v>
      </c>
      <c r="L43" s="9" t="n">
        <f aca="false">STANDARDIZE(K43,$K$46,$K$47)</f>
        <v>-1.04691613939358</v>
      </c>
      <c r="M43" s="9" t="n">
        <v>4.8</v>
      </c>
      <c r="N43" s="9" t="n">
        <f aca="false">STANDARDIZE(M43,$M$46,$M$47)*-1</f>
        <v>-0.82765560296572</v>
      </c>
      <c r="O43" s="9" t="n">
        <v>7.93</v>
      </c>
      <c r="P43" s="9" t="n">
        <f aca="false">STANDARDIZE(O43,$O$46,$O$47)*-1</f>
        <v>-1.39024514146899</v>
      </c>
      <c r="Q43" s="9" t="n">
        <f aca="false">F43+H43+J43+L43+N43+P43</f>
        <v>-4.50352983613056</v>
      </c>
      <c r="R43" s="9" t="n">
        <f aca="false">AVERAGE(F43,H43,J43,L43,N43,P43)</f>
        <v>-0.75058830602176</v>
      </c>
      <c r="S43" s="9" t="n">
        <v>1</v>
      </c>
      <c r="T43" s="9" t="n">
        <v>28</v>
      </c>
      <c r="U43" s="9" t="n">
        <v>27</v>
      </c>
      <c r="V43" s="10"/>
      <c r="W43" s="9" t="n">
        <v>13</v>
      </c>
      <c r="X43" s="9" t="n">
        <v>0</v>
      </c>
      <c r="Y43" s="9" t="n">
        <v>296</v>
      </c>
      <c r="Z43" s="9" t="n">
        <v>8</v>
      </c>
      <c r="AA43" s="9" t="n">
        <v>304</v>
      </c>
      <c r="AB43" s="9" t="n">
        <v>23.3846153846154</v>
      </c>
      <c r="AC43" s="10"/>
      <c r="AD43" s="9" t="n">
        <v>16</v>
      </c>
      <c r="AE43" s="9" t="n">
        <v>0</v>
      </c>
      <c r="AF43" s="9" t="n">
        <v>426</v>
      </c>
      <c r="AG43" s="9" t="n">
        <v>30</v>
      </c>
      <c r="AH43" s="9" t="n">
        <v>456</v>
      </c>
      <c r="AI43" s="9" t="n">
        <v>28.5</v>
      </c>
      <c r="AJ43" s="10"/>
      <c r="AK43" s="9" t="n">
        <v>15</v>
      </c>
      <c r="AL43" s="9" t="n">
        <v>0</v>
      </c>
      <c r="AM43" s="9" t="n">
        <v>534</v>
      </c>
      <c r="AN43" s="9" t="n">
        <v>60</v>
      </c>
      <c r="AO43" s="9" t="n">
        <v>594</v>
      </c>
      <c r="AP43" s="9" t="n">
        <v>39.6</v>
      </c>
      <c r="AQ43" s="10"/>
      <c r="AR43" s="9" t="n">
        <v>16</v>
      </c>
      <c r="AS43" s="9" t="n">
        <v>0</v>
      </c>
      <c r="AT43" s="9" t="n">
        <v>647</v>
      </c>
      <c r="AU43" s="9" t="n">
        <v>79</v>
      </c>
      <c r="AV43" s="9" t="n">
        <v>726</v>
      </c>
      <c r="AW43" s="9" t="n">
        <v>45.375</v>
      </c>
      <c r="AX43" s="10"/>
      <c r="AY43" s="9" t="n">
        <v>15</v>
      </c>
      <c r="AZ43" s="9" t="n">
        <v>0</v>
      </c>
      <c r="BA43" s="9" t="n">
        <v>349</v>
      </c>
      <c r="BB43" s="9" t="n">
        <v>44</v>
      </c>
      <c r="BC43" s="9" t="n">
        <v>393</v>
      </c>
      <c r="BD43" s="9" t="n">
        <v>26.2</v>
      </c>
      <c r="BE43" s="9"/>
    </row>
    <row r="44" customFormat="false" ht="15" hidden="false" customHeight="false" outlineLevel="0" collapsed="false">
      <c r="A44" s="9" t="s">
        <v>396</v>
      </c>
      <c r="B44" s="9" t="s">
        <v>22</v>
      </c>
      <c r="C44" s="9" t="n">
        <v>78.25</v>
      </c>
      <c r="D44" s="9" t="n">
        <v>369</v>
      </c>
      <c r="E44" s="9" t="n">
        <v>5.3</v>
      </c>
      <c r="F44" s="9" t="n">
        <f aca="false">STANDARDIZE(E44,$E$46,$E$47)*-1</f>
        <v>-1.4413902621636</v>
      </c>
      <c r="G44" s="9" t="n">
        <v>25</v>
      </c>
      <c r="H44" s="9" t="n">
        <f aca="false">STANDARDIZE(G44,$G$46,$G$47)</f>
        <v>-0.306951508750287</v>
      </c>
      <c r="I44" s="9" t="n">
        <v>22</v>
      </c>
      <c r="J44" s="9" t="n">
        <f aca="false">STANDARDIZE(I44,$I$46,$I$47)</f>
        <v>-2.16021908256473</v>
      </c>
      <c r="K44" s="9" t="n">
        <v>97</v>
      </c>
      <c r="L44" s="9" t="n">
        <f aca="false">STANDARDIZE(K44,$K$46,$K$47)</f>
        <v>-1.64515393333277</v>
      </c>
      <c r="M44" s="9" t="n">
        <v>4.96</v>
      </c>
      <c r="N44" s="9" t="n">
        <f aca="false">STANDARDIZE(M44,$M$46,$M$47)*-1</f>
        <v>-1.49986319928306</v>
      </c>
      <c r="O44" s="9" t="n">
        <v>8.26</v>
      </c>
      <c r="P44" s="9" t="n">
        <f aca="false">STANDARDIZE(O44,$O$46,$O$47)*-1</f>
        <v>-2.28688533042945</v>
      </c>
      <c r="Q44" s="9" t="n">
        <f aca="false">F44+H44+J44+L44+N44+P44</f>
        <v>-9.34046331652389</v>
      </c>
      <c r="R44" s="9" t="n">
        <f aca="false">AVERAGE(F44,H44,J44,L44,N44,P44)</f>
        <v>-1.55674388608731</v>
      </c>
      <c r="S44" s="9"/>
      <c r="T44" s="9"/>
      <c r="U44" s="9"/>
      <c r="V44" s="10"/>
      <c r="W44" s="9"/>
      <c r="X44" s="9"/>
      <c r="Y44" s="9"/>
      <c r="Z44" s="9"/>
      <c r="AA44" s="9" t="n">
        <v>0</v>
      </c>
      <c r="AB44" s="9"/>
      <c r="AC44" s="10"/>
      <c r="AD44" s="9" t="n">
        <v>6</v>
      </c>
      <c r="AE44" s="9" t="n">
        <v>0</v>
      </c>
      <c r="AF44" s="9" t="n">
        <v>72</v>
      </c>
      <c r="AG44" s="9" t="n">
        <v>5</v>
      </c>
      <c r="AH44" s="9" t="n">
        <v>77</v>
      </c>
      <c r="AI44" s="9" t="n">
        <v>12.8333333333333</v>
      </c>
      <c r="AJ44" s="10"/>
      <c r="AK44" s="9" t="n">
        <v>10</v>
      </c>
      <c r="AL44" s="9" t="n">
        <v>0</v>
      </c>
      <c r="AM44" s="9" t="n">
        <v>58</v>
      </c>
      <c r="AN44" s="9" t="n">
        <v>49</v>
      </c>
      <c r="AO44" s="9" t="n">
        <v>107</v>
      </c>
      <c r="AP44" s="9" t="n">
        <v>10.7</v>
      </c>
      <c r="AQ44" s="10"/>
      <c r="AR44" s="9" t="n">
        <v>5</v>
      </c>
      <c r="AS44" s="9" t="n">
        <v>0</v>
      </c>
      <c r="AT44" s="9" t="n">
        <v>63</v>
      </c>
      <c r="AU44" s="9" t="n">
        <v>7</v>
      </c>
      <c r="AV44" s="9" t="n">
        <v>70</v>
      </c>
      <c r="AW44" s="9" t="n">
        <v>14</v>
      </c>
      <c r="AX44" s="10"/>
      <c r="AY44" s="9"/>
      <c r="AZ44" s="9"/>
      <c r="BA44" s="9"/>
      <c r="BB44" s="9"/>
      <c r="BC44" s="9" t="n">
        <v>0</v>
      </c>
      <c r="BD44" s="9"/>
      <c r="BE44" s="9"/>
    </row>
    <row r="46" customFormat="false" ht="15" hidden="false" customHeight="false" outlineLevel="0" collapsed="false">
      <c r="B46" s="9" t="s">
        <v>479</v>
      </c>
      <c r="C46" s="16" t="n">
        <f aca="false">AVERAGE(C3:C44)</f>
        <v>75.7319047619048</v>
      </c>
      <c r="D46" s="16" t="n">
        <f aca="false">AVERAGE(D3:D44)</f>
        <v>291.02380952381</v>
      </c>
      <c r="E46" s="16" t="n">
        <f aca="false">AVERAGE(E3:E44)</f>
        <v>4.96595238095238</v>
      </c>
      <c r="F46" s="16"/>
      <c r="G46" s="16" t="n">
        <f aca="false">AVERAGE(G3:G44)</f>
        <v>26.7941176470588</v>
      </c>
      <c r="H46" s="16"/>
      <c r="I46" s="16" t="n">
        <f aca="false">AVERAGE(I3:I44)</f>
        <v>30.3611111111111</v>
      </c>
      <c r="J46" s="16"/>
      <c r="K46" s="16" t="n">
        <f aca="false">AVERAGE(K3:K44)</f>
        <v>110.75</v>
      </c>
      <c r="L46" s="16"/>
      <c r="M46" s="16" t="n">
        <f aca="false">AVERAGE(M3:M44)</f>
        <v>4.603</v>
      </c>
      <c r="N46" s="16"/>
      <c r="O46" s="16" t="n">
        <f aca="false">AVERAGE(O3:O44)</f>
        <v>7.41833333333333</v>
      </c>
      <c r="P46" s="16"/>
    </row>
    <row r="47" customFormat="false" ht="15" hidden="false" customHeight="false" outlineLevel="0" collapsed="false">
      <c r="B47" s="9" t="s">
        <v>480</v>
      </c>
      <c r="C47" s="16" t="n">
        <f aca="false">_xlfn.STDEV.P(C3:C44)</f>
        <v>1.65779147131305</v>
      </c>
      <c r="D47" s="16" t="n">
        <f aca="false">_xlfn.STDEV.P(D3:D44)</f>
        <v>29.2790255621406</v>
      </c>
      <c r="E47" s="16" t="n">
        <f aca="false">_xlfn.STDEV.P(E3:E44)</f>
        <v>0.231753764276302</v>
      </c>
      <c r="F47" s="16"/>
      <c r="G47" s="16" t="n">
        <f aca="false">_xlfn.STDEV.P(G3:G44)</f>
        <v>5.84495464564855</v>
      </c>
      <c r="H47" s="16"/>
      <c r="I47" s="16" t="n">
        <f aca="false">_xlfn.STDEV.P(I3:I44)</f>
        <v>3.87049220081157</v>
      </c>
      <c r="J47" s="16"/>
      <c r="K47" s="16" t="n">
        <f aca="false">_xlfn.STDEV.P(K3:K44)</f>
        <v>8.35788051282541</v>
      </c>
      <c r="L47" s="16"/>
      <c r="M47" s="16" t="n">
        <f aca="false">_xlfn.STDEV.P(M3:M44)</f>
        <v>0.238021707693507</v>
      </c>
      <c r="N47" s="16"/>
      <c r="O47" s="16" t="n">
        <f aca="false">_xlfn.STDEV.P(O3:O44)</f>
        <v>0.368040607662916</v>
      </c>
      <c r="P47" s="16"/>
    </row>
  </sheetData>
  <mergeCells count="6">
    <mergeCell ref="A1:U1"/>
    <mergeCell ref="W1:AB1"/>
    <mergeCell ref="AD1:AI1"/>
    <mergeCell ref="AK1:AP1"/>
    <mergeCell ref="AR1:AW1"/>
    <mergeCell ref="AY1:B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BE39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J48" activeCellId="0" sqref="J48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19.14"/>
  </cols>
  <sheetData>
    <row r="1" customFormat="false" ht="15" hidden="false" customHeight="false" outlineLevel="0" collapsed="false">
      <c r="A1" s="11" t="s">
        <v>459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2"/>
      <c r="W1" s="11" t="n">
        <v>2013</v>
      </c>
      <c r="X1" s="11"/>
      <c r="Y1" s="11"/>
      <c r="Z1" s="11"/>
      <c r="AA1" s="11"/>
      <c r="AB1" s="11"/>
      <c r="AC1" s="12"/>
      <c r="AD1" s="11" t="n">
        <v>2014</v>
      </c>
      <c r="AE1" s="11"/>
      <c r="AF1" s="11"/>
      <c r="AG1" s="11"/>
      <c r="AH1" s="11"/>
      <c r="AI1" s="11"/>
      <c r="AJ1" s="12"/>
      <c r="AK1" s="11" t="n">
        <v>2015</v>
      </c>
      <c r="AL1" s="11"/>
      <c r="AM1" s="11"/>
      <c r="AN1" s="11"/>
      <c r="AO1" s="11"/>
      <c r="AP1" s="11"/>
      <c r="AQ1" s="12"/>
      <c r="AR1" s="11" t="n">
        <v>2016</v>
      </c>
      <c r="AS1" s="11"/>
      <c r="AT1" s="11"/>
      <c r="AU1" s="11"/>
      <c r="AV1" s="11"/>
      <c r="AW1" s="11"/>
      <c r="AX1" s="12"/>
      <c r="AY1" s="11" t="n">
        <v>2017</v>
      </c>
      <c r="AZ1" s="11"/>
      <c r="BA1" s="11"/>
      <c r="BB1" s="11"/>
      <c r="BC1" s="11"/>
      <c r="BD1" s="11"/>
      <c r="BE1" s="9"/>
    </row>
    <row r="2" customFormat="false" ht="15" hidden="false" customHeight="false" outlineLevel="0" collapsed="false">
      <c r="A2" s="13" t="s">
        <v>1</v>
      </c>
      <c r="B2" s="13" t="s">
        <v>2</v>
      </c>
      <c r="C2" s="13" t="s">
        <v>4</v>
      </c>
      <c r="D2" s="13" t="s">
        <v>5</v>
      </c>
      <c r="E2" s="13" t="s">
        <v>6</v>
      </c>
      <c r="F2" s="13" t="s">
        <v>460</v>
      </c>
      <c r="G2" s="13" t="s">
        <v>7</v>
      </c>
      <c r="H2" s="13" t="s">
        <v>461</v>
      </c>
      <c r="I2" s="13" t="s">
        <v>462</v>
      </c>
      <c r="J2" s="13" t="s">
        <v>463</v>
      </c>
      <c r="K2" s="13" t="s">
        <v>464</v>
      </c>
      <c r="L2" s="13" t="s">
        <v>465</v>
      </c>
      <c r="M2" s="13" t="s">
        <v>10</v>
      </c>
      <c r="N2" s="13" t="s">
        <v>466</v>
      </c>
      <c r="O2" s="13" t="s">
        <v>11</v>
      </c>
      <c r="P2" s="13" t="s">
        <v>467</v>
      </c>
      <c r="Q2" s="13" t="s">
        <v>468</v>
      </c>
      <c r="R2" s="13" t="s">
        <v>469</v>
      </c>
      <c r="S2" s="13" t="s">
        <v>470</v>
      </c>
      <c r="T2" s="13" t="s">
        <v>471</v>
      </c>
      <c r="U2" s="13" t="s">
        <v>472</v>
      </c>
      <c r="V2" s="12"/>
      <c r="W2" s="13" t="s">
        <v>473</v>
      </c>
      <c r="X2" s="13" t="s">
        <v>474</v>
      </c>
      <c r="Y2" s="13" t="s">
        <v>475</v>
      </c>
      <c r="Z2" s="13" t="s">
        <v>476</v>
      </c>
      <c r="AA2" s="13" t="s">
        <v>477</v>
      </c>
      <c r="AB2" s="13" t="s">
        <v>478</v>
      </c>
      <c r="AC2" s="12"/>
      <c r="AD2" s="13" t="s">
        <v>473</v>
      </c>
      <c r="AE2" s="13" t="s">
        <v>474</v>
      </c>
      <c r="AF2" s="13" t="s">
        <v>475</v>
      </c>
      <c r="AG2" s="13" t="s">
        <v>476</v>
      </c>
      <c r="AH2" s="13" t="s">
        <v>477</v>
      </c>
      <c r="AI2" s="13" t="s">
        <v>478</v>
      </c>
      <c r="AJ2" s="12"/>
      <c r="AK2" s="13" t="s">
        <v>473</v>
      </c>
      <c r="AL2" s="13" t="s">
        <v>474</v>
      </c>
      <c r="AM2" s="13" t="s">
        <v>475</v>
      </c>
      <c r="AN2" s="13" t="s">
        <v>476</v>
      </c>
      <c r="AO2" s="13" t="s">
        <v>477</v>
      </c>
      <c r="AP2" s="13" t="s">
        <v>478</v>
      </c>
      <c r="AQ2" s="12"/>
      <c r="AR2" s="13" t="s">
        <v>473</v>
      </c>
      <c r="AS2" s="13" t="s">
        <v>474</v>
      </c>
      <c r="AT2" s="13" t="s">
        <v>475</v>
      </c>
      <c r="AU2" s="13" t="s">
        <v>476</v>
      </c>
      <c r="AV2" s="13" t="s">
        <v>477</v>
      </c>
      <c r="AW2" s="13" t="s">
        <v>478</v>
      </c>
      <c r="AX2" s="12"/>
      <c r="AY2" s="13" t="s">
        <v>473</v>
      </c>
      <c r="AZ2" s="13" t="s">
        <v>474</v>
      </c>
      <c r="BA2" s="13" t="s">
        <v>475</v>
      </c>
      <c r="BB2" s="13" t="s">
        <v>476</v>
      </c>
      <c r="BC2" s="13" t="s">
        <v>477</v>
      </c>
      <c r="BD2" s="13" t="s">
        <v>478</v>
      </c>
      <c r="BE2" s="9"/>
    </row>
    <row r="3" customFormat="false" ht="15" hidden="false" customHeight="false" outlineLevel="0" collapsed="false">
      <c r="A3" s="9" t="s">
        <v>34</v>
      </c>
      <c r="B3" s="9" t="s">
        <v>35</v>
      </c>
      <c r="C3" s="9" t="n">
        <v>74.5</v>
      </c>
      <c r="D3" s="9" t="n">
        <v>242</v>
      </c>
      <c r="E3" s="9" t="n">
        <v>4.7</v>
      </c>
      <c r="F3" s="9" t="n">
        <f aca="false">STANDARDIZE(E3,$E$38,$E$39)*-1</f>
        <v>0.281948655315688</v>
      </c>
      <c r="G3" s="9" t="n">
        <v>20</v>
      </c>
      <c r="H3" s="9" t="n">
        <f aca="false">STANDARDIZE(G3,$G$38,$G$39)</f>
        <v>-0.5</v>
      </c>
      <c r="I3" s="9" t="n">
        <v>33.5</v>
      </c>
      <c r="J3" s="9" t="n">
        <f aca="false">STANDARDIZE(I3,$I$38,$I$39)</f>
        <v>-0.175022602518661</v>
      </c>
      <c r="K3" s="9" t="n">
        <v>122</v>
      </c>
      <c r="L3" s="9" t="n">
        <f aca="false">STANDARDIZE(K3,$K$38,$K$39)</f>
        <v>0.531823854378712</v>
      </c>
      <c r="M3" s="9" t="n">
        <v>4.39</v>
      </c>
      <c r="N3" s="9" t="n">
        <f aca="false">STANDARDIZE(M3,$M$38,$M$39)*-1</f>
        <v>-0.35501591295878</v>
      </c>
      <c r="O3" s="9" t="n">
        <v>7.16</v>
      </c>
      <c r="P3" s="9" t="n">
        <f aca="false">STANDARDIZE(O3,$O$38,$O$39)*-1</f>
        <v>0.00912514547771863</v>
      </c>
      <c r="Q3" s="9" t="n">
        <f aca="false">F3+H3+J3+L3+N3+P3</f>
        <v>-0.207140860305323</v>
      </c>
      <c r="R3" s="9" t="n">
        <f aca="false">AVERAGE(F3,H3,J3,L3,N3,P3)</f>
        <v>-0.0345234767175539</v>
      </c>
      <c r="S3" s="9" t="n">
        <v>1</v>
      </c>
      <c r="T3" s="9" t="n">
        <v>30</v>
      </c>
      <c r="U3" s="9" t="n">
        <v>29</v>
      </c>
      <c r="V3" s="10"/>
      <c r="W3" s="9" t="n">
        <v>16</v>
      </c>
      <c r="X3" s="9" t="n">
        <v>0</v>
      </c>
      <c r="Y3" s="9" t="n">
        <v>1033</v>
      </c>
      <c r="Z3" s="9" t="n">
        <v>82</v>
      </c>
      <c r="AA3" s="9" t="n">
        <v>1115</v>
      </c>
      <c r="AB3" s="9" t="n">
        <v>69.6875</v>
      </c>
      <c r="AC3" s="10"/>
      <c r="AD3" s="9" t="n">
        <v>16</v>
      </c>
      <c r="AE3" s="9" t="n">
        <v>0</v>
      </c>
      <c r="AF3" s="9" t="n">
        <v>978</v>
      </c>
      <c r="AG3" s="9" t="n">
        <v>30</v>
      </c>
      <c r="AH3" s="9" t="n">
        <v>1008</v>
      </c>
      <c r="AI3" s="9" t="n">
        <v>63</v>
      </c>
      <c r="AJ3" s="10"/>
      <c r="AK3" s="9"/>
      <c r="AL3" s="9"/>
      <c r="AM3" s="9"/>
      <c r="AN3" s="9"/>
      <c r="AO3" s="9" t="n">
        <v>0</v>
      </c>
      <c r="AP3" s="9"/>
      <c r="AQ3" s="10"/>
      <c r="AR3" s="9" t="n">
        <v>16</v>
      </c>
      <c r="AS3" s="9" t="n">
        <v>0</v>
      </c>
      <c r="AT3" s="9" t="n">
        <v>1090</v>
      </c>
      <c r="AU3" s="9" t="n">
        <v>2</v>
      </c>
      <c r="AV3" s="9" t="n">
        <v>1092</v>
      </c>
      <c r="AW3" s="9" t="n">
        <v>68.25</v>
      </c>
      <c r="AX3" s="10"/>
      <c r="AY3" s="9" t="n">
        <v>15</v>
      </c>
      <c r="AZ3" s="9" t="n">
        <v>0</v>
      </c>
      <c r="BA3" s="9" t="n">
        <v>923</v>
      </c>
      <c r="BB3" s="9" t="n">
        <v>63</v>
      </c>
      <c r="BC3" s="9" t="n">
        <v>986</v>
      </c>
      <c r="BD3" s="9" t="n">
        <v>65.7333333333333</v>
      </c>
      <c r="BE3" s="9"/>
    </row>
    <row r="4" customFormat="false" ht="15" hidden="false" customHeight="false" outlineLevel="0" collapsed="false">
      <c r="A4" s="9" t="s">
        <v>47</v>
      </c>
      <c r="B4" s="9" t="s">
        <v>35</v>
      </c>
      <c r="C4" s="9" t="n">
        <v>72.38</v>
      </c>
      <c r="D4" s="9" t="n">
        <v>241</v>
      </c>
      <c r="E4" s="9" t="n">
        <v>4.62</v>
      </c>
      <c r="F4" s="9" t="n">
        <f aca="false">STANDARDIZE(E4,$E$38,$E$39)*-1</f>
        <v>0.966681103939516</v>
      </c>
      <c r="G4" s="9"/>
      <c r="H4" s="9"/>
      <c r="I4" s="9"/>
      <c r="J4" s="9"/>
      <c r="K4" s="9" t="n">
        <v>116</v>
      </c>
      <c r="L4" s="9" t="n">
        <f aca="false">STANDARDIZE(K4,$K$38,$K$39)</f>
        <v>-0.444995469990351</v>
      </c>
      <c r="M4" s="9"/>
      <c r="N4" s="9"/>
      <c r="O4" s="9"/>
      <c r="P4" s="9"/>
      <c r="Q4" s="9" t="n">
        <f aca="false">F4+H4+J4+L4+N4+P4</f>
        <v>0.521685633949166</v>
      </c>
      <c r="R4" s="9" t="n">
        <f aca="false">AVERAGE(F4,H4,J4,L4,N4,P4)</f>
        <v>0.260842816974583</v>
      </c>
      <c r="S4" s="9" t="n">
        <v>2</v>
      </c>
      <c r="T4" s="9" t="n">
        <v>56</v>
      </c>
      <c r="U4" s="9" t="n">
        <v>51</v>
      </c>
      <c r="V4" s="10"/>
      <c r="W4" s="9" t="n">
        <v>14</v>
      </c>
      <c r="X4" s="9" t="n">
        <v>0</v>
      </c>
      <c r="Y4" s="9" t="n">
        <v>205</v>
      </c>
      <c r="Z4" s="9" t="n">
        <v>229</v>
      </c>
      <c r="AA4" s="9" t="n">
        <v>434</v>
      </c>
      <c r="AB4" s="9" t="n">
        <v>31</v>
      </c>
      <c r="AC4" s="10"/>
      <c r="AD4" s="9" t="n">
        <v>4</v>
      </c>
      <c r="AE4" s="9" t="n">
        <v>0</v>
      </c>
      <c r="AF4" s="9" t="n">
        <v>0</v>
      </c>
      <c r="AG4" s="9" t="n">
        <v>51</v>
      </c>
      <c r="AH4" s="9" t="n">
        <v>51</v>
      </c>
      <c r="AI4" s="9" t="n">
        <v>12.75</v>
      </c>
      <c r="AJ4" s="10"/>
      <c r="AK4" s="9" t="n">
        <v>16</v>
      </c>
      <c r="AL4" s="9" t="n">
        <v>0</v>
      </c>
      <c r="AM4" s="9" t="n">
        <v>10</v>
      </c>
      <c r="AN4" s="9" t="n">
        <v>258</v>
      </c>
      <c r="AO4" s="9" t="n">
        <v>268</v>
      </c>
      <c r="AP4" s="9" t="n">
        <v>16.75</v>
      </c>
      <c r="AQ4" s="10"/>
      <c r="AR4" s="9" t="n">
        <v>14</v>
      </c>
      <c r="AS4" s="9" t="n">
        <v>0</v>
      </c>
      <c r="AT4" s="9" t="n">
        <v>6</v>
      </c>
      <c r="AU4" s="9" t="n">
        <v>335</v>
      </c>
      <c r="AV4" s="9" t="n">
        <v>341</v>
      </c>
      <c r="AW4" s="9" t="n">
        <v>24.3571428571429</v>
      </c>
      <c r="AX4" s="10"/>
      <c r="AY4" s="9"/>
      <c r="AZ4" s="9"/>
      <c r="BA4" s="9"/>
      <c r="BB4" s="9"/>
      <c r="BC4" s="9" t="n">
        <v>0</v>
      </c>
      <c r="BD4" s="9"/>
      <c r="BE4" s="9"/>
    </row>
    <row r="5" customFormat="false" ht="15" hidden="false" customHeight="false" outlineLevel="0" collapsed="false">
      <c r="A5" s="9" t="s">
        <v>53</v>
      </c>
      <c r="B5" s="9" t="s">
        <v>35</v>
      </c>
      <c r="C5" s="9" t="n">
        <v>76.25</v>
      </c>
      <c r="D5" s="9" t="n">
        <v>241</v>
      </c>
      <c r="E5" s="9" t="n">
        <v>4.58</v>
      </c>
      <c r="F5" s="9" t="n">
        <f aca="false">STANDARDIZE(E5,$E$38,$E$39)*-1</f>
        <v>1.30904732825143</v>
      </c>
      <c r="G5" s="9"/>
      <c r="H5" s="9"/>
      <c r="I5" s="9" t="n">
        <v>37</v>
      </c>
      <c r="J5" s="9" t="n">
        <f aca="false">STANDARDIZE(I5,$I$38,$I$39)</f>
        <v>1.10582462500426</v>
      </c>
      <c r="K5" s="9" t="n">
        <v>128</v>
      </c>
      <c r="L5" s="9" t="n">
        <f aca="false">STANDARDIZE(K5,$K$38,$K$39)</f>
        <v>1.50864317874777</v>
      </c>
      <c r="M5" s="9" t="n">
        <v>4.39</v>
      </c>
      <c r="N5" s="9" t="n">
        <f aca="false">STANDARDIZE(M5,$M$38,$M$39)*-1</f>
        <v>-0.35501591295878</v>
      </c>
      <c r="O5" s="9" t="n">
        <v>6.84</v>
      </c>
      <c r="P5" s="9" t="n">
        <f aca="false">STANDARDIZE(O5,$O$38,$O$39)*-1</f>
        <v>1.39614725809147</v>
      </c>
      <c r="Q5" s="9" t="n">
        <f aca="false">F5+H5+J5+L5+N5+P5</f>
        <v>4.96464647713616</v>
      </c>
      <c r="R5" s="9" t="n">
        <f aca="false">AVERAGE(F5,H5,J5,L5,N5,P5)</f>
        <v>0.992929295427232</v>
      </c>
      <c r="S5" s="9" t="n">
        <v>1</v>
      </c>
      <c r="T5" s="9" t="n">
        <v>6</v>
      </c>
      <c r="U5" s="9" t="n">
        <v>6</v>
      </c>
      <c r="V5" s="10"/>
      <c r="W5" s="9" t="n">
        <v>15</v>
      </c>
      <c r="X5" s="9" t="n">
        <v>0</v>
      </c>
      <c r="Y5" s="9" t="n">
        <v>666</v>
      </c>
      <c r="Z5" s="9" t="n">
        <v>134</v>
      </c>
      <c r="AA5" s="9" t="n">
        <v>800</v>
      </c>
      <c r="AB5" s="9" t="n">
        <v>53.3333333333333</v>
      </c>
      <c r="AC5" s="10"/>
      <c r="AD5" s="9" t="n">
        <v>15</v>
      </c>
      <c r="AE5" s="9" t="n">
        <v>0</v>
      </c>
      <c r="AF5" s="9" t="n">
        <v>667</v>
      </c>
      <c r="AG5" s="9" t="n">
        <v>213</v>
      </c>
      <c r="AH5" s="9" t="n">
        <v>880</v>
      </c>
      <c r="AI5" s="9" t="n">
        <v>58.6666666666667</v>
      </c>
      <c r="AJ5" s="10"/>
      <c r="AK5" s="9" t="n">
        <v>16</v>
      </c>
      <c r="AL5" s="9" t="n">
        <v>0</v>
      </c>
      <c r="AM5" s="9" t="n">
        <v>256</v>
      </c>
      <c r="AN5" s="9" t="n">
        <v>368</v>
      </c>
      <c r="AO5" s="9" t="n">
        <v>624</v>
      </c>
      <c r="AP5" s="9" t="n">
        <v>39</v>
      </c>
      <c r="AQ5" s="10"/>
      <c r="AR5" s="9" t="n">
        <v>16</v>
      </c>
      <c r="AS5" s="9" t="n">
        <v>0</v>
      </c>
      <c r="AT5" s="9" t="n">
        <v>47</v>
      </c>
      <c r="AU5" s="9" t="n">
        <v>323</v>
      </c>
      <c r="AV5" s="9" t="n">
        <v>370</v>
      </c>
      <c r="AW5" s="9" t="n">
        <v>23.125</v>
      </c>
      <c r="AX5" s="10"/>
      <c r="AY5" s="9" t="n">
        <v>16</v>
      </c>
      <c r="AZ5" s="9" t="n">
        <v>0</v>
      </c>
      <c r="BA5" s="9" t="n">
        <v>501</v>
      </c>
      <c r="BB5" s="9" t="n">
        <v>287</v>
      </c>
      <c r="BC5" s="9" t="n">
        <v>788</v>
      </c>
      <c r="BD5" s="9" t="n">
        <v>49.25</v>
      </c>
      <c r="BE5" s="9"/>
    </row>
    <row r="6" customFormat="false" ht="15" hidden="false" customHeight="false" outlineLevel="0" collapsed="false">
      <c r="A6" s="9" t="s">
        <v>72</v>
      </c>
      <c r="B6" s="9" t="s">
        <v>35</v>
      </c>
      <c r="C6" s="9" t="n">
        <v>74.5</v>
      </c>
      <c r="D6" s="9" t="n">
        <v>251</v>
      </c>
      <c r="E6" s="9" t="n">
        <v>4.69</v>
      </c>
      <c r="F6" s="9" t="n">
        <f aca="false">STANDARDIZE(E6,$E$38,$E$39)*-1</f>
        <v>0.367540211393665</v>
      </c>
      <c r="G6" s="9" t="n">
        <v>18</v>
      </c>
      <c r="H6" s="9" t="n">
        <f aca="false">STANDARDIZE(G6,$G$38,$G$39)</f>
        <v>-1</v>
      </c>
      <c r="I6" s="9"/>
      <c r="J6" s="9"/>
      <c r="K6" s="9"/>
      <c r="L6" s="9"/>
      <c r="M6" s="9"/>
      <c r="N6" s="9"/>
      <c r="O6" s="9"/>
      <c r="P6" s="9"/>
      <c r="Q6" s="9" t="n">
        <f aca="false">F6+H6+J6+L6+N6+P6</f>
        <v>-0.632459788606335</v>
      </c>
      <c r="R6" s="9" t="n">
        <f aca="false">AVERAGE(F6,H6,J6,L6,N6,P6)</f>
        <v>-0.316229894303168</v>
      </c>
      <c r="S6" s="9" t="n">
        <v>5</v>
      </c>
      <c r="T6" s="9" t="n">
        <v>162</v>
      </c>
      <c r="U6" s="9" t="n">
        <v>136</v>
      </c>
      <c r="V6" s="10"/>
      <c r="W6" s="9" t="n">
        <v>5</v>
      </c>
      <c r="X6" s="9" t="n">
        <v>0</v>
      </c>
      <c r="Y6" s="9" t="n">
        <v>39</v>
      </c>
      <c r="Z6" s="9" t="n">
        <v>42</v>
      </c>
      <c r="AA6" s="9" t="n">
        <v>81</v>
      </c>
      <c r="AB6" s="9" t="n">
        <v>16.2</v>
      </c>
      <c r="AC6" s="10"/>
      <c r="AD6" s="9"/>
      <c r="AE6" s="9"/>
      <c r="AF6" s="9"/>
      <c r="AG6" s="9"/>
      <c r="AH6" s="9" t="n">
        <v>0</v>
      </c>
      <c r="AI6" s="9"/>
      <c r="AJ6" s="10"/>
      <c r="AK6" s="9"/>
      <c r="AL6" s="9"/>
      <c r="AM6" s="9"/>
      <c r="AN6" s="9"/>
      <c r="AO6" s="9" t="n">
        <v>0</v>
      </c>
      <c r="AP6" s="9"/>
      <c r="AQ6" s="10"/>
      <c r="AR6" s="9"/>
      <c r="AS6" s="9"/>
      <c r="AT6" s="9"/>
      <c r="AU6" s="9"/>
      <c r="AV6" s="9" t="n">
        <v>0</v>
      </c>
      <c r="AW6" s="9"/>
      <c r="AX6" s="10"/>
      <c r="AY6" s="9"/>
      <c r="AZ6" s="9"/>
      <c r="BA6" s="9"/>
      <c r="BB6" s="9"/>
      <c r="BC6" s="9" t="n">
        <v>0</v>
      </c>
      <c r="BD6" s="9"/>
      <c r="BE6" s="9"/>
    </row>
    <row r="7" customFormat="false" ht="15" hidden="false" customHeight="false" outlineLevel="0" collapsed="false">
      <c r="A7" s="9" t="s">
        <v>75</v>
      </c>
      <c r="B7" s="9" t="s">
        <v>35</v>
      </c>
      <c r="C7" s="9" t="n">
        <v>71</v>
      </c>
      <c r="D7" s="9" t="n">
        <v>223</v>
      </c>
      <c r="E7" s="9" t="n">
        <v>4.74</v>
      </c>
      <c r="F7" s="9" t="n">
        <f aca="false">STANDARDIZE(E7,$E$38,$E$39)*-1</f>
        <v>-0.0604175689962259</v>
      </c>
      <c r="G7" s="9"/>
      <c r="H7" s="9"/>
      <c r="I7" s="9"/>
      <c r="J7" s="9"/>
      <c r="K7" s="9" t="n">
        <v>114</v>
      </c>
      <c r="L7" s="9" t="n">
        <f aca="false">STANDARDIZE(K7,$K$38,$K$39)</f>
        <v>-0.770601911446705</v>
      </c>
      <c r="M7" s="9"/>
      <c r="N7" s="9"/>
      <c r="O7" s="9"/>
      <c r="P7" s="9"/>
      <c r="Q7" s="9" t="n">
        <f aca="false">F7+H7+J7+L7+N7+P7</f>
        <v>-0.831019480442931</v>
      </c>
      <c r="R7" s="9" t="n">
        <f aca="false">AVERAGE(F7,H7,J7,L7,N7,P7)</f>
        <v>-0.415509740221465</v>
      </c>
      <c r="S7" s="9"/>
      <c r="T7" s="9"/>
      <c r="U7" s="9"/>
      <c r="V7" s="10"/>
      <c r="W7" s="9" t="n">
        <v>8</v>
      </c>
      <c r="X7" s="9" t="n">
        <v>0</v>
      </c>
      <c r="Y7" s="9" t="n">
        <v>0</v>
      </c>
      <c r="Z7" s="9" t="n">
        <v>148</v>
      </c>
      <c r="AA7" s="9" t="n">
        <v>148</v>
      </c>
      <c r="AB7" s="9" t="n">
        <v>18.5</v>
      </c>
      <c r="AC7" s="10"/>
      <c r="AD7" s="9" t="n">
        <v>9</v>
      </c>
      <c r="AE7" s="9" t="n">
        <v>0</v>
      </c>
      <c r="AF7" s="9" t="n">
        <v>16</v>
      </c>
      <c r="AG7" s="9" t="n">
        <v>170</v>
      </c>
      <c r="AH7" s="9" t="n">
        <v>186</v>
      </c>
      <c r="AI7" s="9" t="n">
        <v>20.6666666666667</v>
      </c>
      <c r="AJ7" s="10"/>
      <c r="AK7" s="9"/>
      <c r="AL7" s="9"/>
      <c r="AM7" s="9"/>
      <c r="AN7" s="9"/>
      <c r="AO7" s="9" t="n">
        <v>0</v>
      </c>
      <c r="AP7" s="9"/>
      <c r="AQ7" s="10"/>
      <c r="AR7" s="9"/>
      <c r="AS7" s="9"/>
      <c r="AT7" s="9"/>
      <c r="AU7" s="9"/>
      <c r="AV7" s="9" t="n">
        <v>0</v>
      </c>
      <c r="AW7" s="9"/>
      <c r="AX7" s="10"/>
      <c r="AY7" s="9"/>
      <c r="AZ7" s="9"/>
      <c r="BA7" s="9"/>
      <c r="BB7" s="9"/>
      <c r="BC7" s="9" t="n">
        <v>0</v>
      </c>
      <c r="BD7" s="9"/>
      <c r="BE7" s="9"/>
    </row>
    <row r="8" customFormat="false" ht="15" hidden="false" customHeight="false" outlineLevel="0" collapsed="false">
      <c r="A8" s="9" t="s">
        <v>91</v>
      </c>
      <c r="B8" s="9" t="s">
        <v>35</v>
      </c>
      <c r="C8" s="9" t="n">
        <v>75.25</v>
      </c>
      <c r="D8" s="9" t="n">
        <v>244</v>
      </c>
      <c r="E8" s="9" t="n">
        <v>4.91</v>
      </c>
      <c r="F8" s="9" t="n">
        <f aca="false">STANDARDIZE(E8,$E$38,$E$39)*-1</f>
        <v>-1.51547402232186</v>
      </c>
      <c r="G8" s="9" t="n">
        <v>18</v>
      </c>
      <c r="H8" s="9" t="n">
        <f aca="false">STANDARDIZE(G8,$G$38,$G$39)</f>
        <v>-1</v>
      </c>
      <c r="I8" s="9" t="n">
        <v>32</v>
      </c>
      <c r="J8" s="9" t="n">
        <f aca="false">STANDARDIZE(I8,$I$38,$I$39)</f>
        <v>-0.723957128599915</v>
      </c>
      <c r="K8" s="9" t="n">
        <v>113</v>
      </c>
      <c r="L8" s="9" t="n">
        <f aca="false">STANDARDIZE(K8,$K$38,$K$39)</f>
        <v>-0.933405132174882</v>
      </c>
      <c r="M8" s="9" t="n">
        <v>4.31</v>
      </c>
      <c r="N8" s="9" t="n">
        <f aca="false">STANDARDIZE(M8,$M$38,$M$39)*-1</f>
        <v>0.364483003971011</v>
      </c>
      <c r="O8" s="9" t="n">
        <v>7.17</v>
      </c>
      <c r="P8" s="9" t="n">
        <f aca="false">STANDARDIZE(O8,$O$38,$O$39)*-1</f>
        <v>-0.0342192955414602</v>
      </c>
      <c r="Q8" s="9" t="n">
        <f aca="false">F8+H8+J8+L8+N8+P8</f>
        <v>-3.84257257466711</v>
      </c>
      <c r="R8" s="9" t="n">
        <f aca="false">AVERAGE(F8,H8,J8,L8,N8,P8)</f>
        <v>-0.640428762444518</v>
      </c>
      <c r="S8" s="9"/>
      <c r="T8" s="9"/>
      <c r="U8" s="9"/>
      <c r="V8" s="10"/>
      <c r="W8" s="9"/>
      <c r="X8" s="9"/>
      <c r="Y8" s="9"/>
      <c r="Z8" s="9"/>
      <c r="AA8" s="9" t="n">
        <v>0</v>
      </c>
      <c r="AB8" s="9"/>
      <c r="AC8" s="10"/>
      <c r="AD8" s="9" t="n">
        <v>5</v>
      </c>
      <c r="AE8" s="9" t="n">
        <v>0</v>
      </c>
      <c r="AF8" s="9" t="n">
        <v>0</v>
      </c>
      <c r="AG8" s="9" t="n">
        <v>53</v>
      </c>
      <c r="AH8" s="9" t="n">
        <v>53</v>
      </c>
      <c r="AI8" s="9" t="n">
        <v>10.6</v>
      </c>
      <c r="AJ8" s="10"/>
      <c r="AK8" s="9"/>
      <c r="AL8" s="9"/>
      <c r="AM8" s="9"/>
      <c r="AN8" s="9"/>
      <c r="AO8" s="9" t="n">
        <v>0</v>
      </c>
      <c r="AP8" s="9"/>
      <c r="AQ8" s="10"/>
      <c r="AR8" s="9"/>
      <c r="AS8" s="9"/>
      <c r="AT8" s="9"/>
      <c r="AU8" s="9"/>
      <c r="AV8" s="9" t="n">
        <v>0</v>
      </c>
      <c r="AW8" s="9"/>
      <c r="AX8" s="10"/>
      <c r="AY8" s="9"/>
      <c r="AZ8" s="9"/>
      <c r="BA8" s="9"/>
      <c r="BB8" s="9"/>
      <c r="BC8" s="9" t="n">
        <v>0</v>
      </c>
      <c r="BD8" s="9"/>
      <c r="BE8" s="9"/>
    </row>
    <row r="9" customFormat="false" ht="15" hidden="false" customHeight="false" outlineLevel="0" collapsed="false">
      <c r="A9" s="9" t="s">
        <v>155</v>
      </c>
      <c r="B9" s="9" t="s">
        <v>35</v>
      </c>
      <c r="C9" s="9" t="n">
        <v>73.38</v>
      </c>
      <c r="D9" s="9" t="n">
        <v>243</v>
      </c>
      <c r="E9" s="9" t="n">
        <v>4.76</v>
      </c>
      <c r="F9" s="9" t="n">
        <f aca="false">STANDARDIZE(E9,$E$38,$E$39)*-1</f>
        <v>-0.231600681152179</v>
      </c>
      <c r="G9" s="9" t="n">
        <v>15</v>
      </c>
      <c r="H9" s="9" t="n">
        <f aca="false">STANDARDIZE(G9,$G$38,$G$39)</f>
        <v>-1.75</v>
      </c>
      <c r="I9" s="9" t="n">
        <v>33</v>
      </c>
      <c r="J9" s="9" t="n">
        <f aca="false">STANDARDIZE(I9,$I$38,$I$39)</f>
        <v>-0.358000777879079</v>
      </c>
      <c r="K9" s="9" t="n">
        <v>113</v>
      </c>
      <c r="L9" s="9" t="n">
        <f aca="false">STANDARDIZE(K9,$K$38,$K$39)</f>
        <v>-0.933405132174882</v>
      </c>
      <c r="M9" s="9" t="n">
        <v>4.26</v>
      </c>
      <c r="N9" s="9" t="n">
        <f aca="false">STANDARDIZE(M9,$M$38,$M$39)*-1</f>
        <v>0.814169827052128</v>
      </c>
      <c r="O9" s="9" t="n">
        <v>7.3</v>
      </c>
      <c r="P9" s="9" t="n">
        <f aca="false">STANDARDIZE(O9,$O$38,$O$39)*-1</f>
        <v>-0.597697028790797</v>
      </c>
      <c r="Q9" s="9" t="n">
        <f aca="false">F9+H9+J9+L9+N9+P9</f>
        <v>-3.05653379294481</v>
      </c>
      <c r="R9" s="9" t="n">
        <f aca="false">AVERAGE(F9,H9,J9,L9,N9,P9)</f>
        <v>-0.509422298824135</v>
      </c>
      <c r="S9" s="9" t="n">
        <v>6</v>
      </c>
      <c r="T9" s="9" t="n">
        <v>185</v>
      </c>
      <c r="U9" s="9" t="n">
        <v>152</v>
      </c>
      <c r="V9" s="10"/>
      <c r="W9" s="9" t="n">
        <v>9</v>
      </c>
      <c r="X9" s="9" t="n">
        <v>0</v>
      </c>
      <c r="Y9" s="9" t="n">
        <v>208</v>
      </c>
      <c r="Z9" s="9" t="n">
        <v>141</v>
      </c>
      <c r="AA9" s="9" t="n">
        <v>349</v>
      </c>
      <c r="AB9" s="9" t="n">
        <v>38.7777777777778</v>
      </c>
      <c r="AC9" s="10"/>
      <c r="AD9" s="9"/>
      <c r="AE9" s="9"/>
      <c r="AF9" s="9"/>
      <c r="AG9" s="9"/>
      <c r="AH9" s="9" t="n">
        <v>0</v>
      </c>
      <c r="AI9" s="9"/>
      <c r="AJ9" s="10"/>
      <c r="AK9" s="9"/>
      <c r="AL9" s="9"/>
      <c r="AM9" s="9"/>
      <c r="AN9" s="9"/>
      <c r="AO9" s="9" t="n">
        <v>0</v>
      </c>
      <c r="AP9" s="9"/>
      <c r="AQ9" s="10"/>
      <c r="AR9" s="9"/>
      <c r="AS9" s="9"/>
      <c r="AT9" s="9"/>
      <c r="AU9" s="9"/>
      <c r="AV9" s="9" t="n">
        <v>0</v>
      </c>
      <c r="AW9" s="9"/>
      <c r="AX9" s="10"/>
      <c r="AY9" s="9"/>
      <c r="AZ9" s="9"/>
      <c r="BA9" s="9"/>
      <c r="BB9" s="9"/>
      <c r="BC9" s="9" t="n">
        <v>0</v>
      </c>
      <c r="BD9" s="9"/>
      <c r="BE9" s="9"/>
    </row>
    <row r="10" customFormat="false" ht="15" hidden="false" customHeight="false" outlineLevel="0" collapsed="false">
      <c r="A10" s="9" t="s">
        <v>179</v>
      </c>
      <c r="B10" s="9" t="s">
        <v>35</v>
      </c>
      <c r="C10" s="9" t="n">
        <v>74</v>
      </c>
      <c r="D10" s="9" t="n">
        <v>247</v>
      </c>
      <c r="E10" s="9" t="n">
        <v>4.75</v>
      </c>
      <c r="F10" s="9" t="n">
        <f aca="false">STANDARDIZE(E10,$E$38,$E$39)*-1</f>
        <v>-0.146009125074203</v>
      </c>
      <c r="G10" s="9" t="n">
        <v>24</v>
      </c>
      <c r="H10" s="9" t="n">
        <f aca="false">STANDARDIZE(G10,$G$38,$G$39)</f>
        <v>0.5</v>
      </c>
      <c r="I10" s="9"/>
      <c r="J10" s="9"/>
      <c r="K10" s="9" t="n">
        <v>114</v>
      </c>
      <c r="L10" s="9" t="n">
        <f aca="false">STANDARDIZE(K10,$K$38,$K$39)</f>
        <v>-0.770601911446705</v>
      </c>
      <c r="M10" s="9"/>
      <c r="N10" s="9"/>
      <c r="O10" s="9"/>
      <c r="P10" s="9"/>
      <c r="Q10" s="9" t="n">
        <f aca="false">F10+H10+J10+L10+N10+P10</f>
        <v>-0.416611036520907</v>
      </c>
      <c r="R10" s="9" t="n">
        <f aca="false">AVERAGE(F10,H10,J10,L10,N10,P10)</f>
        <v>-0.138870345506969</v>
      </c>
      <c r="S10" s="9"/>
      <c r="T10" s="9"/>
      <c r="U10" s="9"/>
      <c r="V10" s="10"/>
      <c r="W10" s="9"/>
      <c r="X10" s="9"/>
      <c r="Y10" s="9"/>
      <c r="Z10" s="9"/>
      <c r="AA10" s="9" t="n">
        <v>0</v>
      </c>
      <c r="AB10" s="9"/>
      <c r="AC10" s="10"/>
      <c r="AD10" s="9"/>
      <c r="AE10" s="9"/>
      <c r="AF10" s="9"/>
      <c r="AG10" s="9"/>
      <c r="AH10" s="9" t="n">
        <v>0</v>
      </c>
      <c r="AI10" s="9"/>
      <c r="AJ10" s="10"/>
      <c r="AK10" s="9"/>
      <c r="AL10" s="9"/>
      <c r="AM10" s="9"/>
      <c r="AN10" s="9"/>
      <c r="AO10" s="9" t="n">
        <v>0</v>
      </c>
      <c r="AP10" s="9"/>
      <c r="AQ10" s="10"/>
      <c r="AR10" s="9"/>
      <c r="AS10" s="9"/>
      <c r="AT10" s="9"/>
      <c r="AU10" s="9"/>
      <c r="AV10" s="9" t="n">
        <v>0</v>
      </c>
      <c r="AW10" s="9"/>
      <c r="AX10" s="10"/>
      <c r="AY10" s="9"/>
      <c r="AZ10" s="9"/>
      <c r="BA10" s="9"/>
      <c r="BB10" s="9"/>
      <c r="BC10" s="9" t="n">
        <v>0</v>
      </c>
      <c r="BD10" s="9"/>
      <c r="BE10" s="9"/>
    </row>
    <row r="11" customFormat="false" ht="15" hidden="false" customHeight="false" outlineLevel="0" collapsed="false">
      <c r="A11" s="9" t="s">
        <v>191</v>
      </c>
      <c r="B11" s="9" t="s">
        <v>35</v>
      </c>
      <c r="C11" s="9" t="n">
        <v>73</v>
      </c>
      <c r="D11" s="9" t="n">
        <v>243</v>
      </c>
      <c r="E11" s="9" t="n">
        <v>4.78</v>
      </c>
      <c r="F11" s="9" t="n">
        <f aca="false">STANDARDIZE(E11,$E$38,$E$39)*-1</f>
        <v>-0.40278379330814</v>
      </c>
      <c r="G11" s="9" t="n">
        <v>22</v>
      </c>
      <c r="H11" s="9" t="n">
        <f aca="false">STANDARDIZE(G11,$G$38,$G$39)</f>
        <v>0</v>
      </c>
      <c r="I11" s="9"/>
      <c r="J11" s="9"/>
      <c r="K11" s="9" t="n">
        <v>119</v>
      </c>
      <c r="L11" s="9" t="n">
        <f aca="false">STANDARDIZE(K11,$K$38,$K$39)</f>
        <v>0.0434141921941804</v>
      </c>
      <c r="M11" s="9"/>
      <c r="N11" s="9"/>
      <c r="O11" s="9"/>
      <c r="P11" s="9"/>
      <c r="Q11" s="9" t="n">
        <f aca="false">F11+H11+J11+L11+N11+P11</f>
        <v>-0.35936960111396</v>
      </c>
      <c r="R11" s="9" t="n">
        <f aca="false">AVERAGE(F11,H11,J11,L11,N11,P11)</f>
        <v>-0.119789867037987</v>
      </c>
      <c r="S11" s="9" t="n">
        <v>4</v>
      </c>
      <c r="T11" s="9" t="n">
        <v>120</v>
      </c>
      <c r="U11" s="9" t="n">
        <v>105</v>
      </c>
      <c r="V11" s="10"/>
      <c r="W11" s="9" t="n">
        <v>11</v>
      </c>
      <c r="X11" s="9" t="n">
        <v>0</v>
      </c>
      <c r="Y11" s="9" t="n">
        <v>2</v>
      </c>
      <c r="Z11" s="9" t="n">
        <v>181</v>
      </c>
      <c r="AA11" s="9" t="n">
        <v>183</v>
      </c>
      <c r="AB11" s="9" t="n">
        <v>16.6363636363636</v>
      </c>
      <c r="AC11" s="10"/>
      <c r="AD11" s="9" t="n">
        <v>14</v>
      </c>
      <c r="AE11" s="9" t="n">
        <v>0</v>
      </c>
      <c r="AF11" s="9" t="n">
        <v>503</v>
      </c>
      <c r="AG11" s="9" t="n">
        <v>136</v>
      </c>
      <c r="AH11" s="9" t="n">
        <v>639</v>
      </c>
      <c r="AI11" s="9" t="n">
        <v>45.6428571428572</v>
      </c>
      <c r="AJ11" s="10"/>
      <c r="AK11" s="9" t="n">
        <v>14</v>
      </c>
      <c r="AL11" s="9" t="n">
        <v>0</v>
      </c>
      <c r="AM11" s="9" t="n">
        <v>517</v>
      </c>
      <c r="AN11" s="9" t="n">
        <v>80</v>
      </c>
      <c r="AO11" s="9" t="n">
        <v>597</v>
      </c>
      <c r="AP11" s="9" t="n">
        <v>42.6428571428571</v>
      </c>
      <c r="AQ11" s="10"/>
      <c r="AR11" s="9" t="n">
        <v>15</v>
      </c>
      <c r="AS11" s="9" t="n">
        <v>0</v>
      </c>
      <c r="AT11" s="9" t="n">
        <v>584</v>
      </c>
      <c r="AU11" s="9" t="n">
        <v>73</v>
      </c>
      <c r="AV11" s="9" t="n">
        <v>657</v>
      </c>
      <c r="AW11" s="9" t="n">
        <v>43.8</v>
      </c>
      <c r="AX11" s="10"/>
      <c r="AY11" s="9" t="n">
        <v>11</v>
      </c>
      <c r="AZ11" s="9" t="n">
        <v>0</v>
      </c>
      <c r="BA11" s="9" t="n">
        <v>12</v>
      </c>
      <c r="BB11" s="9" t="n">
        <v>178</v>
      </c>
      <c r="BC11" s="9" t="n">
        <v>190</v>
      </c>
      <c r="BD11" s="9" t="n">
        <v>17.2727272727273</v>
      </c>
      <c r="BE11" s="9"/>
    </row>
    <row r="12" customFormat="false" ht="15" hidden="false" customHeight="false" outlineLevel="0" collapsed="false">
      <c r="A12" s="9" t="s">
        <v>207</v>
      </c>
      <c r="B12" s="9" t="s">
        <v>35</v>
      </c>
      <c r="C12" s="9" t="n">
        <v>75.5</v>
      </c>
      <c r="D12" s="9" t="n">
        <v>250</v>
      </c>
      <c r="E12" s="9" t="n">
        <v>4.64</v>
      </c>
      <c r="F12" s="9" t="n">
        <f aca="false">STANDARDIZE(E12,$E$38,$E$39)*-1</f>
        <v>0.795497991783563</v>
      </c>
      <c r="G12" s="9" t="n">
        <v>19</v>
      </c>
      <c r="H12" s="9" t="n">
        <f aca="false">STANDARDIZE(G12,$G$38,$G$39)</f>
        <v>-0.75</v>
      </c>
      <c r="I12" s="9" t="n">
        <v>41.5</v>
      </c>
      <c r="J12" s="9" t="n">
        <f aca="false">STANDARDIZE(I12,$I$38,$I$39)</f>
        <v>2.75262820324803</v>
      </c>
      <c r="K12" s="9" t="n">
        <v>139</v>
      </c>
      <c r="L12" s="9" t="n">
        <f aca="false">STANDARDIZE(K12,$K$38,$K$39)</f>
        <v>3.29947860675772</v>
      </c>
      <c r="M12" s="9" t="n">
        <v>4.32</v>
      </c>
      <c r="N12" s="9" t="n">
        <f aca="false">STANDARDIZE(M12,$M$38,$M$39)*-1</f>
        <v>0.274545639354781</v>
      </c>
      <c r="O12" s="9" t="n">
        <v>7.1</v>
      </c>
      <c r="P12" s="9" t="n">
        <f aca="false">STANDARDIZE(O12,$O$38,$O$39)*-1</f>
        <v>0.2691917915928</v>
      </c>
      <c r="Q12" s="9" t="n">
        <f aca="false">F12+H12+J12+L12+N12+P12</f>
        <v>6.64134223273689</v>
      </c>
      <c r="R12" s="9" t="n">
        <f aca="false">AVERAGE(F12,H12,J12,L12,N12,P12)</f>
        <v>1.10689037212282</v>
      </c>
      <c r="S12" s="9" t="n">
        <v>2</v>
      </c>
      <c r="T12" s="9" t="n">
        <v>52</v>
      </c>
      <c r="U12" s="9" t="n">
        <v>47</v>
      </c>
      <c r="V12" s="10"/>
      <c r="W12" s="9" t="n">
        <v>16</v>
      </c>
      <c r="X12" s="9" t="n">
        <v>0</v>
      </c>
      <c r="Y12" s="9" t="n">
        <v>296</v>
      </c>
      <c r="Z12" s="9" t="n">
        <v>364</v>
      </c>
      <c r="AA12" s="9" t="n">
        <v>660</v>
      </c>
      <c r="AB12" s="9" t="n">
        <v>41.25</v>
      </c>
      <c r="AC12" s="10"/>
      <c r="AD12" s="9" t="n">
        <v>15</v>
      </c>
      <c r="AE12" s="9" t="n">
        <v>0</v>
      </c>
      <c r="AF12" s="9" t="n">
        <v>925</v>
      </c>
      <c r="AG12" s="9" t="n">
        <v>79</v>
      </c>
      <c r="AH12" s="9" t="n">
        <v>1004</v>
      </c>
      <c r="AI12" s="9" t="n">
        <v>66.9333333333333</v>
      </c>
      <c r="AJ12" s="10"/>
      <c r="AK12" s="9" t="n">
        <v>12</v>
      </c>
      <c r="AL12" s="9" t="n">
        <v>0</v>
      </c>
      <c r="AM12" s="9" t="n">
        <v>775</v>
      </c>
      <c r="AN12" s="9" t="n">
        <v>57</v>
      </c>
      <c r="AO12" s="9" t="n">
        <v>832</v>
      </c>
      <c r="AP12" s="9" t="n">
        <v>69.3333333333333</v>
      </c>
      <c r="AQ12" s="10"/>
      <c r="AR12" s="9" t="n">
        <v>15</v>
      </c>
      <c r="AS12" s="9" t="n">
        <v>0</v>
      </c>
      <c r="AT12" s="9" t="n">
        <v>980</v>
      </c>
      <c r="AU12" s="9" t="n">
        <v>30</v>
      </c>
      <c r="AV12" s="9" t="n">
        <v>1010</v>
      </c>
      <c r="AW12" s="9" t="n">
        <v>67.3333333333333</v>
      </c>
      <c r="AX12" s="10"/>
      <c r="AY12" s="9" t="n">
        <v>6</v>
      </c>
      <c r="AZ12" s="9" t="n">
        <v>0</v>
      </c>
      <c r="BA12" s="9" t="n">
        <v>330</v>
      </c>
      <c r="BB12" s="9" t="n">
        <v>26</v>
      </c>
      <c r="BC12" s="9" t="n">
        <v>356</v>
      </c>
      <c r="BD12" s="9" t="n">
        <v>59.3333333333333</v>
      </c>
      <c r="BE12" s="9"/>
    </row>
    <row r="13" customFormat="false" ht="15" hidden="false" customHeight="false" outlineLevel="0" collapsed="false">
      <c r="A13" s="9" t="s">
        <v>211</v>
      </c>
      <c r="B13" s="9" t="s">
        <v>35</v>
      </c>
      <c r="C13" s="9" t="n">
        <v>75</v>
      </c>
      <c r="D13" s="9" t="n">
        <v>241</v>
      </c>
      <c r="E13" s="9" t="n">
        <v>4.74</v>
      </c>
      <c r="F13" s="9" t="n">
        <f aca="false">STANDARDIZE(E13,$E$38,$E$39)*-1</f>
        <v>-0.0604175689962259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 t="n">
        <f aca="false">F13+H13+J13+L13+N13+P13</f>
        <v>-0.0604175689962259</v>
      </c>
      <c r="R13" s="9" t="n">
        <f aca="false">AVERAGE(F13,H13,J13,L13,N13,P13)</f>
        <v>-0.0604175689962259</v>
      </c>
      <c r="S13" s="9" t="n">
        <v>1</v>
      </c>
      <c r="T13" s="9" t="n">
        <v>17</v>
      </c>
      <c r="U13" s="9" t="n">
        <v>16</v>
      </c>
      <c r="V13" s="10"/>
      <c r="W13" s="9" t="n">
        <v>14</v>
      </c>
      <c r="X13" s="9" t="n">
        <v>0</v>
      </c>
      <c r="Y13" s="9" t="n">
        <v>630</v>
      </c>
      <c r="Z13" s="9" t="n">
        <v>121</v>
      </c>
      <c r="AA13" s="9" t="n">
        <v>751</v>
      </c>
      <c r="AB13" s="9" t="n">
        <v>53.6428571428572</v>
      </c>
      <c r="AC13" s="10"/>
      <c r="AD13" s="9" t="n">
        <v>7</v>
      </c>
      <c r="AE13" s="9" t="n">
        <v>0</v>
      </c>
      <c r="AF13" s="9" t="n">
        <v>231</v>
      </c>
      <c r="AG13" s="9" t="n">
        <v>35</v>
      </c>
      <c r="AH13" s="9" t="n">
        <v>266</v>
      </c>
      <c r="AI13" s="9" t="n">
        <v>38</v>
      </c>
      <c r="AJ13" s="10"/>
      <c r="AK13" s="9" t="n">
        <v>15</v>
      </c>
      <c r="AL13" s="9" t="n">
        <v>0</v>
      </c>
      <c r="AM13" s="9" t="n">
        <v>455</v>
      </c>
      <c r="AN13" s="9" t="n">
        <v>113</v>
      </c>
      <c r="AO13" s="9" t="n">
        <v>568</v>
      </c>
      <c r="AP13" s="9" t="n">
        <v>37.8666666666667</v>
      </c>
      <c r="AQ13" s="10"/>
      <c r="AR13" s="9" t="n">
        <v>14</v>
      </c>
      <c r="AS13" s="9" t="n">
        <v>0</v>
      </c>
      <c r="AT13" s="9" t="n">
        <v>474</v>
      </c>
      <c r="AU13" s="9" t="n">
        <v>32</v>
      </c>
      <c r="AV13" s="9" t="n">
        <v>506</v>
      </c>
      <c r="AW13" s="9" t="n">
        <v>36.1428571428571</v>
      </c>
      <c r="AX13" s="10"/>
      <c r="AY13" s="9"/>
      <c r="AZ13" s="9"/>
      <c r="BA13" s="9"/>
      <c r="BB13" s="9"/>
      <c r="BC13" s="9" t="n">
        <v>0</v>
      </c>
      <c r="BD13" s="9"/>
      <c r="BE13" s="9"/>
    </row>
    <row r="14" customFormat="false" ht="15" hidden="false" customHeight="false" outlineLevel="0" collapsed="false">
      <c r="A14" s="9" t="s">
        <v>218</v>
      </c>
      <c r="B14" s="9" t="s">
        <v>35</v>
      </c>
      <c r="C14" s="9" t="n">
        <v>72.5</v>
      </c>
      <c r="D14" s="9" t="n">
        <v>243</v>
      </c>
      <c r="E14" s="9" t="n">
        <v>4.54</v>
      </c>
      <c r="F14" s="9" t="n">
        <f aca="false">STANDARDIZE(E14,$E$38,$E$39)*-1</f>
        <v>1.65141355256334</v>
      </c>
      <c r="G14" s="9" t="n">
        <v>27</v>
      </c>
      <c r="H14" s="9" t="n">
        <f aca="false">STANDARDIZE(G14,$G$38,$G$39)</f>
        <v>1.25</v>
      </c>
      <c r="I14" s="9"/>
      <c r="J14" s="9"/>
      <c r="K14" s="9"/>
      <c r="L14" s="9"/>
      <c r="M14" s="9"/>
      <c r="N14" s="9"/>
      <c r="O14" s="9"/>
      <c r="P14" s="9"/>
      <c r="Q14" s="9" t="n">
        <f aca="false">F14+H14+J14+L14+N14+P14</f>
        <v>2.90141355256334</v>
      </c>
      <c r="R14" s="9" t="n">
        <f aca="false">AVERAGE(F14,H14,J14,L14,N14,P14)</f>
        <v>1.45070677628167</v>
      </c>
      <c r="S14" s="9" t="n">
        <v>4</v>
      </c>
      <c r="T14" s="9" t="n">
        <v>104</v>
      </c>
      <c r="U14" s="9" t="n">
        <v>92</v>
      </c>
      <c r="V14" s="10"/>
      <c r="W14" s="9" t="n">
        <v>16</v>
      </c>
      <c r="X14" s="9" t="n">
        <v>0</v>
      </c>
      <c r="Y14" s="9" t="n">
        <v>125</v>
      </c>
      <c r="Z14" s="9" t="n">
        <v>209</v>
      </c>
      <c r="AA14" s="9" t="n">
        <v>334</v>
      </c>
      <c r="AB14" s="9" t="n">
        <v>20.875</v>
      </c>
      <c r="AC14" s="10"/>
      <c r="AD14" s="9" t="n">
        <v>15</v>
      </c>
      <c r="AE14" s="9" t="n">
        <v>0</v>
      </c>
      <c r="AF14" s="9" t="n">
        <v>900</v>
      </c>
      <c r="AG14" s="9" t="n">
        <v>77</v>
      </c>
      <c r="AH14" s="9" t="n">
        <v>977</v>
      </c>
      <c r="AI14" s="9" t="n">
        <v>65.1333333333333</v>
      </c>
      <c r="AJ14" s="10"/>
      <c r="AK14" s="9" t="n">
        <v>13</v>
      </c>
      <c r="AL14" s="9" t="n">
        <v>0</v>
      </c>
      <c r="AM14" s="9" t="n">
        <v>697</v>
      </c>
      <c r="AN14" s="9" t="n">
        <v>13</v>
      </c>
      <c r="AO14" s="9" t="n">
        <v>710</v>
      </c>
      <c r="AP14" s="9" t="n">
        <v>54.6153846153846</v>
      </c>
      <c r="AQ14" s="10"/>
      <c r="AR14" s="9" t="n">
        <v>9</v>
      </c>
      <c r="AS14" s="9" t="n">
        <v>0</v>
      </c>
      <c r="AT14" s="9" t="n">
        <v>371</v>
      </c>
      <c r="AU14" s="9" t="n">
        <v>7</v>
      </c>
      <c r="AV14" s="9" t="n">
        <v>378</v>
      </c>
      <c r="AW14" s="9" t="n">
        <v>42</v>
      </c>
      <c r="AX14" s="10"/>
      <c r="AY14" s="9" t="n">
        <v>7</v>
      </c>
      <c r="AZ14" s="9" t="n">
        <v>0</v>
      </c>
      <c r="BA14" s="9" t="n">
        <v>81</v>
      </c>
      <c r="BB14" s="9" t="n">
        <v>46</v>
      </c>
      <c r="BC14" s="9" t="n">
        <v>127</v>
      </c>
      <c r="BD14" s="9" t="n">
        <v>18.1428571428571</v>
      </c>
      <c r="BE14" s="9"/>
    </row>
    <row r="15" customFormat="false" ht="15" hidden="false" customHeight="false" outlineLevel="0" collapsed="false">
      <c r="A15" s="9" t="s">
        <v>226</v>
      </c>
      <c r="B15" s="9" t="s">
        <v>35</v>
      </c>
      <c r="C15" s="9" t="n">
        <v>71.38</v>
      </c>
      <c r="D15" s="9" t="n">
        <v>233</v>
      </c>
      <c r="E15" s="9" t="n">
        <v>4.84</v>
      </c>
      <c r="F15" s="9" t="n">
        <f aca="false">STANDARDIZE(E15,$E$38,$E$39)*-1</f>
        <v>-0.916333129776007</v>
      </c>
      <c r="G15" s="9" t="n">
        <v>25</v>
      </c>
      <c r="H15" s="9" t="n">
        <f aca="false">STANDARDIZE(G15,$G$38,$G$39)</f>
        <v>0.75</v>
      </c>
      <c r="I15" s="9" t="n">
        <v>35.5</v>
      </c>
      <c r="J15" s="9" t="n">
        <f aca="false">STANDARDIZE(I15,$I$38,$I$39)</f>
        <v>0.556890098923011</v>
      </c>
      <c r="K15" s="9" t="n">
        <v>117</v>
      </c>
      <c r="L15" s="9" t="n">
        <f aca="false">STANDARDIZE(K15,$K$38,$K$39)</f>
        <v>-0.282192249262174</v>
      </c>
      <c r="M15" s="9" t="n">
        <v>4.3</v>
      </c>
      <c r="N15" s="9" t="n">
        <f aca="false">STANDARDIZE(M15,$M$38,$M$39)*-1</f>
        <v>0.454420368587233</v>
      </c>
      <c r="O15" s="9" t="n">
        <v>6.91</v>
      </c>
      <c r="P15" s="9" t="n">
        <f aca="false">STANDARDIZE(O15,$O$38,$O$39)*-1</f>
        <v>1.09273617095721</v>
      </c>
      <c r="Q15" s="9" t="n">
        <f aca="false">F15+H15+J15+L15+N15+P15</f>
        <v>1.65552125942928</v>
      </c>
      <c r="R15" s="9" t="n">
        <f aca="false">AVERAGE(F15,H15,J15,L15,N15,P15)</f>
        <v>0.275920209904879</v>
      </c>
      <c r="S15" s="9"/>
      <c r="T15" s="9"/>
      <c r="U15" s="9"/>
      <c r="V15" s="10"/>
      <c r="W15" s="9" t="n">
        <v>14</v>
      </c>
      <c r="X15" s="9" t="n">
        <v>0</v>
      </c>
      <c r="Y15" s="9" t="n">
        <v>108</v>
      </c>
      <c r="Z15" s="9" t="n">
        <v>241</v>
      </c>
      <c r="AA15" s="9" t="n">
        <v>349</v>
      </c>
      <c r="AB15" s="9" t="n">
        <v>24.9285714285714</v>
      </c>
      <c r="AC15" s="10"/>
      <c r="AD15" s="9"/>
      <c r="AE15" s="9"/>
      <c r="AF15" s="9"/>
      <c r="AG15" s="9"/>
      <c r="AH15" s="9" t="n">
        <v>0</v>
      </c>
      <c r="AI15" s="9"/>
      <c r="AJ15" s="10"/>
      <c r="AK15" s="9" t="n">
        <v>4</v>
      </c>
      <c r="AL15" s="9" t="n">
        <v>0</v>
      </c>
      <c r="AM15" s="9" t="n">
        <v>0</v>
      </c>
      <c r="AN15" s="9" t="n">
        <v>106</v>
      </c>
      <c r="AO15" s="9" t="n">
        <v>106</v>
      </c>
      <c r="AP15" s="9" t="n">
        <v>26.5</v>
      </c>
      <c r="AQ15" s="10"/>
      <c r="AR15" s="9"/>
      <c r="AS15" s="9"/>
      <c r="AT15" s="9"/>
      <c r="AU15" s="9"/>
      <c r="AV15" s="9" t="n">
        <v>0</v>
      </c>
      <c r="AW15" s="9"/>
      <c r="AX15" s="10"/>
      <c r="AY15" s="9"/>
      <c r="AZ15" s="9"/>
      <c r="BA15" s="9"/>
      <c r="BB15" s="9"/>
      <c r="BC15" s="9" t="n">
        <v>0</v>
      </c>
      <c r="BD15" s="9"/>
      <c r="BE15" s="9"/>
    </row>
    <row r="16" customFormat="false" ht="15" hidden="false" customHeight="false" outlineLevel="0" collapsed="false">
      <c r="A16" s="9" t="s">
        <v>260</v>
      </c>
      <c r="B16" s="9" t="s">
        <v>35</v>
      </c>
      <c r="C16" s="9" t="n">
        <v>73.75</v>
      </c>
      <c r="D16" s="9" t="n">
        <v>239</v>
      </c>
      <c r="E16" s="9" t="n">
        <v>4.9</v>
      </c>
      <c r="F16" s="9" t="n">
        <f aca="false">STANDARDIZE(E16,$E$38,$E$39)*-1</f>
        <v>-1.42988246624388</v>
      </c>
      <c r="G16" s="9" t="n">
        <v>17</v>
      </c>
      <c r="H16" s="9" t="n">
        <f aca="false">STANDARDIZE(G16,$G$38,$G$39)</f>
        <v>-1.25</v>
      </c>
      <c r="I16" s="9" t="n">
        <v>33</v>
      </c>
      <c r="J16" s="9" t="n">
        <f aca="false">STANDARDIZE(I16,$I$38,$I$39)</f>
        <v>-0.358000777879079</v>
      </c>
      <c r="K16" s="9" t="n">
        <v>118</v>
      </c>
      <c r="L16" s="9" t="n">
        <f aca="false">STANDARDIZE(K16,$K$38,$K$39)</f>
        <v>-0.119389028533997</v>
      </c>
      <c r="M16" s="9" t="n">
        <v>4.47</v>
      </c>
      <c r="N16" s="9" t="n">
        <f aca="false">STANDARDIZE(M16,$M$38,$M$39)*-1</f>
        <v>-1.07451482988857</v>
      </c>
      <c r="O16" s="9" t="n">
        <v>7.28</v>
      </c>
      <c r="P16" s="9" t="n">
        <f aca="false">STANDARDIZE(O16,$O$38,$O$39)*-1</f>
        <v>-0.511008146752439</v>
      </c>
      <c r="Q16" s="9" t="n">
        <f aca="false">F16+H16+J16+L16+N16+P16</f>
        <v>-4.74279524929797</v>
      </c>
      <c r="R16" s="9" t="n">
        <f aca="false">AVERAGE(F16,H16,J16,L16,N16,P16)</f>
        <v>-0.790465874882995</v>
      </c>
      <c r="S16" s="9"/>
      <c r="T16" s="9"/>
      <c r="U16" s="9"/>
      <c r="V16" s="10"/>
      <c r="W16" s="9"/>
      <c r="X16" s="9"/>
      <c r="Y16" s="9"/>
      <c r="Z16" s="9"/>
      <c r="AA16" s="9" t="n">
        <v>0</v>
      </c>
      <c r="AB16" s="9"/>
      <c r="AC16" s="10"/>
      <c r="AD16" s="9"/>
      <c r="AE16" s="9"/>
      <c r="AF16" s="9"/>
      <c r="AG16" s="9"/>
      <c r="AH16" s="9" t="n">
        <v>0</v>
      </c>
      <c r="AI16" s="9"/>
      <c r="AJ16" s="10"/>
      <c r="AK16" s="9"/>
      <c r="AL16" s="9"/>
      <c r="AM16" s="9"/>
      <c r="AN16" s="9"/>
      <c r="AO16" s="9" t="n">
        <v>0</v>
      </c>
      <c r="AP16" s="9"/>
      <c r="AQ16" s="10"/>
      <c r="AR16" s="9"/>
      <c r="AS16" s="9"/>
      <c r="AT16" s="9"/>
      <c r="AU16" s="9"/>
      <c r="AV16" s="9" t="n">
        <v>0</v>
      </c>
      <c r="AW16" s="9"/>
      <c r="AX16" s="10"/>
      <c r="AY16" s="9"/>
      <c r="AZ16" s="9"/>
      <c r="BA16" s="9"/>
      <c r="BB16" s="9"/>
      <c r="BC16" s="9" t="n">
        <v>0</v>
      </c>
      <c r="BD16" s="9"/>
      <c r="BE16" s="9"/>
    </row>
    <row r="17" customFormat="false" ht="15" hidden="false" customHeight="false" outlineLevel="0" collapsed="false">
      <c r="A17" s="9" t="s">
        <v>272</v>
      </c>
      <c r="B17" s="9" t="s">
        <v>35</v>
      </c>
      <c r="C17" s="9" t="n">
        <v>72.75</v>
      </c>
      <c r="D17" s="9" t="n">
        <v>241</v>
      </c>
      <c r="E17" s="9" t="n">
        <v>4.71</v>
      </c>
      <c r="F17" s="9" t="n">
        <f aca="false">STANDARDIZE(E17,$E$38,$E$39)*-1</f>
        <v>0.196357099237712</v>
      </c>
      <c r="G17" s="9" t="n">
        <v>17</v>
      </c>
      <c r="H17" s="9" t="n">
        <f aca="false">STANDARDIZE(G17,$G$38,$G$39)</f>
        <v>-1.25</v>
      </c>
      <c r="I17" s="9" t="n">
        <v>30</v>
      </c>
      <c r="J17" s="9" t="n">
        <f aca="false">STANDARDIZE(I17,$I$38,$I$39)</f>
        <v>-1.45586983004159</v>
      </c>
      <c r="K17" s="9" t="n">
        <v>116</v>
      </c>
      <c r="L17" s="9" t="n">
        <f aca="false">STANDARDIZE(K17,$K$38,$K$39)</f>
        <v>-0.444995469990351</v>
      </c>
      <c r="M17" s="9" t="n">
        <v>4.2</v>
      </c>
      <c r="N17" s="9" t="n">
        <f aca="false">STANDARDIZE(M17,$M$38,$M$39)*-1</f>
        <v>1.35379401474947</v>
      </c>
      <c r="O17" s="9" t="n">
        <v>7.58</v>
      </c>
      <c r="P17" s="9" t="n">
        <f aca="false">STANDARDIZE(O17,$O$38,$O$39)*-1</f>
        <v>-1.81134137732783</v>
      </c>
      <c r="Q17" s="9" t="n">
        <f aca="false">F17+H17+J17+L17+N17+P17</f>
        <v>-3.41205556337259</v>
      </c>
      <c r="R17" s="9" t="n">
        <f aca="false">AVERAGE(F17,H17,J17,L17,N17,P17)</f>
        <v>-0.568675927228765</v>
      </c>
      <c r="S17" s="9" t="n">
        <v>4</v>
      </c>
      <c r="T17" s="9" t="n">
        <v>117</v>
      </c>
      <c r="U17" s="9" t="n">
        <v>103</v>
      </c>
      <c r="V17" s="10"/>
      <c r="W17" s="9"/>
      <c r="X17" s="9"/>
      <c r="Y17" s="9"/>
      <c r="Z17" s="9"/>
      <c r="AA17" s="9" t="n">
        <v>0</v>
      </c>
      <c r="AB17" s="9"/>
      <c r="AC17" s="10"/>
      <c r="AD17" s="9" t="n">
        <v>10</v>
      </c>
      <c r="AE17" s="9" t="n">
        <v>0</v>
      </c>
      <c r="AF17" s="9" t="n">
        <v>117</v>
      </c>
      <c r="AG17" s="9" t="n">
        <v>108</v>
      </c>
      <c r="AH17" s="9" t="n">
        <v>225</v>
      </c>
      <c r="AI17" s="9" t="n">
        <v>22.5</v>
      </c>
      <c r="AJ17" s="10"/>
      <c r="AK17" s="9"/>
      <c r="AL17" s="9"/>
      <c r="AM17" s="9"/>
      <c r="AN17" s="9"/>
      <c r="AO17" s="9" t="n">
        <v>0</v>
      </c>
      <c r="AP17" s="9"/>
      <c r="AQ17" s="10"/>
      <c r="AR17" s="9"/>
      <c r="AS17" s="9"/>
      <c r="AT17" s="9"/>
      <c r="AU17" s="9"/>
      <c r="AV17" s="9" t="n">
        <v>0</v>
      </c>
      <c r="AW17" s="9"/>
      <c r="AX17" s="10"/>
      <c r="AY17" s="9"/>
      <c r="AZ17" s="9"/>
      <c r="BA17" s="9"/>
      <c r="BB17" s="9"/>
      <c r="BC17" s="9" t="n">
        <v>0</v>
      </c>
      <c r="BD17" s="9"/>
      <c r="BE17" s="9"/>
    </row>
    <row r="18" customFormat="false" ht="15" hidden="false" customHeight="false" outlineLevel="0" collapsed="false">
      <c r="A18" s="9" t="s">
        <v>325</v>
      </c>
      <c r="B18" s="9" t="s">
        <v>35</v>
      </c>
      <c r="C18" s="9" t="n">
        <v>73.88</v>
      </c>
      <c r="D18" s="9" t="n">
        <v>243</v>
      </c>
      <c r="E18" s="9" t="n">
        <v>4.83</v>
      </c>
      <c r="F18" s="9" t="n">
        <f aca="false">STANDARDIZE(E18,$E$38,$E$39)*-1</f>
        <v>-0.830741573698031</v>
      </c>
      <c r="G18" s="9" t="n">
        <v>28</v>
      </c>
      <c r="H18" s="9" t="n">
        <f aca="false">STANDARDIZE(G18,$G$38,$G$39)</f>
        <v>1.5</v>
      </c>
      <c r="I18" s="9"/>
      <c r="J18" s="9"/>
      <c r="K18" s="9"/>
      <c r="L18" s="9"/>
      <c r="M18" s="9"/>
      <c r="N18" s="9"/>
      <c r="O18" s="9"/>
      <c r="P18" s="9"/>
      <c r="Q18" s="9" t="n">
        <f aca="false">F18+H18+J18+L18+N18+P18</f>
        <v>0.669258426301969</v>
      </c>
      <c r="R18" s="9" t="n">
        <f aca="false">AVERAGE(F18,H18,J18,L18,N18,P18)</f>
        <v>0.334629213150985</v>
      </c>
      <c r="S18" s="9" t="n">
        <v>7</v>
      </c>
      <c r="T18" s="9" t="n">
        <v>213</v>
      </c>
      <c r="U18" s="9" t="n">
        <v>168</v>
      </c>
      <c r="V18" s="10"/>
      <c r="W18" s="9" t="n">
        <v>14</v>
      </c>
      <c r="X18" s="9" t="n">
        <v>0</v>
      </c>
      <c r="Y18" s="9" t="n">
        <v>11</v>
      </c>
      <c r="Z18" s="9" t="n">
        <v>265</v>
      </c>
      <c r="AA18" s="9" t="n">
        <v>276</v>
      </c>
      <c r="AB18" s="9" t="n">
        <v>19.7142857142857</v>
      </c>
      <c r="AC18" s="10"/>
      <c r="AD18" s="9" t="n">
        <v>9</v>
      </c>
      <c r="AE18" s="9" t="n">
        <v>0</v>
      </c>
      <c r="AF18" s="9" t="n">
        <v>1</v>
      </c>
      <c r="AG18" s="9" t="n">
        <v>168</v>
      </c>
      <c r="AH18" s="9" t="n">
        <v>169</v>
      </c>
      <c r="AI18" s="9" t="n">
        <v>18.7777777777778</v>
      </c>
      <c r="AJ18" s="10"/>
      <c r="AK18" s="9" t="n">
        <v>16</v>
      </c>
      <c r="AL18" s="9" t="n">
        <v>0</v>
      </c>
      <c r="AM18" s="9" t="n">
        <v>174</v>
      </c>
      <c r="AN18" s="9" t="n">
        <v>305</v>
      </c>
      <c r="AO18" s="9" t="n">
        <v>479</v>
      </c>
      <c r="AP18" s="9" t="n">
        <v>29.9375</v>
      </c>
      <c r="AQ18" s="10"/>
      <c r="AR18" s="9" t="n">
        <v>8</v>
      </c>
      <c r="AS18" s="9" t="n">
        <v>0</v>
      </c>
      <c r="AT18" s="9" t="n">
        <v>58</v>
      </c>
      <c r="AU18" s="9" t="n">
        <v>168</v>
      </c>
      <c r="AV18" s="9" t="n">
        <v>226</v>
      </c>
      <c r="AW18" s="9" t="n">
        <v>28.25</v>
      </c>
      <c r="AX18" s="10"/>
      <c r="AY18" s="9" t="n">
        <v>11</v>
      </c>
      <c r="AZ18" s="9" t="n">
        <v>0</v>
      </c>
      <c r="BA18" s="9" t="n">
        <v>63</v>
      </c>
      <c r="BB18" s="9" t="n">
        <v>237</v>
      </c>
      <c r="BC18" s="9" t="n">
        <v>300</v>
      </c>
      <c r="BD18" s="9" t="n">
        <v>27.2727272727273</v>
      </c>
      <c r="BE18" s="9"/>
    </row>
    <row r="19" customFormat="false" ht="15" hidden="false" customHeight="false" outlineLevel="0" collapsed="false">
      <c r="A19" s="9" t="s">
        <v>339</v>
      </c>
      <c r="B19" s="9" t="s">
        <v>35</v>
      </c>
      <c r="C19" s="9" t="n">
        <v>75</v>
      </c>
      <c r="D19" s="9" t="n">
        <v>241</v>
      </c>
      <c r="E19" s="9" t="n">
        <v>4.88</v>
      </c>
      <c r="F19" s="9" t="n">
        <f aca="false">STANDARDIZE(E19,$E$38,$E$39)*-1</f>
        <v>-1.25869935408792</v>
      </c>
      <c r="G19" s="9" t="n">
        <v>24</v>
      </c>
      <c r="H19" s="9" t="n">
        <f aca="false">STANDARDIZE(G19,$G$38,$G$39)</f>
        <v>0.5</v>
      </c>
      <c r="I19" s="9" t="n">
        <v>35</v>
      </c>
      <c r="J19" s="9" t="n">
        <f aca="false">STANDARDIZE(I19,$I$38,$I$39)</f>
        <v>0.373911923562593</v>
      </c>
      <c r="K19" s="9" t="n">
        <v>113</v>
      </c>
      <c r="L19" s="9" t="n">
        <f aca="false">STANDARDIZE(K19,$K$38,$K$39)</f>
        <v>-0.933405132174882</v>
      </c>
      <c r="M19" s="9" t="n">
        <v>4.44</v>
      </c>
      <c r="N19" s="9" t="n">
        <f aca="false">STANDARDIZE(M19,$M$38,$M$39)*-1</f>
        <v>-0.804702736039905</v>
      </c>
      <c r="O19" s="9" t="n">
        <v>6.99</v>
      </c>
      <c r="P19" s="9" t="n">
        <f aca="false">STANDARDIZE(O19,$O$38,$O$39)*-1</f>
        <v>0.745980642803775</v>
      </c>
      <c r="Q19" s="9" t="n">
        <f aca="false">F19+H19+J19+L19+N19+P19</f>
        <v>-1.37691465593634</v>
      </c>
      <c r="R19" s="9" t="n">
        <f aca="false">AVERAGE(F19,H19,J19,L19,N19,P19)</f>
        <v>-0.22948577598939</v>
      </c>
      <c r="S19" s="9"/>
      <c r="T19" s="9"/>
      <c r="U19" s="9"/>
      <c r="V19" s="10"/>
      <c r="W19" s="9"/>
      <c r="X19" s="9"/>
      <c r="Y19" s="9"/>
      <c r="Z19" s="9"/>
      <c r="AA19" s="9" t="n">
        <v>0</v>
      </c>
      <c r="AB19" s="9"/>
      <c r="AC19" s="10"/>
      <c r="AD19" s="9"/>
      <c r="AE19" s="9"/>
      <c r="AF19" s="9"/>
      <c r="AG19" s="9"/>
      <c r="AH19" s="9" t="n">
        <v>0</v>
      </c>
      <c r="AI19" s="9"/>
      <c r="AJ19" s="10"/>
      <c r="AK19" s="9"/>
      <c r="AL19" s="9"/>
      <c r="AM19" s="9"/>
      <c r="AN19" s="9"/>
      <c r="AO19" s="9" t="n">
        <v>0</v>
      </c>
      <c r="AP19" s="9"/>
      <c r="AQ19" s="10"/>
      <c r="AR19" s="9"/>
      <c r="AS19" s="9"/>
      <c r="AT19" s="9"/>
      <c r="AU19" s="9"/>
      <c r="AV19" s="9" t="n">
        <v>0</v>
      </c>
      <c r="AW19" s="9"/>
      <c r="AX19" s="10"/>
      <c r="AY19" s="9"/>
      <c r="AZ19" s="9"/>
      <c r="BA19" s="9"/>
      <c r="BB19" s="9"/>
      <c r="BC19" s="9" t="n">
        <v>0</v>
      </c>
      <c r="BD19" s="9"/>
      <c r="BE19" s="9"/>
    </row>
    <row r="20" customFormat="false" ht="15" hidden="false" customHeight="false" outlineLevel="0" collapsed="false">
      <c r="A20" s="9" t="s">
        <v>344</v>
      </c>
      <c r="B20" s="9" t="s">
        <v>35</v>
      </c>
      <c r="C20" s="9" t="n">
        <v>73</v>
      </c>
      <c r="D20" s="9" t="n">
        <v>236</v>
      </c>
      <c r="E20" s="9" t="n">
        <v>4.71</v>
      </c>
      <c r="F20" s="9" t="n">
        <f aca="false">STANDARDIZE(E20,$E$38,$E$39)*-1</f>
        <v>0.196357099237712</v>
      </c>
      <c r="G20" s="9" t="n">
        <v>17</v>
      </c>
      <c r="H20" s="9" t="n">
        <f aca="false">STANDARDIZE(G20,$G$38,$G$39)</f>
        <v>-1.25</v>
      </c>
      <c r="I20" s="9"/>
      <c r="J20" s="9"/>
      <c r="K20" s="9" t="n">
        <v>118</v>
      </c>
      <c r="L20" s="9" t="n">
        <f aca="false">STANDARDIZE(K20,$K$38,$K$39)</f>
        <v>-0.119389028533997</v>
      </c>
      <c r="M20" s="9"/>
      <c r="N20" s="9"/>
      <c r="O20" s="9"/>
      <c r="P20" s="9"/>
      <c r="Q20" s="9" t="n">
        <f aca="false">F20+H20+J20+L20+N20+P20</f>
        <v>-1.17303192929629</v>
      </c>
      <c r="R20" s="9" t="n">
        <f aca="false">AVERAGE(F20,H20,J20,L20,N20,P20)</f>
        <v>-0.391010643098762</v>
      </c>
      <c r="S20" s="9" t="n">
        <v>6</v>
      </c>
      <c r="T20" s="9" t="n">
        <v>180</v>
      </c>
      <c r="U20" s="9" t="n">
        <v>149</v>
      </c>
      <c r="V20" s="10"/>
      <c r="W20" s="9" t="n">
        <v>4</v>
      </c>
      <c r="X20" s="9" t="n">
        <v>0</v>
      </c>
      <c r="Y20" s="9" t="n">
        <v>10</v>
      </c>
      <c r="Z20" s="9" t="n">
        <v>55</v>
      </c>
      <c r="AA20" s="9" t="n">
        <v>65</v>
      </c>
      <c r="AB20" s="9" t="n">
        <v>16.25</v>
      </c>
      <c r="AC20" s="10"/>
      <c r="AD20" s="9" t="n">
        <v>16</v>
      </c>
      <c r="AE20" s="9" t="n">
        <v>0</v>
      </c>
      <c r="AF20" s="9" t="n">
        <v>164</v>
      </c>
      <c r="AG20" s="9" t="n">
        <v>211</v>
      </c>
      <c r="AH20" s="9" t="n">
        <v>375</v>
      </c>
      <c r="AI20" s="9" t="n">
        <v>23.4375</v>
      </c>
      <c r="AJ20" s="10"/>
      <c r="AK20" s="9" t="n">
        <v>3</v>
      </c>
      <c r="AL20" s="9" t="n">
        <v>0</v>
      </c>
      <c r="AM20" s="9" t="n">
        <v>0</v>
      </c>
      <c r="AN20" s="9" t="n">
        <v>40</v>
      </c>
      <c r="AO20" s="9" t="n">
        <v>40</v>
      </c>
      <c r="AP20" s="9" t="n">
        <v>13.3333333333333</v>
      </c>
      <c r="AQ20" s="10"/>
      <c r="AR20" s="9" t="n">
        <v>1</v>
      </c>
      <c r="AS20" s="9" t="n">
        <v>0</v>
      </c>
      <c r="AT20" s="9" t="n">
        <v>0</v>
      </c>
      <c r="AU20" s="9" t="n">
        <v>24</v>
      </c>
      <c r="AV20" s="9" t="n">
        <v>24</v>
      </c>
      <c r="AW20" s="9" t="n">
        <v>24</v>
      </c>
      <c r="AX20" s="10"/>
      <c r="AY20" s="9"/>
      <c r="AZ20" s="9"/>
      <c r="BA20" s="9"/>
      <c r="BB20" s="9"/>
      <c r="BC20" s="9" t="n">
        <v>0</v>
      </c>
      <c r="BD20" s="9"/>
      <c r="BE20" s="9"/>
    </row>
    <row r="21" customFormat="false" ht="15" hidden="false" customHeight="false" outlineLevel="0" collapsed="false">
      <c r="A21" s="9" t="s">
        <v>379</v>
      </c>
      <c r="B21" s="9" t="s">
        <v>35</v>
      </c>
      <c r="C21" s="9" t="n">
        <v>73.25</v>
      </c>
      <c r="D21" s="9" t="n">
        <v>229</v>
      </c>
      <c r="E21" s="9" t="n">
        <v>4.75</v>
      </c>
      <c r="F21" s="9" t="n">
        <f aca="false">STANDARDIZE(E21,$E$38,$E$39)*-1</f>
        <v>-0.146009125074203</v>
      </c>
      <c r="G21" s="9" t="n">
        <v>22</v>
      </c>
      <c r="H21" s="9" t="n">
        <f aca="false">STANDARDIZE(G21,$G$38,$G$39)</f>
        <v>0</v>
      </c>
      <c r="I21" s="9" t="n">
        <v>35</v>
      </c>
      <c r="J21" s="9" t="n">
        <f aca="false">STANDARDIZE(I21,$I$38,$I$39)</f>
        <v>0.373911923562593</v>
      </c>
      <c r="K21" s="9" t="n">
        <v>119</v>
      </c>
      <c r="L21" s="9" t="n">
        <f aca="false">STANDARDIZE(K21,$K$38,$K$39)</f>
        <v>0.0434141921941804</v>
      </c>
      <c r="M21" s="9"/>
      <c r="N21" s="9"/>
      <c r="O21" s="9"/>
      <c r="P21" s="9"/>
      <c r="Q21" s="9" t="n">
        <f aca="false">F21+H21+J21+L21+N21+P21</f>
        <v>0.271316990682571</v>
      </c>
      <c r="R21" s="9" t="n">
        <f aca="false">AVERAGE(F21,H21,J21,L21,N21,P21)</f>
        <v>0.0678292476706427</v>
      </c>
      <c r="S21" s="9" t="n">
        <v>4</v>
      </c>
      <c r="T21" s="9" t="n">
        <v>118</v>
      </c>
      <c r="U21" s="9" t="n">
        <v>104</v>
      </c>
      <c r="V21" s="10"/>
      <c r="W21" s="9"/>
      <c r="X21" s="9"/>
      <c r="Y21" s="9"/>
      <c r="Z21" s="9"/>
      <c r="AA21" s="9" t="n">
        <v>0</v>
      </c>
      <c r="AB21" s="9"/>
      <c r="AC21" s="10"/>
      <c r="AD21" s="9" t="n">
        <v>1</v>
      </c>
      <c r="AE21" s="9" t="n">
        <v>0</v>
      </c>
      <c r="AF21" s="9" t="n">
        <v>0</v>
      </c>
      <c r="AG21" s="9" t="n">
        <v>1</v>
      </c>
      <c r="AH21" s="9" t="n">
        <v>1</v>
      </c>
      <c r="AI21" s="9" t="n">
        <v>1</v>
      </c>
      <c r="AJ21" s="10"/>
      <c r="AK21" s="9"/>
      <c r="AL21" s="9"/>
      <c r="AM21" s="9"/>
      <c r="AN21" s="9"/>
      <c r="AO21" s="9" t="n">
        <v>0</v>
      </c>
      <c r="AP21" s="9"/>
      <c r="AQ21" s="10"/>
      <c r="AR21" s="9" t="n">
        <v>2</v>
      </c>
      <c r="AS21" s="9" t="n">
        <v>0</v>
      </c>
      <c r="AT21" s="9" t="n">
        <v>0</v>
      </c>
      <c r="AU21" s="9" t="n">
        <v>23</v>
      </c>
      <c r="AV21" s="9" t="n">
        <v>23</v>
      </c>
      <c r="AW21" s="9" t="n">
        <v>11.5</v>
      </c>
      <c r="AX21" s="10"/>
      <c r="AY21" s="9"/>
      <c r="AZ21" s="9"/>
      <c r="BA21" s="9"/>
      <c r="BB21" s="9"/>
      <c r="BC21" s="9" t="n">
        <v>0</v>
      </c>
      <c r="BD21" s="9"/>
      <c r="BE21" s="9"/>
    </row>
    <row r="22" customFormat="false" ht="15" hidden="false" customHeight="false" outlineLevel="0" collapsed="false">
      <c r="A22" s="9" t="s">
        <v>385</v>
      </c>
      <c r="B22" s="9" t="s">
        <v>35</v>
      </c>
      <c r="C22" s="9" t="n">
        <v>72.75</v>
      </c>
      <c r="D22" s="9" t="n">
        <v>245</v>
      </c>
      <c r="E22" s="9" t="n">
        <v>4.65</v>
      </c>
      <c r="F22" s="9" t="n">
        <f aca="false">STANDARDIZE(E22,$E$38,$E$39)*-1</f>
        <v>0.709906435705579</v>
      </c>
      <c r="G22" s="9" t="n">
        <v>29</v>
      </c>
      <c r="H22" s="9" t="n">
        <f aca="false">STANDARDIZE(G22,$G$38,$G$39)</f>
        <v>1.75</v>
      </c>
      <c r="I22" s="9" t="n">
        <v>38</v>
      </c>
      <c r="J22" s="9" t="n">
        <f aca="false">STANDARDIZE(I22,$I$38,$I$39)</f>
        <v>1.4717809757251</v>
      </c>
      <c r="K22" s="9" t="n">
        <v>127</v>
      </c>
      <c r="L22" s="9" t="n">
        <f aca="false">STANDARDIZE(K22,$K$38,$K$39)</f>
        <v>1.3458399580196</v>
      </c>
      <c r="M22" s="9" t="n">
        <v>4.31</v>
      </c>
      <c r="N22" s="9" t="n">
        <f aca="false">STANDARDIZE(M22,$M$38,$M$39)*-1</f>
        <v>0.364483003971011</v>
      </c>
      <c r="O22" s="9" t="n">
        <v>7.49</v>
      </c>
      <c r="P22" s="9" t="n">
        <f aca="false">STANDARDIZE(O22,$O$38,$O$39)*-1</f>
        <v>-1.42124140815522</v>
      </c>
      <c r="Q22" s="9" t="n">
        <f aca="false">F22+H22+J22+L22+N22+P22</f>
        <v>4.22076896526607</v>
      </c>
      <c r="R22" s="9" t="n">
        <f aca="false">AVERAGE(F22,H22,J22,L22,N22,P22)</f>
        <v>0.703461494211012</v>
      </c>
      <c r="S22" s="9" t="n">
        <v>3</v>
      </c>
      <c r="T22" s="9" t="n">
        <v>66</v>
      </c>
      <c r="U22" s="9" t="n">
        <v>60</v>
      </c>
      <c r="V22" s="10"/>
      <c r="W22" s="9" t="n">
        <v>15</v>
      </c>
      <c r="X22" s="9" t="n">
        <v>0</v>
      </c>
      <c r="Y22" s="9" t="n">
        <v>577</v>
      </c>
      <c r="Z22" s="9" t="n">
        <v>113</v>
      </c>
      <c r="AA22" s="9" t="n">
        <v>690</v>
      </c>
      <c r="AB22" s="9" t="n">
        <v>46</v>
      </c>
      <c r="AC22" s="10"/>
      <c r="AD22" s="9" t="n">
        <v>11</v>
      </c>
      <c r="AE22" s="9" t="n">
        <v>0</v>
      </c>
      <c r="AF22" s="9" t="n">
        <v>697</v>
      </c>
      <c r="AG22" s="9" t="n">
        <v>63</v>
      </c>
      <c r="AH22" s="9" t="n">
        <v>760</v>
      </c>
      <c r="AI22" s="9" t="n">
        <v>69.0909090909091</v>
      </c>
      <c r="AJ22" s="10"/>
      <c r="AK22" s="9" t="n">
        <v>12</v>
      </c>
      <c r="AL22" s="9" t="n">
        <v>0</v>
      </c>
      <c r="AM22" s="9" t="n">
        <v>69</v>
      </c>
      <c r="AN22" s="9" t="n">
        <v>211</v>
      </c>
      <c r="AO22" s="9" t="n">
        <v>280</v>
      </c>
      <c r="AP22" s="9" t="n">
        <v>23.3333333333333</v>
      </c>
      <c r="AQ22" s="10"/>
      <c r="AR22" s="9" t="n">
        <v>9</v>
      </c>
      <c r="AS22" s="9" t="n">
        <v>0</v>
      </c>
      <c r="AT22" s="9" t="n">
        <v>412</v>
      </c>
      <c r="AU22" s="9" t="n">
        <v>33</v>
      </c>
      <c r="AV22" s="9" t="n">
        <v>445</v>
      </c>
      <c r="AW22" s="9" t="n">
        <v>49.4444444444444</v>
      </c>
      <c r="AX22" s="10"/>
      <c r="AY22" s="9"/>
      <c r="AZ22" s="9"/>
      <c r="BA22" s="9"/>
      <c r="BB22" s="9"/>
      <c r="BC22" s="9" t="n">
        <v>0</v>
      </c>
      <c r="BD22" s="9"/>
      <c r="BE22" s="9"/>
    </row>
    <row r="23" customFormat="false" ht="15" hidden="false" customHeight="false" outlineLevel="0" collapsed="false">
      <c r="A23" s="9" t="s">
        <v>417</v>
      </c>
      <c r="B23" s="9" t="s">
        <v>35</v>
      </c>
      <c r="C23" s="9" t="n">
        <v>73.25</v>
      </c>
      <c r="D23" s="9" t="n">
        <v>241</v>
      </c>
      <c r="E23" s="9" t="n">
        <v>4.57</v>
      </c>
      <c r="F23" s="9" t="n">
        <f aca="false">STANDARDIZE(E23,$E$38,$E$39)*-1</f>
        <v>1.39463888432941</v>
      </c>
      <c r="G23" s="9" t="n">
        <v>30</v>
      </c>
      <c r="H23" s="9" t="n">
        <f aca="false">STANDARDIZE(G23,$G$38,$G$39)</f>
        <v>2</v>
      </c>
      <c r="I23" s="9" t="n">
        <v>38</v>
      </c>
      <c r="J23" s="9" t="n">
        <f aca="false">STANDARDIZE(I23,$I$38,$I$39)</f>
        <v>1.4717809757251</v>
      </c>
      <c r="K23" s="9" t="n">
        <v>124</v>
      </c>
      <c r="L23" s="9" t="n">
        <f aca="false">STANDARDIZE(K23,$K$38,$K$39)</f>
        <v>0.857430295835066</v>
      </c>
      <c r="M23" s="9"/>
      <c r="N23" s="9"/>
      <c r="O23" s="9"/>
      <c r="P23" s="9"/>
      <c r="Q23" s="9" t="n">
        <f aca="false">F23+H23+J23+L23+N23+P23</f>
        <v>5.72385015588957</v>
      </c>
      <c r="R23" s="9" t="n">
        <f aca="false">AVERAGE(F23,H23,J23,L23,N23,P23)</f>
        <v>1.43096253897239</v>
      </c>
      <c r="S23" s="9" t="n">
        <v>4</v>
      </c>
      <c r="T23" s="9" t="n">
        <v>124</v>
      </c>
      <c r="U23" s="9" t="n">
        <v>107</v>
      </c>
      <c r="V23" s="10"/>
      <c r="W23" s="9"/>
      <c r="X23" s="9"/>
      <c r="Y23" s="9"/>
      <c r="Z23" s="9"/>
      <c r="AA23" s="9" t="n">
        <v>0</v>
      </c>
      <c r="AB23" s="9"/>
      <c r="AC23" s="10"/>
      <c r="AD23" s="9" t="n">
        <v>3</v>
      </c>
      <c r="AE23" s="9" t="n">
        <v>0</v>
      </c>
      <c r="AF23" s="9" t="n">
        <v>15</v>
      </c>
      <c r="AG23" s="9" t="n">
        <v>50</v>
      </c>
      <c r="AH23" s="9" t="n">
        <v>65</v>
      </c>
      <c r="AI23" s="9" t="n">
        <v>21.6666666666667</v>
      </c>
      <c r="AJ23" s="10"/>
      <c r="AK23" s="9"/>
      <c r="AL23" s="9"/>
      <c r="AM23" s="9"/>
      <c r="AN23" s="9"/>
      <c r="AO23" s="9" t="n">
        <v>0</v>
      </c>
      <c r="AP23" s="9"/>
      <c r="AQ23" s="10"/>
      <c r="AR23" s="9"/>
      <c r="AS23" s="9"/>
      <c r="AT23" s="9"/>
      <c r="AU23" s="9"/>
      <c r="AV23" s="9" t="n">
        <v>0</v>
      </c>
      <c r="AW23" s="9"/>
      <c r="AX23" s="10"/>
      <c r="AY23" s="9"/>
      <c r="AZ23" s="9"/>
      <c r="BA23" s="9"/>
      <c r="BB23" s="9"/>
      <c r="BC23" s="9" t="n">
        <v>0</v>
      </c>
      <c r="BD23" s="9"/>
      <c r="BE23" s="9"/>
    </row>
    <row r="24" customFormat="false" ht="15" hidden="false" customHeight="false" outlineLevel="0" collapsed="false">
      <c r="A24" s="9" t="s">
        <v>418</v>
      </c>
      <c r="B24" s="9" t="s">
        <v>35</v>
      </c>
      <c r="C24" s="9" t="n">
        <v>74.13</v>
      </c>
      <c r="D24" s="9" t="n">
        <v>249</v>
      </c>
      <c r="E24" s="9" t="n">
        <v>4.64</v>
      </c>
      <c r="F24" s="9" t="n">
        <f aca="false">STANDARDIZE(E24,$E$38,$E$39)*-1</f>
        <v>0.795497991783563</v>
      </c>
      <c r="G24" s="9" t="n">
        <v>28</v>
      </c>
      <c r="H24" s="9" t="n">
        <f aca="false">STANDARDIZE(G24,$G$38,$G$39)</f>
        <v>1.5</v>
      </c>
      <c r="I24" s="9" t="n">
        <v>37</v>
      </c>
      <c r="J24" s="9" t="n">
        <f aca="false">STANDARDIZE(I24,$I$38,$I$39)</f>
        <v>1.10582462500426</v>
      </c>
      <c r="K24" s="9" t="n">
        <v>122</v>
      </c>
      <c r="L24" s="9" t="n">
        <f aca="false">STANDARDIZE(K24,$K$38,$K$39)</f>
        <v>0.531823854378712</v>
      </c>
      <c r="M24" s="9" t="n">
        <v>4.4</v>
      </c>
      <c r="N24" s="9" t="n">
        <f aca="false">STANDARDIZE(M24,$M$38,$M$39)*-1</f>
        <v>-0.44495327757501</v>
      </c>
      <c r="O24" s="9" t="n">
        <v>6.98</v>
      </c>
      <c r="P24" s="9" t="n">
        <f aca="false">STANDARDIZE(O24,$O$38,$O$39)*-1</f>
        <v>0.789325083822954</v>
      </c>
      <c r="Q24" s="9" t="n">
        <f aca="false">F24+H24+J24+L24+N24+P24</f>
        <v>4.27751827741448</v>
      </c>
      <c r="R24" s="9" t="n">
        <f aca="false">AVERAGE(F24,H24,J24,L24,N24,P24)</f>
        <v>0.712919712902414</v>
      </c>
      <c r="S24" s="9" t="n">
        <v>7</v>
      </c>
      <c r="T24" s="9" t="n">
        <v>231</v>
      </c>
      <c r="U24" s="9" t="n">
        <v>182</v>
      </c>
      <c r="V24" s="10"/>
      <c r="W24" s="9" t="n">
        <v>5</v>
      </c>
      <c r="X24" s="9" t="n">
        <v>0</v>
      </c>
      <c r="Y24" s="9" t="n">
        <v>15</v>
      </c>
      <c r="Z24" s="9" t="n">
        <v>102</v>
      </c>
      <c r="AA24" s="9" t="n">
        <v>117</v>
      </c>
      <c r="AB24" s="9" t="n">
        <v>23.4</v>
      </c>
      <c r="AC24" s="10"/>
      <c r="AD24" s="9" t="n">
        <v>14</v>
      </c>
      <c r="AE24" s="9" t="n">
        <v>0</v>
      </c>
      <c r="AF24" s="9" t="n">
        <v>45</v>
      </c>
      <c r="AG24" s="9" t="n">
        <v>278</v>
      </c>
      <c r="AH24" s="9" t="n">
        <v>323</v>
      </c>
      <c r="AI24" s="9" t="n">
        <v>23.0714285714286</v>
      </c>
      <c r="AJ24" s="10"/>
      <c r="AK24" s="9"/>
      <c r="AL24" s="9"/>
      <c r="AM24" s="9"/>
      <c r="AN24" s="9"/>
      <c r="AO24" s="9" t="n">
        <v>0</v>
      </c>
      <c r="AP24" s="9"/>
      <c r="AQ24" s="10"/>
      <c r="AR24" s="9"/>
      <c r="AS24" s="9"/>
      <c r="AT24" s="9"/>
      <c r="AU24" s="9"/>
      <c r="AV24" s="9" t="n">
        <v>0</v>
      </c>
      <c r="AW24" s="9"/>
      <c r="AX24" s="10"/>
      <c r="AY24" s="9"/>
      <c r="AZ24" s="9"/>
      <c r="BA24" s="9"/>
      <c r="BB24" s="9"/>
      <c r="BC24" s="9" t="n">
        <v>0</v>
      </c>
      <c r="BD24" s="9"/>
      <c r="BE24" s="9"/>
    </row>
    <row r="25" customFormat="false" ht="15" hidden="false" customHeight="false" outlineLevel="0" collapsed="false">
      <c r="A25" s="9" t="s">
        <v>440</v>
      </c>
      <c r="B25" s="9" t="s">
        <v>35</v>
      </c>
      <c r="C25" s="9" t="n">
        <v>73.5</v>
      </c>
      <c r="D25" s="9" t="n">
        <v>234</v>
      </c>
      <c r="E25" s="9" t="n">
        <v>4.47</v>
      </c>
      <c r="F25" s="9" t="n">
        <f aca="false">STANDARDIZE(E25,$E$38,$E$39)*-1</f>
        <v>2.2505544451092</v>
      </c>
      <c r="G25" s="9" t="n">
        <v>27</v>
      </c>
      <c r="H25" s="9" t="n">
        <f aca="false">STANDARDIZE(G25,$G$38,$G$39)</f>
        <v>1.25</v>
      </c>
      <c r="I25" s="9" t="n">
        <v>34</v>
      </c>
      <c r="J25" s="9" t="n">
        <f aca="false">STANDARDIZE(I25,$I$38,$I$39)</f>
        <v>0.00795557284175685</v>
      </c>
      <c r="K25" s="9" t="n">
        <v>131</v>
      </c>
      <c r="L25" s="9" t="n">
        <f aca="false">STANDARDIZE(K25,$K$38,$K$39)</f>
        <v>1.99705284093231</v>
      </c>
      <c r="M25" s="9" t="n">
        <v>4.18</v>
      </c>
      <c r="N25" s="9" t="n">
        <f aca="false">STANDARDIZE(M25,$M$38,$M$39)*-1</f>
        <v>1.53366874398192</v>
      </c>
      <c r="O25" s="9" t="n">
        <v>6.71</v>
      </c>
      <c r="P25" s="9" t="n">
        <f aca="false">STANDARDIZE(O25,$O$38,$O$39)*-1</f>
        <v>1.95962499134081</v>
      </c>
      <c r="Q25" s="9" t="n">
        <f aca="false">F25+H25+J25+L25+N25+P25</f>
        <v>8.99885659420599</v>
      </c>
      <c r="R25" s="9" t="n">
        <f aca="false">AVERAGE(F25,H25,J25,L25,N25,P25)</f>
        <v>1.49980943236766</v>
      </c>
      <c r="S25" s="9" t="n">
        <v>3</v>
      </c>
      <c r="T25" s="9" t="n">
        <v>97</v>
      </c>
      <c r="U25" s="9" t="n">
        <v>86</v>
      </c>
      <c r="V25" s="10"/>
      <c r="W25" s="9" t="n">
        <v>9</v>
      </c>
      <c r="X25" s="9" t="n">
        <v>0</v>
      </c>
      <c r="Y25" s="9" t="n">
        <v>74</v>
      </c>
      <c r="Z25" s="9" t="n">
        <v>175</v>
      </c>
      <c r="AA25" s="9" t="n">
        <v>249</v>
      </c>
      <c r="AB25" s="9" t="n">
        <v>27.6666666666667</v>
      </c>
      <c r="AC25" s="10"/>
      <c r="AD25" s="9" t="n">
        <v>15</v>
      </c>
      <c r="AE25" s="9" t="n">
        <v>0</v>
      </c>
      <c r="AF25" s="9" t="n">
        <v>157</v>
      </c>
      <c r="AG25" s="9" t="n">
        <v>280</v>
      </c>
      <c r="AH25" s="9" t="n">
        <v>437</v>
      </c>
      <c r="AI25" s="9" t="n">
        <v>29.1333333333333</v>
      </c>
      <c r="AJ25" s="10"/>
      <c r="AK25" s="9"/>
      <c r="AL25" s="9"/>
      <c r="AM25" s="9"/>
      <c r="AN25" s="9"/>
      <c r="AO25" s="9" t="n">
        <v>0</v>
      </c>
      <c r="AP25" s="9"/>
      <c r="AQ25" s="10"/>
      <c r="AR25" s="9" t="n">
        <v>8</v>
      </c>
      <c r="AS25" s="9" t="n">
        <v>0</v>
      </c>
      <c r="AT25" s="9" t="n">
        <v>39</v>
      </c>
      <c r="AU25" s="9" t="n">
        <v>151</v>
      </c>
      <c r="AV25" s="9" t="n">
        <v>190</v>
      </c>
      <c r="AW25" s="9" t="n">
        <v>23.75</v>
      </c>
      <c r="AX25" s="10"/>
      <c r="AY25" s="9"/>
      <c r="AZ25" s="9"/>
      <c r="BA25" s="9"/>
      <c r="BB25" s="9"/>
      <c r="BC25" s="9" t="n">
        <v>0</v>
      </c>
      <c r="BD25" s="9"/>
      <c r="BE25" s="9"/>
    </row>
    <row r="26" customFormat="false" ht="15" hidden="false" customHeight="false" outlineLevel="0" collapsed="false">
      <c r="A26" s="9" t="s">
        <v>12</v>
      </c>
      <c r="B26" s="9" t="s">
        <v>13</v>
      </c>
      <c r="C26" s="9" t="n">
        <v>73.25</v>
      </c>
      <c r="D26" s="9" t="n">
        <v>250</v>
      </c>
      <c r="E26" s="9" t="n">
        <v>4.66</v>
      </c>
      <c r="F26" s="9" t="n">
        <f aca="false">STANDARDIZE(E26,$E$38,$E$39)*-1</f>
        <v>0.624314879627602</v>
      </c>
      <c r="G26" s="9" t="n">
        <v>20</v>
      </c>
      <c r="H26" s="9" t="n">
        <f aca="false">STANDARDIZE(G26,$G$38,$G$39)</f>
        <v>-0.5</v>
      </c>
      <c r="I26" s="9"/>
      <c r="J26" s="9"/>
      <c r="K26" s="9" t="n">
        <v>113</v>
      </c>
      <c r="L26" s="9" t="n">
        <f aca="false">STANDARDIZE(K26,$K$38,$K$39)</f>
        <v>-0.933405132174882</v>
      </c>
      <c r="M26" s="9"/>
      <c r="N26" s="9"/>
      <c r="O26" s="9"/>
      <c r="P26" s="9"/>
      <c r="Q26" s="9" t="n">
        <f aca="false">F26+H26+J26+L26+N26+P26</f>
        <v>-0.80909025254728</v>
      </c>
      <c r="R26" s="9" t="n">
        <f aca="false">AVERAGE(F26,H26,J26,L26,N26,P26)</f>
        <v>-0.269696750849093</v>
      </c>
      <c r="S26" s="9" t="n">
        <v>5</v>
      </c>
      <c r="T26" s="9" t="n">
        <v>148</v>
      </c>
      <c r="U26" s="9" t="n">
        <v>126</v>
      </c>
      <c r="V26" s="10"/>
      <c r="W26" s="9" t="n">
        <v>16</v>
      </c>
      <c r="X26" s="9" t="n">
        <v>0</v>
      </c>
      <c r="Y26" s="9" t="n">
        <v>129</v>
      </c>
      <c r="Z26" s="9" t="n">
        <v>260</v>
      </c>
      <c r="AA26" s="9" t="n">
        <v>389</v>
      </c>
      <c r="AB26" s="9" t="n">
        <v>24.3125</v>
      </c>
      <c r="AC26" s="10"/>
      <c r="AD26" s="9" t="n">
        <v>14</v>
      </c>
      <c r="AE26" s="9" t="n">
        <v>0</v>
      </c>
      <c r="AF26" s="9" t="n">
        <v>282</v>
      </c>
      <c r="AG26" s="9" t="n">
        <v>269</v>
      </c>
      <c r="AH26" s="9" t="n">
        <v>551</v>
      </c>
      <c r="AI26" s="9" t="n">
        <v>39.3571428571429</v>
      </c>
      <c r="AJ26" s="10"/>
      <c r="AK26" s="9" t="n">
        <v>15</v>
      </c>
      <c r="AL26" s="9" t="n">
        <v>0</v>
      </c>
      <c r="AM26" s="9" t="n">
        <v>318</v>
      </c>
      <c r="AN26" s="9" t="n">
        <v>283</v>
      </c>
      <c r="AO26" s="9" t="n">
        <v>601</v>
      </c>
      <c r="AP26" s="9" t="n">
        <v>40.0666666666667</v>
      </c>
      <c r="AQ26" s="10"/>
      <c r="AR26" s="9" t="n">
        <v>15</v>
      </c>
      <c r="AS26" s="9" t="n">
        <v>0</v>
      </c>
      <c r="AT26" s="9" t="n">
        <v>350</v>
      </c>
      <c r="AU26" s="9" t="n">
        <v>231</v>
      </c>
      <c r="AV26" s="9" t="n">
        <v>581</v>
      </c>
      <c r="AW26" s="9" t="n">
        <v>38.7333333333333</v>
      </c>
      <c r="AX26" s="10"/>
      <c r="AY26" s="9" t="n">
        <v>12</v>
      </c>
      <c r="AZ26" s="9" t="n">
        <v>0</v>
      </c>
      <c r="BA26" s="9" t="n">
        <v>664</v>
      </c>
      <c r="BB26" s="9" t="n">
        <v>63</v>
      </c>
      <c r="BC26" s="9" t="n">
        <v>727</v>
      </c>
      <c r="BD26" s="9" t="n">
        <v>60.5833333333333</v>
      </c>
      <c r="BE26" s="9"/>
    </row>
    <row r="27" customFormat="false" ht="15" hidden="false" customHeight="false" outlineLevel="0" collapsed="false">
      <c r="A27" s="9" t="s">
        <v>70</v>
      </c>
      <c r="B27" s="9" t="s">
        <v>13</v>
      </c>
      <c r="C27" s="9" t="n">
        <v>74.5</v>
      </c>
      <c r="D27" s="9" t="n">
        <v>240</v>
      </c>
      <c r="E27" s="9" t="n">
        <v>4.68</v>
      </c>
      <c r="F27" s="9" t="n">
        <f aca="false">STANDARDIZE(E27,$E$38,$E$39)*-1</f>
        <v>0.453131767471649</v>
      </c>
      <c r="G27" s="9" t="n">
        <v>21</v>
      </c>
      <c r="H27" s="9" t="n">
        <f aca="false">STANDARDIZE(G27,$G$38,$G$39)</f>
        <v>-0.25</v>
      </c>
      <c r="I27" s="9" t="n">
        <v>32</v>
      </c>
      <c r="J27" s="9" t="n">
        <f aca="false">STANDARDIZE(I27,$I$38,$I$39)</f>
        <v>-0.723957128599915</v>
      </c>
      <c r="K27" s="9" t="n">
        <v>124</v>
      </c>
      <c r="L27" s="9" t="n">
        <f aca="false">STANDARDIZE(K27,$K$38,$K$39)</f>
        <v>0.857430295835066</v>
      </c>
      <c r="M27" s="9" t="n">
        <v>4.55</v>
      </c>
      <c r="N27" s="9" t="n">
        <f aca="false">STANDARDIZE(M27,$M$38,$M$39)*-1</f>
        <v>-1.79401374681836</v>
      </c>
      <c r="O27" s="9" t="n">
        <v>7.4</v>
      </c>
      <c r="P27" s="9" t="n">
        <f aca="false">STANDARDIZE(O27,$O$38,$O$39)*-1</f>
        <v>-1.0311414389826</v>
      </c>
      <c r="Q27" s="9" t="n">
        <f aca="false">F27+H27+J27+L27+N27+P27</f>
        <v>-2.48855025109416</v>
      </c>
      <c r="R27" s="9" t="n">
        <f aca="false">AVERAGE(F27,H27,J27,L27,N27,P27)</f>
        <v>-0.41475837518236</v>
      </c>
      <c r="S27" s="9" t="n">
        <v>7</v>
      </c>
      <c r="T27" s="9" t="n">
        <v>245</v>
      </c>
      <c r="U27" s="9" t="n">
        <v>192</v>
      </c>
      <c r="V27" s="10"/>
      <c r="W27" s="9"/>
      <c r="X27" s="9"/>
      <c r="Y27" s="9"/>
      <c r="Z27" s="9"/>
      <c r="AA27" s="9" t="n">
        <v>0</v>
      </c>
      <c r="AB27" s="9"/>
      <c r="AC27" s="10"/>
      <c r="AD27" s="9"/>
      <c r="AE27" s="9"/>
      <c r="AF27" s="9"/>
      <c r="AG27" s="9"/>
      <c r="AH27" s="9" t="n">
        <v>0</v>
      </c>
      <c r="AI27" s="9"/>
      <c r="AJ27" s="10"/>
      <c r="AK27" s="9"/>
      <c r="AL27" s="9"/>
      <c r="AM27" s="9"/>
      <c r="AN27" s="9"/>
      <c r="AO27" s="9" t="n">
        <v>0</v>
      </c>
      <c r="AP27" s="9"/>
      <c r="AQ27" s="10"/>
      <c r="AR27" s="9"/>
      <c r="AS27" s="9"/>
      <c r="AT27" s="9"/>
      <c r="AU27" s="9"/>
      <c r="AV27" s="9" t="n">
        <v>0</v>
      </c>
      <c r="AW27" s="9"/>
      <c r="AX27" s="10"/>
      <c r="AY27" s="9"/>
      <c r="AZ27" s="9"/>
      <c r="BA27" s="9"/>
      <c r="BB27" s="9"/>
      <c r="BC27" s="9" t="n">
        <v>0</v>
      </c>
      <c r="BD27" s="9"/>
      <c r="BE27" s="9"/>
    </row>
    <row r="28" customFormat="false" ht="15" hidden="false" customHeight="false" outlineLevel="0" collapsed="false">
      <c r="A28" s="9" t="s">
        <v>86</v>
      </c>
      <c r="B28" s="9" t="s">
        <v>13</v>
      </c>
      <c r="C28" s="9" t="n">
        <v>73.38</v>
      </c>
      <c r="D28" s="9" t="n">
        <v>234</v>
      </c>
      <c r="E28" s="9" t="n">
        <v>5.01</v>
      </c>
      <c r="F28" s="9" t="n">
        <f aca="false">STANDARDIZE(E28,$E$38,$E$39)*-1</f>
        <v>-2.37138958310164</v>
      </c>
      <c r="G28" s="9" t="n">
        <v>19</v>
      </c>
      <c r="H28" s="9" t="n">
        <f aca="false">STANDARDIZE(G28,$G$38,$G$39)</f>
        <v>-0.75</v>
      </c>
      <c r="I28" s="9" t="n">
        <v>30.5</v>
      </c>
      <c r="J28" s="9" t="n">
        <f aca="false">STANDARDIZE(I28,$I$38,$I$39)</f>
        <v>-1.27289165468117</v>
      </c>
      <c r="K28" s="9" t="n">
        <v>115</v>
      </c>
      <c r="L28" s="9" t="n">
        <f aca="false">STANDARDIZE(K28,$K$38,$K$39)</f>
        <v>-0.607798690718528</v>
      </c>
      <c r="M28" s="9" t="n">
        <v>4.39</v>
      </c>
      <c r="N28" s="9" t="n">
        <f aca="false">STANDARDIZE(M28,$M$38,$M$39)*-1</f>
        <v>-0.35501591295878</v>
      </c>
      <c r="O28" s="9" t="n">
        <v>7.21</v>
      </c>
      <c r="P28" s="9" t="n">
        <f aca="false">STANDARDIZE(O28,$O$38,$O$39)*-1</f>
        <v>-0.20759705961818</v>
      </c>
      <c r="Q28" s="9" t="n">
        <f aca="false">F28+H28+J28+L28+N28+P28</f>
        <v>-5.5646929010783</v>
      </c>
      <c r="R28" s="9" t="n">
        <f aca="false">AVERAGE(F28,H28,J28,L28,N28,P28)</f>
        <v>-0.927448816846383</v>
      </c>
      <c r="S28" s="9"/>
      <c r="T28" s="9"/>
      <c r="U28" s="9"/>
      <c r="V28" s="10"/>
      <c r="W28" s="9"/>
      <c r="X28" s="9"/>
      <c r="Y28" s="9"/>
      <c r="Z28" s="9"/>
      <c r="AA28" s="9" t="n">
        <v>0</v>
      </c>
      <c r="AB28" s="9"/>
      <c r="AC28" s="10"/>
      <c r="AD28" s="9"/>
      <c r="AE28" s="9"/>
      <c r="AF28" s="9"/>
      <c r="AG28" s="9"/>
      <c r="AH28" s="9" t="n">
        <v>0</v>
      </c>
      <c r="AI28" s="9"/>
      <c r="AJ28" s="10"/>
      <c r="AK28" s="9"/>
      <c r="AL28" s="9"/>
      <c r="AM28" s="9"/>
      <c r="AN28" s="9"/>
      <c r="AO28" s="9" t="n">
        <v>0</v>
      </c>
      <c r="AP28" s="9"/>
      <c r="AQ28" s="10"/>
      <c r="AR28" s="9"/>
      <c r="AS28" s="9"/>
      <c r="AT28" s="9"/>
      <c r="AU28" s="9"/>
      <c r="AV28" s="9" t="n">
        <v>0</v>
      </c>
      <c r="AW28" s="9"/>
      <c r="AX28" s="10"/>
      <c r="AY28" s="9"/>
      <c r="AZ28" s="9"/>
      <c r="BA28" s="9"/>
      <c r="BB28" s="9"/>
      <c r="BC28" s="9" t="n">
        <v>0</v>
      </c>
      <c r="BD28" s="9"/>
      <c r="BE28" s="9"/>
    </row>
    <row r="29" customFormat="false" ht="15" hidden="false" customHeight="false" outlineLevel="0" collapsed="false">
      <c r="A29" s="9" t="s">
        <v>235</v>
      </c>
      <c r="B29" s="9" t="s">
        <v>13</v>
      </c>
      <c r="C29" s="9" t="n">
        <v>72.88</v>
      </c>
      <c r="D29" s="9" t="n">
        <v>245</v>
      </c>
      <c r="E29" s="9" t="n">
        <v>4.61</v>
      </c>
      <c r="F29" s="9" t="n">
        <f aca="false">STANDARDIZE(E29,$E$38,$E$39)*-1</f>
        <v>1.05227266001749</v>
      </c>
      <c r="G29" s="9" t="n">
        <v>22</v>
      </c>
      <c r="H29" s="9" t="n">
        <f aca="false">STANDARDIZE(G29,$G$38,$G$39)</f>
        <v>0</v>
      </c>
      <c r="I29" s="9" t="n">
        <v>32.5</v>
      </c>
      <c r="J29" s="9" t="n">
        <f aca="false">STANDARDIZE(I29,$I$38,$I$39)</f>
        <v>-0.540978953239497</v>
      </c>
      <c r="K29" s="9" t="n">
        <v>118</v>
      </c>
      <c r="L29" s="9" t="n">
        <f aca="false">STANDARDIZE(K29,$K$38,$K$39)</f>
        <v>-0.119389028533997</v>
      </c>
      <c r="M29" s="9" t="n">
        <v>4.24</v>
      </c>
      <c r="N29" s="9" t="n">
        <f aca="false">STANDARDIZE(M29,$M$38,$M$39)*-1</f>
        <v>0.994044556284572</v>
      </c>
      <c r="O29" s="9" t="n">
        <v>6.99</v>
      </c>
      <c r="P29" s="9" t="n">
        <f aca="false">STANDARDIZE(O29,$O$38,$O$39)*-1</f>
        <v>0.745980642803775</v>
      </c>
      <c r="Q29" s="9" t="n">
        <f aca="false">F29+H29+J29+L29+N29+P29</f>
        <v>2.13192987733235</v>
      </c>
      <c r="R29" s="9" t="n">
        <f aca="false">AVERAGE(F29,H29,J29,L29,N29,P29)</f>
        <v>0.355321646222058</v>
      </c>
      <c r="S29" s="9" t="n">
        <v>2</v>
      </c>
      <c r="T29" s="9" t="n">
        <v>50</v>
      </c>
      <c r="U29" s="9" t="n">
        <v>45</v>
      </c>
      <c r="V29" s="10"/>
      <c r="W29" s="9"/>
      <c r="X29" s="9"/>
      <c r="Y29" s="9"/>
      <c r="Z29" s="9"/>
      <c r="AA29" s="9" t="n">
        <v>0</v>
      </c>
      <c r="AB29" s="9"/>
      <c r="AC29" s="10"/>
      <c r="AD29" s="9"/>
      <c r="AE29" s="9"/>
      <c r="AF29" s="9"/>
      <c r="AG29" s="9"/>
      <c r="AH29" s="9" t="n">
        <v>0</v>
      </c>
      <c r="AI29" s="9"/>
      <c r="AJ29" s="10"/>
      <c r="AK29" s="9"/>
      <c r="AL29" s="9"/>
      <c r="AM29" s="9"/>
      <c r="AN29" s="9"/>
      <c r="AO29" s="9" t="n">
        <v>0</v>
      </c>
      <c r="AP29" s="9"/>
      <c r="AQ29" s="10"/>
      <c r="AR29" s="9"/>
      <c r="AS29" s="9"/>
      <c r="AT29" s="9"/>
      <c r="AU29" s="9"/>
      <c r="AV29" s="9" t="n">
        <v>0</v>
      </c>
      <c r="AW29" s="9"/>
      <c r="AX29" s="10"/>
      <c r="AY29" s="9"/>
      <c r="AZ29" s="9"/>
      <c r="BA29" s="9"/>
      <c r="BB29" s="9"/>
      <c r="BC29" s="9" t="n">
        <v>0</v>
      </c>
      <c r="BD29" s="9"/>
      <c r="BE29" s="9"/>
    </row>
    <row r="30" customFormat="false" ht="15" hidden="false" customHeight="false" outlineLevel="0" collapsed="false">
      <c r="A30" s="9" t="s">
        <v>237</v>
      </c>
      <c r="B30" s="9" t="s">
        <v>13</v>
      </c>
      <c r="C30" s="9" t="n">
        <v>75.75</v>
      </c>
      <c r="D30" s="9" t="n">
        <v>242</v>
      </c>
      <c r="E30" s="9" t="n">
        <v>4.68</v>
      </c>
      <c r="F30" s="9" t="n">
        <f aca="false">STANDARDIZE(E30,$E$38,$E$39)*-1</f>
        <v>0.453131767471649</v>
      </c>
      <c r="G30" s="9" t="n">
        <v>19</v>
      </c>
      <c r="H30" s="9" t="n">
        <f aca="false">STANDARDIZE(G30,$G$38,$G$39)</f>
        <v>-0.75</v>
      </c>
      <c r="I30" s="9" t="n">
        <v>31</v>
      </c>
      <c r="J30" s="9" t="n">
        <f aca="false">STANDARDIZE(I30,$I$38,$I$39)</f>
        <v>-1.08991347932075</v>
      </c>
      <c r="K30" s="9" t="n">
        <v>118</v>
      </c>
      <c r="L30" s="9" t="n">
        <f aca="false">STANDARDIZE(K30,$K$38,$K$39)</f>
        <v>-0.119389028533997</v>
      </c>
      <c r="M30" s="9" t="n">
        <v>4.53</v>
      </c>
      <c r="N30" s="9" t="n">
        <f aca="false">STANDARDIZE(M30,$M$38,$M$39)*-1</f>
        <v>-1.61413901758592</v>
      </c>
      <c r="O30" s="9" t="n">
        <v>7.44</v>
      </c>
      <c r="P30" s="9" t="n">
        <f aca="false">STANDARDIZE(O30,$O$38,$O$39)*-1</f>
        <v>-1.20451920305932</v>
      </c>
      <c r="Q30" s="9" t="n">
        <f aca="false">F30+H30+J30+L30+N30+P30</f>
        <v>-4.32482896102833</v>
      </c>
      <c r="R30" s="9" t="n">
        <f aca="false">AVERAGE(F30,H30,J30,L30,N30,P30)</f>
        <v>-0.720804826838056</v>
      </c>
      <c r="S30" s="9"/>
      <c r="T30" s="9"/>
      <c r="U30" s="9"/>
      <c r="V30" s="10"/>
      <c r="W30" s="9" t="n">
        <v>6</v>
      </c>
      <c r="X30" s="9" t="n">
        <v>108</v>
      </c>
      <c r="Y30" s="9" t="n">
        <v>0</v>
      </c>
      <c r="Z30" s="9" t="n">
        <v>0</v>
      </c>
      <c r="AA30" s="9" t="n">
        <v>108</v>
      </c>
      <c r="AB30" s="9" t="n">
        <v>18</v>
      </c>
      <c r="AC30" s="10"/>
      <c r="AD30" s="9" t="n">
        <v>13</v>
      </c>
      <c r="AE30" s="9" t="n">
        <v>546</v>
      </c>
      <c r="AF30" s="9" t="n">
        <v>0</v>
      </c>
      <c r="AG30" s="9" t="n">
        <v>0</v>
      </c>
      <c r="AH30" s="9" t="n">
        <v>546</v>
      </c>
      <c r="AI30" s="9" t="n">
        <v>42</v>
      </c>
      <c r="AJ30" s="10"/>
      <c r="AK30" s="9" t="n">
        <v>13</v>
      </c>
      <c r="AL30" s="9" t="n">
        <v>607</v>
      </c>
      <c r="AM30" s="9" t="n">
        <v>0</v>
      </c>
      <c r="AN30" s="9" t="n">
        <v>0</v>
      </c>
      <c r="AO30" s="9" t="n">
        <v>607</v>
      </c>
      <c r="AP30" s="9" t="n">
        <v>46.6923076923077</v>
      </c>
      <c r="AQ30" s="10"/>
      <c r="AR30" s="9" t="n">
        <v>13</v>
      </c>
      <c r="AS30" s="9" t="n">
        <v>565</v>
      </c>
      <c r="AT30" s="9" t="n">
        <v>0</v>
      </c>
      <c r="AU30" s="9" t="n">
        <v>0</v>
      </c>
      <c r="AV30" s="9" t="n">
        <v>565</v>
      </c>
      <c r="AW30" s="9" t="n">
        <v>43.4615384615385</v>
      </c>
      <c r="AX30" s="10"/>
      <c r="AY30" s="9" t="n">
        <v>15</v>
      </c>
      <c r="AZ30" s="9" t="n">
        <v>403</v>
      </c>
      <c r="BA30" s="9" t="n">
        <v>0</v>
      </c>
      <c r="BB30" s="9" t="n">
        <v>0</v>
      </c>
      <c r="BC30" s="9" t="n">
        <v>403</v>
      </c>
      <c r="BD30" s="9" t="n">
        <v>26.8666666666667</v>
      </c>
      <c r="BE30" s="9"/>
    </row>
    <row r="31" customFormat="false" ht="15" hidden="false" customHeight="false" outlineLevel="0" collapsed="false">
      <c r="A31" s="9" t="s">
        <v>269</v>
      </c>
      <c r="B31" s="9" t="s">
        <v>13</v>
      </c>
      <c r="C31" s="9" t="n">
        <v>71.75</v>
      </c>
      <c r="D31" s="9" t="n">
        <v>246</v>
      </c>
      <c r="E31" s="9" t="n">
        <v>4.81</v>
      </c>
      <c r="F31" s="9" t="n">
        <f aca="false">STANDARDIZE(E31,$E$38,$E$39)*-1</f>
        <v>-0.65955846154207</v>
      </c>
      <c r="G31" s="9" t="n">
        <v>25</v>
      </c>
      <c r="H31" s="9" t="n">
        <f aca="false">STANDARDIZE(G31,$G$38,$G$39)</f>
        <v>0.75</v>
      </c>
      <c r="I31" s="9" t="n">
        <v>33</v>
      </c>
      <c r="J31" s="9" t="n">
        <f aca="false">STANDARDIZE(I31,$I$38,$I$39)</f>
        <v>-0.358000777879079</v>
      </c>
      <c r="K31" s="9" t="n">
        <v>119</v>
      </c>
      <c r="L31" s="9" t="n">
        <f aca="false">STANDARDIZE(K31,$K$38,$K$39)</f>
        <v>0.0434141921941804</v>
      </c>
      <c r="M31" s="9"/>
      <c r="N31" s="9"/>
      <c r="O31" s="9"/>
      <c r="P31" s="9"/>
      <c r="Q31" s="9" t="n">
        <f aca="false">F31+H31+J31+L31+N31+P31</f>
        <v>-0.224145047226969</v>
      </c>
      <c r="R31" s="9" t="n">
        <f aca="false">AVERAGE(F31,H31,J31,L31,N31,P31)</f>
        <v>-0.0560362618067422</v>
      </c>
      <c r="S31" s="9" t="n">
        <v>2</v>
      </c>
      <c r="T31" s="9" t="n">
        <v>45</v>
      </c>
      <c r="U31" s="9" t="n">
        <v>41</v>
      </c>
      <c r="V31" s="10"/>
      <c r="W31" s="9" t="n">
        <v>13</v>
      </c>
      <c r="X31" s="9" t="n">
        <v>0</v>
      </c>
      <c r="Y31" s="9" t="n">
        <v>1</v>
      </c>
      <c r="Z31" s="9" t="n">
        <v>207</v>
      </c>
      <c r="AA31" s="9" t="n">
        <v>208</v>
      </c>
      <c r="AB31" s="9" t="n">
        <v>16</v>
      </c>
      <c r="AC31" s="10"/>
      <c r="AD31" s="9" t="n">
        <v>16</v>
      </c>
      <c r="AE31" s="9" t="n">
        <v>0</v>
      </c>
      <c r="AF31" s="9" t="n">
        <v>317</v>
      </c>
      <c r="AG31" s="9" t="n">
        <v>20</v>
      </c>
      <c r="AH31" s="9" t="n">
        <v>337</v>
      </c>
      <c r="AI31" s="9" t="n">
        <v>21.0625</v>
      </c>
      <c r="AJ31" s="10"/>
      <c r="AK31" s="9" t="n">
        <v>16</v>
      </c>
      <c r="AL31" s="9" t="n">
        <v>0</v>
      </c>
      <c r="AM31" s="9" t="n">
        <v>926</v>
      </c>
      <c r="AN31" s="9" t="n">
        <v>67</v>
      </c>
      <c r="AO31" s="9" t="n">
        <v>993</v>
      </c>
      <c r="AP31" s="9" t="n">
        <v>62.0625</v>
      </c>
      <c r="AQ31" s="10"/>
      <c r="AR31" s="9" t="n">
        <v>16</v>
      </c>
      <c r="AS31" s="9" t="n">
        <v>0</v>
      </c>
      <c r="AT31" s="9" t="n">
        <v>1003</v>
      </c>
      <c r="AU31" s="9" t="n">
        <v>48</v>
      </c>
      <c r="AV31" s="9" t="n">
        <v>1051</v>
      </c>
      <c r="AW31" s="9" t="n">
        <v>65.6875</v>
      </c>
      <c r="AX31" s="10"/>
      <c r="AY31" s="9" t="n">
        <v>9</v>
      </c>
      <c r="AZ31" s="9" t="n">
        <v>0</v>
      </c>
      <c r="BA31" s="9" t="n">
        <v>198</v>
      </c>
      <c r="BB31" s="9" t="n">
        <v>5</v>
      </c>
      <c r="BC31" s="9" t="n">
        <v>203</v>
      </c>
      <c r="BD31" s="9" t="n">
        <v>22.5555555555556</v>
      </c>
      <c r="BE31" s="9"/>
    </row>
    <row r="32" customFormat="false" ht="15" hidden="false" customHeight="false" outlineLevel="0" collapsed="false">
      <c r="A32" s="9" t="s">
        <v>270</v>
      </c>
      <c r="B32" s="9" t="s">
        <v>13</v>
      </c>
      <c r="C32" s="9" t="n">
        <v>73.38</v>
      </c>
      <c r="D32" s="9" t="n">
        <v>243</v>
      </c>
      <c r="E32" s="9" t="n">
        <v>4.72</v>
      </c>
      <c r="F32" s="9" t="n">
        <f aca="false">STANDARDIZE(E32,$E$38,$E$39)*-1</f>
        <v>0.110765543159735</v>
      </c>
      <c r="G32" s="9" t="n">
        <v>23</v>
      </c>
      <c r="H32" s="9" t="n">
        <f aca="false">STANDARDIZE(G32,$G$38,$G$39)</f>
        <v>0.25</v>
      </c>
      <c r="I32" s="9"/>
      <c r="J32" s="9"/>
      <c r="K32" s="9" t="n">
        <v>113</v>
      </c>
      <c r="L32" s="9" t="n">
        <f aca="false">STANDARDIZE(K32,$K$38,$K$39)</f>
        <v>-0.933405132174882</v>
      </c>
      <c r="M32" s="9"/>
      <c r="N32" s="9"/>
      <c r="O32" s="9"/>
      <c r="P32" s="9"/>
      <c r="Q32" s="9" t="n">
        <f aca="false">F32+H32+J32+L32+N32+P32</f>
        <v>-0.572639589015147</v>
      </c>
      <c r="R32" s="9" t="n">
        <f aca="false">AVERAGE(F32,H32,J32,L32,N32,P32)</f>
        <v>-0.190879863005049</v>
      </c>
      <c r="S32" s="9"/>
      <c r="T32" s="9"/>
      <c r="U32" s="9"/>
      <c r="V32" s="10"/>
      <c r="W32" s="9" t="n">
        <v>16</v>
      </c>
      <c r="X32" s="9" t="n">
        <v>0</v>
      </c>
      <c r="Y32" s="9" t="n">
        <v>15</v>
      </c>
      <c r="Z32" s="9" t="n">
        <v>303</v>
      </c>
      <c r="AA32" s="9" t="n">
        <v>318</v>
      </c>
      <c r="AB32" s="9" t="n">
        <v>19.875</v>
      </c>
      <c r="AC32" s="10"/>
      <c r="AD32" s="9" t="n">
        <v>5</v>
      </c>
      <c r="AE32" s="9" t="n">
        <v>0</v>
      </c>
      <c r="AF32" s="9" t="n">
        <v>0</v>
      </c>
      <c r="AG32" s="9" t="n">
        <v>67</v>
      </c>
      <c r="AH32" s="9" t="n">
        <v>67</v>
      </c>
      <c r="AI32" s="9" t="n">
        <v>13.4</v>
      </c>
      <c r="AJ32" s="10"/>
      <c r="AK32" s="9" t="n">
        <v>5</v>
      </c>
      <c r="AL32" s="9" t="n">
        <v>0</v>
      </c>
      <c r="AM32" s="9" t="n">
        <v>32</v>
      </c>
      <c r="AN32" s="9" t="n">
        <v>116</v>
      </c>
      <c r="AO32" s="9" t="n">
        <v>148</v>
      </c>
      <c r="AP32" s="9" t="n">
        <v>29.6</v>
      </c>
      <c r="AQ32" s="10"/>
      <c r="AR32" s="9"/>
      <c r="AS32" s="9"/>
      <c r="AT32" s="9"/>
      <c r="AU32" s="9"/>
      <c r="AV32" s="9" t="n">
        <v>0</v>
      </c>
      <c r="AW32" s="9"/>
      <c r="AX32" s="10"/>
      <c r="AY32" s="9"/>
      <c r="AZ32" s="9"/>
      <c r="BA32" s="9"/>
      <c r="BB32" s="9"/>
      <c r="BC32" s="9" t="n">
        <v>0</v>
      </c>
      <c r="BD32" s="9"/>
      <c r="BE32" s="9"/>
    </row>
    <row r="33" customFormat="false" ht="15" hidden="false" customHeight="false" outlineLevel="0" collapsed="false">
      <c r="A33" s="9" t="s">
        <v>299</v>
      </c>
      <c r="B33" s="9" t="s">
        <v>13</v>
      </c>
      <c r="C33" s="9" t="n">
        <v>73.25</v>
      </c>
      <c r="D33" s="9" t="n">
        <v>241</v>
      </c>
      <c r="E33" s="9" t="n">
        <v>4.82</v>
      </c>
      <c r="F33" s="9" t="n">
        <f aca="false">STANDARDIZE(E33,$E$38,$E$39)*-1</f>
        <v>-0.745150017620054</v>
      </c>
      <c r="G33" s="9"/>
      <c r="H33" s="9"/>
      <c r="I33" s="9" t="n">
        <v>33</v>
      </c>
      <c r="J33" s="9" t="n">
        <f aca="false">STANDARDIZE(I33,$I$38,$I$39)</f>
        <v>-0.358000777879079</v>
      </c>
      <c r="K33" s="9" t="n">
        <v>113</v>
      </c>
      <c r="L33" s="9" t="n">
        <f aca="false">STANDARDIZE(K33,$K$38,$K$39)</f>
        <v>-0.933405132174882</v>
      </c>
      <c r="M33" s="9" t="n">
        <v>4.27</v>
      </c>
      <c r="N33" s="9" t="n">
        <f aca="false">STANDARDIZE(M33,$M$38,$M$39)*-1</f>
        <v>0.724232462435906</v>
      </c>
      <c r="O33" s="9" t="n">
        <v>7.13</v>
      </c>
      <c r="P33" s="9" t="n">
        <f aca="false">STANDARDIZE(O33,$O$38,$O$39)*-1</f>
        <v>0.139158468535259</v>
      </c>
      <c r="Q33" s="9" t="n">
        <f aca="false">F33+H33+J33+L33+N33+P33</f>
        <v>-1.17316499670285</v>
      </c>
      <c r="R33" s="9" t="n">
        <f aca="false">AVERAGE(F33,H33,J33,L33,N33,P33)</f>
        <v>-0.23463299934057</v>
      </c>
      <c r="S33" s="9" t="n">
        <v>2</v>
      </c>
      <c r="T33" s="9" t="n">
        <v>38</v>
      </c>
      <c r="U33" s="9" t="n">
        <v>36</v>
      </c>
      <c r="V33" s="10"/>
      <c r="W33" s="9" t="n">
        <v>13</v>
      </c>
      <c r="X33" s="9" t="n">
        <v>0</v>
      </c>
      <c r="Y33" s="9" t="n">
        <v>524</v>
      </c>
      <c r="Z33" s="9" t="n">
        <v>107</v>
      </c>
      <c r="AA33" s="9" t="n">
        <v>631</v>
      </c>
      <c r="AB33" s="9" t="n">
        <v>48.5384615384615</v>
      </c>
      <c r="AC33" s="10"/>
      <c r="AD33" s="9" t="n">
        <v>10</v>
      </c>
      <c r="AE33" s="9" t="n">
        <v>0</v>
      </c>
      <c r="AF33" s="9" t="n">
        <v>457</v>
      </c>
      <c r="AG33" s="9" t="n">
        <v>51</v>
      </c>
      <c r="AH33" s="9" t="n">
        <v>508</v>
      </c>
      <c r="AI33" s="9" t="n">
        <v>50.8</v>
      </c>
      <c r="AJ33" s="10"/>
      <c r="AK33" s="9" t="n">
        <v>12</v>
      </c>
      <c r="AL33" s="9" t="n">
        <v>0</v>
      </c>
      <c r="AM33" s="9" t="n">
        <v>710</v>
      </c>
      <c r="AN33" s="9" t="n">
        <v>21</v>
      </c>
      <c r="AO33" s="9" t="n">
        <v>731</v>
      </c>
      <c r="AP33" s="9" t="n">
        <v>60.9166666666667</v>
      </c>
      <c r="AQ33" s="10"/>
      <c r="AR33" s="9" t="n">
        <v>3</v>
      </c>
      <c r="AS33" s="9" t="n">
        <v>0</v>
      </c>
      <c r="AT33" s="9" t="n">
        <v>142</v>
      </c>
      <c r="AU33" s="9" t="n">
        <v>8</v>
      </c>
      <c r="AV33" s="9" t="n">
        <v>150</v>
      </c>
      <c r="AW33" s="9" t="n">
        <v>50</v>
      </c>
      <c r="AX33" s="10"/>
      <c r="AY33" s="9" t="n">
        <v>16</v>
      </c>
      <c r="AZ33" s="9" t="n">
        <v>0</v>
      </c>
      <c r="BA33" s="9" t="n">
        <v>501</v>
      </c>
      <c r="BB33" s="9" t="n">
        <v>73</v>
      </c>
      <c r="BC33" s="9" t="n">
        <v>574</v>
      </c>
      <c r="BD33" s="9" t="n">
        <v>35.875</v>
      </c>
      <c r="BE33" s="9"/>
    </row>
    <row r="34" customFormat="false" ht="15" hidden="false" customHeight="false" outlineLevel="0" collapsed="false">
      <c r="A34" s="9" t="s">
        <v>376</v>
      </c>
      <c r="B34" s="9" t="s">
        <v>13</v>
      </c>
      <c r="C34" s="9" t="n">
        <v>72.88</v>
      </c>
      <c r="D34" s="9" t="n">
        <v>246</v>
      </c>
      <c r="E34" s="9" t="n">
        <v>4.91</v>
      </c>
      <c r="F34" s="9" t="n">
        <f aca="false">STANDARDIZE(E34,$E$38,$E$39)*-1</f>
        <v>-1.51547402232186</v>
      </c>
      <c r="G34" s="9" t="n">
        <v>22</v>
      </c>
      <c r="H34" s="9" t="n">
        <f aca="false">STANDARDIZE(G34,$G$38,$G$39)</f>
        <v>0</v>
      </c>
      <c r="I34" s="9" t="n">
        <v>32.5</v>
      </c>
      <c r="J34" s="9" t="n">
        <f aca="false">STANDARDIZE(I34,$I$38,$I$39)</f>
        <v>-0.540978953239497</v>
      </c>
      <c r="K34" s="9" t="n">
        <v>117</v>
      </c>
      <c r="L34" s="9" t="n">
        <f aca="false">STANDARDIZE(K34,$K$38,$K$39)</f>
        <v>-0.282192249262174</v>
      </c>
      <c r="M34" s="9"/>
      <c r="N34" s="9"/>
      <c r="O34" s="9"/>
      <c r="P34" s="9"/>
      <c r="Q34" s="9" t="n">
        <f aca="false">F34+H34+J34+L34+N34+P34</f>
        <v>-2.33864522482353</v>
      </c>
      <c r="R34" s="9" t="n">
        <f aca="false">AVERAGE(F34,H34,J34,L34,N34,P34)</f>
        <v>-0.584661306205883</v>
      </c>
      <c r="S34" s="9" t="n">
        <v>7</v>
      </c>
      <c r="T34" s="9" t="n">
        <v>232</v>
      </c>
      <c r="U34" s="9" t="n">
        <v>183</v>
      </c>
      <c r="V34" s="10"/>
      <c r="W34" s="9" t="n">
        <v>7</v>
      </c>
      <c r="X34" s="9" t="n">
        <v>0</v>
      </c>
      <c r="Y34" s="9" t="n">
        <v>0</v>
      </c>
      <c r="Z34" s="9" t="n">
        <v>90</v>
      </c>
      <c r="AA34" s="9" t="n">
        <v>90</v>
      </c>
      <c r="AB34" s="9" t="n">
        <v>12.8571428571429</v>
      </c>
      <c r="AC34" s="10"/>
      <c r="AD34" s="9" t="n">
        <v>14</v>
      </c>
      <c r="AE34" s="9" t="n">
        <v>0</v>
      </c>
      <c r="AF34" s="9" t="n">
        <v>357</v>
      </c>
      <c r="AG34" s="9" t="n">
        <v>119</v>
      </c>
      <c r="AH34" s="9" t="n">
        <v>476</v>
      </c>
      <c r="AI34" s="9" t="n">
        <v>34</v>
      </c>
      <c r="AJ34" s="10"/>
      <c r="AK34" s="9" t="n">
        <v>1</v>
      </c>
      <c r="AL34" s="9" t="n">
        <v>0</v>
      </c>
      <c r="AM34" s="9" t="n">
        <v>15</v>
      </c>
      <c r="AN34" s="9" t="n">
        <v>1</v>
      </c>
      <c r="AO34" s="9" t="n">
        <v>16</v>
      </c>
      <c r="AP34" s="9" t="n">
        <v>16</v>
      </c>
      <c r="AQ34" s="10"/>
      <c r="AR34" s="9" t="n">
        <v>7</v>
      </c>
      <c r="AS34" s="9" t="n">
        <v>0</v>
      </c>
      <c r="AT34" s="9" t="n">
        <v>0</v>
      </c>
      <c r="AU34" s="9" t="n">
        <v>81</v>
      </c>
      <c r="AV34" s="9" t="n">
        <v>81</v>
      </c>
      <c r="AW34" s="9" t="n">
        <v>11.5714285714286</v>
      </c>
      <c r="AX34" s="10"/>
      <c r="AY34" s="9"/>
      <c r="AZ34" s="9"/>
      <c r="BA34" s="9"/>
      <c r="BB34" s="9"/>
      <c r="BC34" s="9" t="n">
        <v>0</v>
      </c>
      <c r="BD34" s="9"/>
      <c r="BE34" s="9"/>
    </row>
    <row r="35" customFormat="false" ht="15" hidden="false" customHeight="false" outlineLevel="0" collapsed="false">
      <c r="A35" s="9" t="s">
        <v>393</v>
      </c>
      <c r="B35" s="9" t="s">
        <v>13</v>
      </c>
      <c r="C35" s="9" t="n">
        <v>72.88</v>
      </c>
      <c r="D35" s="9" t="n">
        <v>240</v>
      </c>
      <c r="E35" s="9" t="n">
        <v>4.84</v>
      </c>
      <c r="F35" s="9" t="n">
        <f aca="false">STANDARDIZE(E35,$E$38,$E$39)*-1</f>
        <v>-0.916333129776007</v>
      </c>
      <c r="G35" s="9" t="n">
        <v>19</v>
      </c>
      <c r="H35" s="9" t="n">
        <f aca="false">STANDARDIZE(G35,$G$38,$G$39)</f>
        <v>-0.75</v>
      </c>
      <c r="I35" s="9" t="n">
        <v>33</v>
      </c>
      <c r="J35" s="9" t="n">
        <f aca="false">STANDARDIZE(I35,$I$38,$I$39)</f>
        <v>-0.358000777879079</v>
      </c>
      <c r="K35" s="9" t="n">
        <v>118</v>
      </c>
      <c r="L35" s="9" t="n">
        <f aca="false">STANDARDIZE(K35,$K$38,$K$39)</f>
        <v>-0.119389028533997</v>
      </c>
      <c r="M35" s="9" t="n">
        <v>4.2</v>
      </c>
      <c r="N35" s="9" t="n">
        <f aca="false">STANDARDIZE(M35,$M$38,$M$39)*-1</f>
        <v>1.35379401474947</v>
      </c>
      <c r="O35" s="9" t="n">
        <v>6.99</v>
      </c>
      <c r="P35" s="9" t="n">
        <f aca="false">STANDARDIZE(O35,$O$38,$O$39)*-1</f>
        <v>0.745980642803775</v>
      </c>
      <c r="Q35" s="9" t="n">
        <f aca="false">F35+H35+J35+L35+N35+P35</f>
        <v>-0.0439482786358407</v>
      </c>
      <c r="R35" s="9" t="n">
        <f aca="false">AVERAGE(F35,H35,J35,L35,N35,P35)</f>
        <v>-0.00732471310597347</v>
      </c>
      <c r="S35" s="9" t="n">
        <v>7</v>
      </c>
      <c r="T35" s="9" t="n">
        <v>235</v>
      </c>
      <c r="U35" s="9" t="n">
        <v>186</v>
      </c>
      <c r="V35" s="10"/>
      <c r="W35" s="9" t="n">
        <v>2</v>
      </c>
      <c r="X35" s="9" t="n">
        <v>0</v>
      </c>
      <c r="Y35" s="9" t="n">
        <v>1</v>
      </c>
      <c r="Z35" s="9" t="n">
        <v>10</v>
      </c>
      <c r="AA35" s="9" t="n">
        <v>11</v>
      </c>
      <c r="AB35" s="9" t="n">
        <v>5.5</v>
      </c>
      <c r="AC35" s="10"/>
      <c r="AD35" s="9" t="n">
        <v>3</v>
      </c>
      <c r="AE35" s="9" t="n">
        <v>0</v>
      </c>
      <c r="AF35" s="9" t="n">
        <v>3</v>
      </c>
      <c r="AG35" s="9" t="n">
        <v>51</v>
      </c>
      <c r="AH35" s="9" t="n">
        <v>54</v>
      </c>
      <c r="AI35" s="9" t="n">
        <v>18</v>
      </c>
      <c r="AJ35" s="10"/>
      <c r="AK35" s="9"/>
      <c r="AL35" s="9"/>
      <c r="AM35" s="9"/>
      <c r="AN35" s="9"/>
      <c r="AO35" s="9" t="n">
        <v>0</v>
      </c>
      <c r="AP35" s="9"/>
      <c r="AQ35" s="10"/>
      <c r="AR35" s="9"/>
      <c r="AS35" s="9"/>
      <c r="AT35" s="9"/>
      <c r="AU35" s="9"/>
      <c r="AV35" s="9" t="n">
        <v>0</v>
      </c>
      <c r="AW35" s="9"/>
      <c r="AX35" s="10"/>
      <c r="AY35" s="9"/>
      <c r="AZ35" s="9"/>
      <c r="BA35" s="9"/>
      <c r="BB35" s="9"/>
      <c r="BC35" s="9" t="n">
        <v>0</v>
      </c>
      <c r="BD35" s="9"/>
      <c r="BE35" s="9"/>
    </row>
    <row r="36" customFormat="false" ht="15" hidden="false" customHeight="false" outlineLevel="0" collapsed="false">
      <c r="A36" s="9" t="s">
        <v>409</v>
      </c>
      <c r="B36" s="9" t="s">
        <v>13</v>
      </c>
      <c r="C36" s="9" t="n">
        <v>73</v>
      </c>
      <c r="D36" s="9" t="n">
        <v>235</v>
      </c>
      <c r="E36" s="9" t="n">
        <v>4.78</v>
      </c>
      <c r="F36" s="9" t="n">
        <f aca="false">STANDARDIZE(E36,$E$38,$E$39)*-1</f>
        <v>-0.40278379330814</v>
      </c>
      <c r="G36" s="9" t="n">
        <v>21</v>
      </c>
      <c r="H36" s="9" t="n">
        <f aca="false">STANDARDIZE(G36,$G$38,$G$39)</f>
        <v>-0.25</v>
      </c>
      <c r="I36" s="9" t="n">
        <v>31.5</v>
      </c>
      <c r="J36" s="9" t="n">
        <f aca="false">STANDARDIZE(I36,$I$38,$I$39)</f>
        <v>-0.906935303960333</v>
      </c>
      <c r="K36" s="9" t="n">
        <v>111</v>
      </c>
      <c r="L36" s="9" t="n">
        <f aca="false">STANDARDIZE(K36,$K$38,$K$39)</f>
        <v>-1.25901157363124</v>
      </c>
      <c r="M36" s="9" t="n">
        <v>4.51</v>
      </c>
      <c r="N36" s="9" t="n">
        <f aca="false">STANDARDIZE(M36,$M$38,$M$39)*-1</f>
        <v>-1.43426428835347</v>
      </c>
      <c r="O36" s="9" t="n">
        <v>7.41</v>
      </c>
      <c r="P36" s="9" t="n">
        <f aca="false">STANDARDIZE(O36,$O$38,$O$39)*-1</f>
        <v>-1.07448588000178</v>
      </c>
      <c r="Q36" s="9" t="n">
        <f aca="false">F36+H36+J36+L36+N36+P36</f>
        <v>-5.32748083925495</v>
      </c>
      <c r="R36" s="9" t="n">
        <f aca="false">AVERAGE(F36,H36,J36,L36,N36,P36)</f>
        <v>-0.887913473209159</v>
      </c>
      <c r="S36" s="9"/>
      <c r="T36" s="9"/>
      <c r="U36" s="9"/>
      <c r="V36" s="10"/>
      <c r="W36" s="9"/>
      <c r="X36" s="9"/>
      <c r="Y36" s="9"/>
      <c r="Z36" s="9"/>
      <c r="AA36" s="9" t="n">
        <v>0</v>
      </c>
      <c r="AB36" s="9"/>
      <c r="AC36" s="10"/>
      <c r="AD36" s="9"/>
      <c r="AE36" s="9"/>
      <c r="AF36" s="9"/>
      <c r="AG36" s="9"/>
      <c r="AH36" s="9" t="n">
        <v>0</v>
      </c>
      <c r="AI36" s="9"/>
      <c r="AJ36" s="10"/>
      <c r="AK36" s="9"/>
      <c r="AL36" s="9"/>
      <c r="AM36" s="9"/>
      <c r="AN36" s="9"/>
      <c r="AO36" s="9" t="n">
        <v>0</v>
      </c>
      <c r="AP36" s="9"/>
      <c r="AQ36" s="10"/>
      <c r="AR36" s="9"/>
      <c r="AS36" s="9"/>
      <c r="AT36" s="9"/>
      <c r="AU36" s="9"/>
      <c r="AV36" s="9" t="n">
        <v>0</v>
      </c>
      <c r="AW36" s="9"/>
      <c r="AX36" s="10"/>
      <c r="AY36" s="9"/>
      <c r="AZ36" s="9"/>
      <c r="BA36" s="9"/>
      <c r="BB36" s="9"/>
      <c r="BC36" s="9" t="n">
        <v>0</v>
      </c>
      <c r="BD36" s="9"/>
      <c r="BE36" s="9"/>
    </row>
    <row r="38" customFormat="false" ht="15" hidden="false" customHeight="false" outlineLevel="0" collapsed="false">
      <c r="B38" s="9" t="s">
        <v>479</v>
      </c>
      <c r="C38" s="16" t="n">
        <f aca="false">AVERAGE(C3:C36)</f>
        <v>73.5529411764706</v>
      </c>
      <c r="D38" s="16" t="n">
        <f aca="false">AVERAGE(D3:D36)</f>
        <v>241.235294117647</v>
      </c>
      <c r="E38" s="16" t="n">
        <f aca="false">AVERAGE(E3:E36)</f>
        <v>4.73294117647059</v>
      </c>
      <c r="F38" s="16" t="n">
        <f aca="false">AVERAGE(F3:F36)</f>
        <v>-4.27599132572542E-015</v>
      </c>
      <c r="G38" s="16" t="n">
        <f aca="false">AVERAGE(G3:G36)</f>
        <v>22</v>
      </c>
      <c r="H38" s="16" t="n">
        <f aca="false">AVERAGE(H3:H36)</f>
        <v>0</v>
      </c>
      <c r="I38" s="16" t="n">
        <f aca="false">AVERAGE(I3:I36)</f>
        <v>33.9782608695652</v>
      </c>
      <c r="J38" s="16" t="n">
        <f aca="false">AVERAGE(J3:J36)</f>
        <v>-4.65810964679685E-016</v>
      </c>
      <c r="K38" s="16" t="n">
        <f aca="false">AVERAGE(K3:K36)</f>
        <v>118.733333333333</v>
      </c>
      <c r="L38" s="16" t="n">
        <f aca="false">AVERAGE(L3:L36)</f>
        <v>-1.62832710278356E-016</v>
      </c>
      <c r="M38" s="16" t="n">
        <f aca="false">AVERAGE(M3:M36)</f>
        <v>4.35052631578947</v>
      </c>
      <c r="N38" s="16" t="n">
        <f aca="false">AVERAGE(N3:N36)</f>
        <v>-4.18378781911375E-015</v>
      </c>
      <c r="O38" s="16" t="n">
        <f aca="false">AVERAGE(O3:O36)</f>
        <v>7.16210526315789</v>
      </c>
      <c r="P38" s="16" t="n">
        <f aca="false">AVERAGE(P3:P36)</f>
        <v>-3.23516798146117E-015</v>
      </c>
    </row>
    <row r="39" customFormat="false" ht="15" hidden="false" customHeight="false" outlineLevel="0" collapsed="false">
      <c r="B39" s="9" t="s">
        <v>480</v>
      </c>
      <c r="C39" s="16" t="n">
        <f aca="false">_xlfn.STDEV.P(C3:C36)</f>
        <v>1.17983929466927</v>
      </c>
      <c r="D39" s="16" t="n">
        <f aca="false">_xlfn.STDEV.P(D3:D36)</f>
        <v>5.86644908897152</v>
      </c>
      <c r="E39" s="16" t="n">
        <f aca="false">_xlfn.STDEV.P(E3:E36)</f>
        <v>0.11683395486921</v>
      </c>
      <c r="F39" s="16" t="n">
        <f aca="false">_xlfn.STDEV.P(F3:F36)</f>
        <v>1</v>
      </c>
      <c r="G39" s="16" t="n">
        <f aca="false">_xlfn.STDEV.P(G3:G36)</f>
        <v>4</v>
      </c>
      <c r="H39" s="16" t="n">
        <f aca="false">_xlfn.STDEV.P(H3:H36)</f>
        <v>1</v>
      </c>
      <c r="I39" s="16" t="n">
        <f aca="false">_xlfn.STDEV.P(I3:I36)</f>
        <v>2.73256632390794</v>
      </c>
      <c r="J39" s="16" t="n">
        <f aca="false">_xlfn.STDEV.P(J3:J36)</f>
        <v>1</v>
      </c>
      <c r="K39" s="16" t="n">
        <f aca="false">_xlfn.STDEV.P(K3:K36)</f>
        <v>6.14238462560665</v>
      </c>
      <c r="L39" s="16" t="n">
        <f aca="false">_xlfn.STDEV.P(L3:L36)</f>
        <v>1</v>
      </c>
      <c r="M39" s="16" t="n">
        <f aca="false">_xlfn.STDEV.P(M3:M36)</f>
        <v>0.111188492598949</v>
      </c>
      <c r="N39" s="16" t="n">
        <f aca="false">_xlfn.STDEV.P(N3:N36)</f>
        <v>1</v>
      </c>
      <c r="O39" s="16" t="n">
        <f aca="false">_xlfn.STDEV.P(O3:O36)</f>
        <v>0.230710092571618</v>
      </c>
      <c r="P39" s="16" t="n">
        <f aca="false">_xlfn.STDEV.P(P3:P36)</f>
        <v>1</v>
      </c>
    </row>
  </sheetData>
  <mergeCells count="6">
    <mergeCell ref="A1:U1"/>
    <mergeCell ref="W1:AB1"/>
    <mergeCell ref="AD1:AI1"/>
    <mergeCell ref="AK1:AP1"/>
    <mergeCell ref="AR1:AW1"/>
    <mergeCell ref="AY1:B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BE57"/>
  <sheetViews>
    <sheetView showFormulas="false" showGridLines="true" showRowColHeaders="true" showZeros="true" rightToLeft="false" tabSelected="false" showOutlineSymbols="true" defaultGridColor="true" view="normal" topLeftCell="A4" colorId="64" zoomScale="70" zoomScaleNormal="70" zoomScalePageLayoutView="100" workbookViewId="0">
      <selection pane="topLeft" activeCell="Q58" activeCellId="0" sqref="Q58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23.57"/>
    <col collapsed="false" customWidth="true" hidden="false" outlineLevel="0" max="10" min="10" style="0" width="12.28"/>
  </cols>
  <sheetData>
    <row r="1" customFormat="false" ht="15" hidden="false" customHeight="false" outlineLevel="0" collapsed="false">
      <c r="A1" s="11" t="s">
        <v>459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2"/>
      <c r="W1" s="11" t="n">
        <v>2013</v>
      </c>
      <c r="X1" s="11"/>
      <c r="Y1" s="11"/>
      <c r="Z1" s="11"/>
      <c r="AA1" s="11"/>
      <c r="AB1" s="11"/>
      <c r="AC1" s="12"/>
      <c r="AD1" s="11" t="n">
        <v>2014</v>
      </c>
      <c r="AE1" s="11"/>
      <c r="AF1" s="11"/>
      <c r="AG1" s="11"/>
      <c r="AH1" s="11"/>
      <c r="AI1" s="11"/>
      <c r="AJ1" s="12"/>
      <c r="AK1" s="11" t="n">
        <v>2015</v>
      </c>
      <c r="AL1" s="11"/>
      <c r="AM1" s="11"/>
      <c r="AN1" s="11"/>
      <c r="AO1" s="11"/>
      <c r="AP1" s="11"/>
      <c r="AQ1" s="12"/>
      <c r="AR1" s="11" t="n">
        <v>2016</v>
      </c>
      <c r="AS1" s="11"/>
      <c r="AT1" s="11"/>
      <c r="AU1" s="11"/>
      <c r="AV1" s="11"/>
      <c r="AW1" s="11"/>
      <c r="AX1" s="12"/>
      <c r="AY1" s="11" t="n">
        <v>2017</v>
      </c>
      <c r="AZ1" s="11"/>
      <c r="BA1" s="11"/>
      <c r="BB1" s="11"/>
      <c r="BC1" s="11"/>
      <c r="BD1" s="11"/>
      <c r="BE1" s="9"/>
    </row>
    <row r="2" customFormat="false" ht="15" hidden="false" customHeight="false" outlineLevel="0" collapsed="false">
      <c r="A2" s="13" t="s">
        <v>1</v>
      </c>
      <c r="B2" s="13" t="s">
        <v>2</v>
      </c>
      <c r="C2" s="13" t="s">
        <v>4</v>
      </c>
      <c r="D2" s="13" t="s">
        <v>5</v>
      </c>
      <c r="E2" s="13" t="s">
        <v>6</v>
      </c>
      <c r="F2" s="13" t="s">
        <v>460</v>
      </c>
      <c r="G2" s="13" t="s">
        <v>7</v>
      </c>
      <c r="H2" s="13" t="s">
        <v>461</v>
      </c>
      <c r="I2" s="13" t="s">
        <v>462</v>
      </c>
      <c r="J2" s="13" t="s">
        <v>463</v>
      </c>
      <c r="K2" s="13" t="s">
        <v>464</v>
      </c>
      <c r="L2" s="13" t="s">
        <v>465</v>
      </c>
      <c r="M2" s="13" t="s">
        <v>10</v>
      </c>
      <c r="N2" s="13" t="s">
        <v>466</v>
      </c>
      <c r="O2" s="13" t="s">
        <v>11</v>
      </c>
      <c r="P2" s="13" t="s">
        <v>467</v>
      </c>
      <c r="Q2" s="13" t="s">
        <v>468</v>
      </c>
      <c r="R2" s="13" t="s">
        <v>469</v>
      </c>
      <c r="S2" s="13" t="s">
        <v>470</v>
      </c>
      <c r="T2" s="13" t="s">
        <v>471</v>
      </c>
      <c r="U2" s="13" t="s">
        <v>472</v>
      </c>
      <c r="V2" s="12"/>
      <c r="W2" s="13" t="s">
        <v>473</v>
      </c>
      <c r="X2" s="13" t="s">
        <v>474</v>
      </c>
      <c r="Y2" s="13" t="s">
        <v>475</v>
      </c>
      <c r="Z2" s="13" t="s">
        <v>476</v>
      </c>
      <c r="AA2" s="13" t="s">
        <v>477</v>
      </c>
      <c r="AB2" s="13" t="s">
        <v>478</v>
      </c>
      <c r="AC2" s="12"/>
      <c r="AD2" s="13" t="s">
        <v>473</v>
      </c>
      <c r="AE2" s="13" t="s">
        <v>474</v>
      </c>
      <c r="AF2" s="13" t="s">
        <v>475</v>
      </c>
      <c r="AG2" s="13" t="s">
        <v>476</v>
      </c>
      <c r="AH2" s="13" t="s">
        <v>477</v>
      </c>
      <c r="AI2" s="13" t="s">
        <v>478</v>
      </c>
      <c r="AJ2" s="12"/>
      <c r="AK2" s="13" t="s">
        <v>473</v>
      </c>
      <c r="AL2" s="13" t="s">
        <v>474</v>
      </c>
      <c r="AM2" s="13" t="s">
        <v>475</v>
      </c>
      <c r="AN2" s="13" t="s">
        <v>476</v>
      </c>
      <c r="AO2" s="13" t="s">
        <v>477</v>
      </c>
      <c r="AP2" s="13" t="s">
        <v>478</v>
      </c>
      <c r="AQ2" s="12"/>
      <c r="AR2" s="13" t="s">
        <v>473</v>
      </c>
      <c r="AS2" s="13" t="s">
        <v>474</v>
      </c>
      <c r="AT2" s="13" t="s">
        <v>475</v>
      </c>
      <c r="AU2" s="13" t="s">
        <v>476</v>
      </c>
      <c r="AV2" s="13" t="s">
        <v>477</v>
      </c>
      <c r="AW2" s="13" t="s">
        <v>478</v>
      </c>
      <c r="AX2" s="12"/>
      <c r="AY2" s="13" t="s">
        <v>473</v>
      </c>
      <c r="AZ2" s="13" t="s">
        <v>474</v>
      </c>
      <c r="BA2" s="13" t="s">
        <v>475</v>
      </c>
      <c r="BB2" s="13" t="s">
        <v>476</v>
      </c>
      <c r="BC2" s="13" t="s">
        <v>477</v>
      </c>
      <c r="BD2" s="13" t="s">
        <v>478</v>
      </c>
      <c r="BE2" s="9"/>
    </row>
    <row r="3" customFormat="false" ht="15" hidden="false" customHeight="false" outlineLevel="0" collapsed="false">
      <c r="A3" s="9" t="s">
        <v>39</v>
      </c>
      <c r="B3" s="9" t="s">
        <v>40</v>
      </c>
      <c r="C3" s="9" t="n">
        <v>75.13</v>
      </c>
      <c r="D3" s="9" t="n">
        <v>312</v>
      </c>
      <c r="E3" s="9" t="n">
        <v>4.95</v>
      </c>
      <c r="F3" s="9" t="n">
        <f aca="false">STANDARDIZE(E3,$E$56,$E$57)*-1</f>
        <v>1.43622569198956</v>
      </c>
      <c r="G3" s="9" t="n">
        <v>27</v>
      </c>
      <c r="H3" s="9" t="n">
        <f aca="false">STANDARDIZE(G3,$G$56,$G$57)</f>
        <v>0.169420521727552</v>
      </c>
      <c r="I3" s="9"/>
      <c r="J3" s="9"/>
      <c r="K3" s="9"/>
      <c r="L3" s="9"/>
      <c r="M3" s="9"/>
      <c r="N3" s="9"/>
      <c r="O3" s="9"/>
      <c r="P3" s="9"/>
      <c r="Q3" s="9" t="n">
        <f aca="false">F3+H3+J3+L3+N3+P3</f>
        <v>1.60564621371711</v>
      </c>
      <c r="R3" s="9" t="n">
        <f aca="false">AVERAGE(F3,H3,J3,L3,N3,P3)</f>
        <v>0.802823106858556</v>
      </c>
      <c r="S3" s="9"/>
      <c r="T3" s="9"/>
      <c r="U3" s="9"/>
      <c r="V3" s="10"/>
      <c r="W3" s="9" t="n">
        <v>14</v>
      </c>
      <c r="X3" s="9" t="n">
        <v>81</v>
      </c>
      <c r="Y3" s="9" t="n">
        <v>0</v>
      </c>
      <c r="Z3" s="9" t="n">
        <v>71</v>
      </c>
      <c r="AA3" s="9" t="n">
        <v>152</v>
      </c>
      <c r="AB3" s="9" t="n">
        <v>10.8571428571429</v>
      </c>
      <c r="AC3" s="10"/>
      <c r="AD3" s="9" t="n">
        <v>14</v>
      </c>
      <c r="AE3" s="9" t="n">
        <v>419</v>
      </c>
      <c r="AF3" s="9" t="n">
        <v>0</v>
      </c>
      <c r="AG3" s="9" t="n">
        <v>68</v>
      </c>
      <c r="AH3" s="9" t="n">
        <v>487</v>
      </c>
      <c r="AI3" s="9" t="n">
        <v>34.7857142857143</v>
      </c>
      <c r="AJ3" s="10"/>
      <c r="AK3" s="9" t="n">
        <v>15</v>
      </c>
      <c r="AL3" s="9" t="n">
        <v>272</v>
      </c>
      <c r="AM3" s="9" t="n">
        <v>0</v>
      </c>
      <c r="AN3" s="9" t="n">
        <v>53</v>
      </c>
      <c r="AO3" s="9" t="n">
        <v>325</v>
      </c>
      <c r="AP3" s="9" t="n">
        <v>21.6666666666667</v>
      </c>
      <c r="AQ3" s="10"/>
      <c r="AR3" s="9" t="n">
        <v>14</v>
      </c>
      <c r="AS3" s="9" t="n">
        <v>373</v>
      </c>
      <c r="AT3" s="9" t="n">
        <v>0</v>
      </c>
      <c r="AU3" s="9" t="n">
        <v>45</v>
      </c>
      <c r="AV3" s="9" t="n">
        <v>418</v>
      </c>
      <c r="AW3" s="9" t="n">
        <v>29.8571428571429</v>
      </c>
      <c r="AX3" s="10"/>
      <c r="AY3" s="9"/>
      <c r="AZ3" s="9"/>
      <c r="BA3" s="9"/>
      <c r="BB3" s="9"/>
      <c r="BC3" s="9" t="n">
        <v>0</v>
      </c>
      <c r="BD3" s="9"/>
      <c r="BE3" s="9"/>
    </row>
    <row r="4" customFormat="false" ht="15" hidden="false" customHeight="false" outlineLevel="0" collapsed="false">
      <c r="A4" s="9" t="s">
        <v>89</v>
      </c>
      <c r="B4" s="9" t="s">
        <v>40</v>
      </c>
      <c r="C4" s="9" t="n">
        <v>74</v>
      </c>
      <c r="D4" s="9" t="n">
        <v>317</v>
      </c>
      <c r="E4" s="9" t="n">
        <v>5.49</v>
      </c>
      <c r="F4" s="9" t="n">
        <f aca="false">STANDARDIZE(E4,$E$56,$E$57)*-1</f>
        <v>-1.27589383935321</v>
      </c>
      <c r="G4" s="9"/>
      <c r="H4" s="9"/>
      <c r="I4" s="9"/>
      <c r="J4" s="9"/>
      <c r="K4" s="9" t="n">
        <v>110</v>
      </c>
      <c r="L4" s="9" t="n">
        <f aca="false">STANDARDIZE(K4,$K$56,$K$57)</f>
        <v>1.04872277521174</v>
      </c>
      <c r="M4" s="9"/>
      <c r="N4" s="9"/>
      <c r="O4" s="9"/>
      <c r="P4" s="9"/>
      <c r="Q4" s="9" t="n">
        <f aca="false">F4+H4+J4+L4+N4+P4</f>
        <v>-0.227171064141464</v>
      </c>
      <c r="R4" s="9" t="n">
        <f aca="false">AVERAGE(F4,H4,J4,L4,N4,P4)</f>
        <v>-0.113585532070732</v>
      </c>
      <c r="S4" s="9" t="n">
        <v>1</v>
      </c>
      <c r="T4" s="9" t="n">
        <v>10</v>
      </c>
      <c r="U4" s="9" t="n">
        <v>10</v>
      </c>
      <c r="V4" s="10"/>
      <c r="W4" s="9" t="n">
        <v>16</v>
      </c>
      <c r="X4" s="9" t="n">
        <v>1075</v>
      </c>
      <c r="Y4" s="9" t="n">
        <v>0</v>
      </c>
      <c r="Z4" s="9" t="n">
        <v>70</v>
      </c>
      <c r="AA4" s="9" t="n">
        <v>1145</v>
      </c>
      <c r="AB4" s="9" t="n">
        <v>71.5625</v>
      </c>
      <c r="AC4" s="10"/>
      <c r="AD4" s="9" t="n">
        <v>16</v>
      </c>
      <c r="AE4" s="9" t="n">
        <v>965</v>
      </c>
      <c r="AF4" s="9" t="n">
        <v>0</v>
      </c>
      <c r="AG4" s="9" t="n">
        <v>49</v>
      </c>
      <c r="AH4" s="9" t="n">
        <v>1014</v>
      </c>
      <c r="AI4" s="9" t="n">
        <v>63.375</v>
      </c>
      <c r="AJ4" s="10"/>
      <c r="AK4" s="9" t="n">
        <v>14</v>
      </c>
      <c r="AL4" s="9" t="n">
        <v>830</v>
      </c>
      <c r="AM4" s="9" t="n">
        <v>0</v>
      </c>
      <c r="AN4" s="9" t="n">
        <v>36</v>
      </c>
      <c r="AO4" s="9" t="n">
        <v>866</v>
      </c>
      <c r="AP4" s="9" t="n">
        <v>61.8571428571429</v>
      </c>
      <c r="AQ4" s="10"/>
      <c r="AR4" s="9" t="n">
        <v>2</v>
      </c>
      <c r="AS4" s="9" t="n">
        <v>134</v>
      </c>
      <c r="AT4" s="9" t="n">
        <v>0</v>
      </c>
      <c r="AU4" s="9" t="n">
        <v>5</v>
      </c>
      <c r="AV4" s="9" t="n">
        <v>139</v>
      </c>
      <c r="AW4" s="9" t="n">
        <v>69.5</v>
      </c>
      <c r="AX4" s="10"/>
      <c r="AY4" s="9" t="n">
        <v>11</v>
      </c>
      <c r="AZ4" s="9" t="n">
        <v>316</v>
      </c>
      <c r="BA4" s="9" t="n">
        <v>0</v>
      </c>
      <c r="BB4" s="9" t="n">
        <v>41</v>
      </c>
      <c r="BC4" s="9" t="n">
        <v>357</v>
      </c>
      <c r="BD4" s="9" t="n">
        <v>32.4545454545455</v>
      </c>
      <c r="BE4" s="9"/>
    </row>
    <row r="5" customFormat="false" ht="15" hidden="false" customHeight="false" outlineLevel="0" collapsed="false">
      <c r="A5" s="9" t="s">
        <v>93</v>
      </c>
      <c r="B5" s="9" t="s">
        <v>40</v>
      </c>
      <c r="C5" s="9" t="n">
        <v>74.63</v>
      </c>
      <c r="D5" s="9" t="n">
        <v>305</v>
      </c>
      <c r="E5" s="9" t="n">
        <v>5.25</v>
      </c>
      <c r="F5" s="9" t="n">
        <f aca="false">STANDARDIZE(E5,$E$56,$E$57)*-1</f>
        <v>-0.070507380978642</v>
      </c>
      <c r="G5" s="9" t="n">
        <v>29</v>
      </c>
      <c r="H5" s="9" t="n">
        <f aca="false">STANDARDIZE(G5,$G$56,$G$57)</f>
        <v>0.585710946543822</v>
      </c>
      <c r="I5" s="9" t="n">
        <v>27.5</v>
      </c>
      <c r="J5" s="9" t="n">
        <f aca="false">STANDARDIZE(I5,$I$56,$I$57)</f>
        <v>0.246543143133776</v>
      </c>
      <c r="K5" s="9" t="n">
        <v>99</v>
      </c>
      <c r="L5" s="9" t="n">
        <f aca="false">STANDARDIZE(K5,$K$56,$K$57)</f>
        <v>-0.511169906156668</v>
      </c>
      <c r="M5" s="9" t="n">
        <v>4.77</v>
      </c>
      <c r="N5" s="9" t="n">
        <f aca="false">STANDARDIZE(M5,$M$56,$M$57)*-1</f>
        <v>0.075646883410816</v>
      </c>
      <c r="O5" s="9" t="n">
        <v>8.09</v>
      </c>
      <c r="P5" s="9" t="n">
        <f aca="false">STANDARDIZE(O5,$O$56,$O$57)*-1</f>
        <v>-1.23883807295419</v>
      </c>
      <c r="Q5" s="9" t="n">
        <f aca="false">F5+H5+J5+L5+N5+P5</f>
        <v>-0.912614387001087</v>
      </c>
      <c r="R5" s="9" t="n">
        <f aca="false">AVERAGE(F5,H5,J5,L5,N5,P5)</f>
        <v>-0.152102397833514</v>
      </c>
      <c r="S5" s="9"/>
      <c r="T5" s="9"/>
      <c r="U5" s="9"/>
      <c r="V5" s="10"/>
      <c r="W5" s="9" t="n">
        <v>4</v>
      </c>
      <c r="X5" s="9" t="n">
        <v>0</v>
      </c>
      <c r="Y5" s="9" t="n">
        <v>0</v>
      </c>
      <c r="Z5" s="9" t="n">
        <v>19</v>
      </c>
      <c r="AA5" s="9" t="n">
        <v>19</v>
      </c>
      <c r="AB5" s="9" t="n">
        <v>4.75</v>
      </c>
      <c r="AC5" s="10"/>
      <c r="AD5" s="9" t="n">
        <v>1</v>
      </c>
      <c r="AE5" s="9" t="n">
        <v>0</v>
      </c>
      <c r="AF5" s="9" t="n">
        <v>0</v>
      </c>
      <c r="AG5" s="9" t="n">
        <v>5</v>
      </c>
      <c r="AH5" s="9" t="n">
        <v>5</v>
      </c>
      <c r="AI5" s="9" t="n">
        <v>5</v>
      </c>
      <c r="AJ5" s="10"/>
      <c r="AK5" s="9" t="n">
        <v>1</v>
      </c>
      <c r="AL5" s="9" t="n">
        <v>4</v>
      </c>
      <c r="AM5" s="9" t="n">
        <v>0</v>
      </c>
      <c r="AN5" s="9" t="n">
        <v>5</v>
      </c>
      <c r="AO5" s="9" t="n">
        <v>9</v>
      </c>
      <c r="AP5" s="9" t="n">
        <v>9</v>
      </c>
      <c r="AQ5" s="10"/>
      <c r="AR5" s="9"/>
      <c r="AS5" s="9"/>
      <c r="AT5" s="9"/>
      <c r="AU5" s="9"/>
      <c r="AV5" s="9" t="n">
        <v>0</v>
      </c>
      <c r="AW5" s="9"/>
      <c r="AX5" s="10"/>
      <c r="AY5" s="9"/>
      <c r="AZ5" s="9"/>
      <c r="BA5" s="9"/>
      <c r="BB5" s="9"/>
      <c r="BC5" s="9" t="n">
        <v>0</v>
      </c>
      <c r="BD5" s="9"/>
      <c r="BE5" s="9"/>
    </row>
    <row r="6" customFormat="false" ht="15" hidden="false" customHeight="false" outlineLevel="0" collapsed="false">
      <c r="A6" s="9" t="s">
        <v>166</v>
      </c>
      <c r="B6" s="9" t="s">
        <v>40</v>
      </c>
      <c r="C6" s="9" t="n">
        <v>75.38</v>
      </c>
      <c r="D6" s="9" t="n">
        <v>300</v>
      </c>
      <c r="E6" s="9" t="n">
        <v>5.06</v>
      </c>
      <c r="F6" s="9" t="n">
        <f aca="false">STANDARDIZE(E6,$E$56,$E$57)*-1</f>
        <v>0.883756898567889</v>
      </c>
      <c r="G6" s="9" t="n">
        <v>24</v>
      </c>
      <c r="H6" s="9" t="n">
        <f aca="false">STANDARDIZE(G6,$G$56,$G$57)</f>
        <v>-0.455015115496854</v>
      </c>
      <c r="I6" s="9" t="n">
        <v>30</v>
      </c>
      <c r="J6" s="9" t="n">
        <f aca="false">STANDARDIZE(I6,$I$56,$I$57)</f>
        <v>1.0040779404722</v>
      </c>
      <c r="K6" s="9" t="n">
        <v>107</v>
      </c>
      <c r="L6" s="9" t="n">
        <f aca="false">STANDARDIZE(K6,$K$56,$K$57)</f>
        <v>0.623297498474903</v>
      </c>
      <c r="M6" s="9" t="n">
        <v>5</v>
      </c>
      <c r="N6" s="9" t="n">
        <f aca="false">STANDARDIZE(M6,$M$56,$M$57)*-1</f>
        <v>-1.1288842601306</v>
      </c>
      <c r="O6" s="9" t="n">
        <v>7.77</v>
      </c>
      <c r="P6" s="9" t="n">
        <f aca="false">STANDARDIZE(O6,$O$56,$O$57)*-1</f>
        <v>-0.00359083499406917</v>
      </c>
      <c r="Q6" s="9" t="n">
        <f aca="false">F6+H6+J6+L6+N6+P6</f>
        <v>0.923642126893464</v>
      </c>
      <c r="R6" s="9" t="n">
        <f aca="false">AVERAGE(F6,H6,J6,L6,N6,P6)</f>
        <v>0.153940354482244</v>
      </c>
      <c r="S6" s="9" t="n">
        <v>4</v>
      </c>
      <c r="T6" s="9" t="n">
        <v>116</v>
      </c>
      <c r="U6" s="9" t="n">
        <v>102</v>
      </c>
      <c r="V6" s="10"/>
      <c r="W6" s="9"/>
      <c r="X6" s="9"/>
      <c r="Y6" s="9"/>
      <c r="Z6" s="9"/>
      <c r="AA6" s="9" t="n">
        <v>0</v>
      </c>
      <c r="AB6" s="9"/>
      <c r="AC6" s="10"/>
      <c r="AD6" s="9" t="n">
        <v>10</v>
      </c>
      <c r="AE6" s="9" t="n">
        <v>9</v>
      </c>
      <c r="AF6" s="9" t="n">
        <v>0</v>
      </c>
      <c r="AG6" s="9" t="n">
        <v>52</v>
      </c>
      <c r="AH6" s="9" t="n">
        <v>61</v>
      </c>
      <c r="AI6" s="9" t="n">
        <v>6.1</v>
      </c>
      <c r="AJ6" s="10"/>
      <c r="AK6" s="9" t="n">
        <v>7</v>
      </c>
      <c r="AL6" s="9" t="n">
        <v>199</v>
      </c>
      <c r="AM6" s="9" t="n">
        <v>0</v>
      </c>
      <c r="AN6" s="9" t="n">
        <v>32</v>
      </c>
      <c r="AO6" s="9" t="n">
        <v>231</v>
      </c>
      <c r="AP6" s="9" t="n">
        <v>33</v>
      </c>
      <c r="AQ6" s="10"/>
      <c r="AR6" s="9" t="n">
        <v>15</v>
      </c>
      <c r="AS6" s="9" t="n">
        <v>787</v>
      </c>
      <c r="AT6" s="9" t="n">
        <v>0</v>
      </c>
      <c r="AU6" s="9" t="n">
        <v>82</v>
      </c>
      <c r="AV6" s="9" t="n">
        <v>869</v>
      </c>
      <c r="AW6" s="9" t="n">
        <v>57.9333333333333</v>
      </c>
      <c r="AX6" s="10"/>
      <c r="AY6" s="9" t="n">
        <v>10</v>
      </c>
      <c r="AZ6" s="9" t="n">
        <v>612</v>
      </c>
      <c r="BA6" s="9" t="n">
        <v>0</v>
      </c>
      <c r="BB6" s="9" t="n">
        <v>42</v>
      </c>
      <c r="BC6" s="9" t="n">
        <v>654</v>
      </c>
      <c r="BD6" s="9" t="n">
        <v>65.4</v>
      </c>
      <c r="BE6" s="9"/>
    </row>
    <row r="7" customFormat="false" ht="15" hidden="false" customHeight="false" outlineLevel="0" collapsed="false">
      <c r="A7" s="9" t="s">
        <v>171</v>
      </c>
      <c r="B7" s="9" t="s">
        <v>40</v>
      </c>
      <c r="C7" s="9" t="n">
        <v>76.13</v>
      </c>
      <c r="D7" s="9" t="n">
        <v>317</v>
      </c>
      <c r="E7" s="9" t="n">
        <v>5.31</v>
      </c>
      <c r="F7" s="9" t="n">
        <f aca="false">STANDARDIZE(E7,$E$56,$E$57)*-1</f>
        <v>-0.371853995572281</v>
      </c>
      <c r="G7" s="9" t="n">
        <v>23</v>
      </c>
      <c r="H7" s="9" t="n">
        <f aca="false">STANDARDIZE(G7,$G$56,$G$57)</f>
        <v>-0.663160327904989</v>
      </c>
      <c r="I7" s="9" t="n">
        <v>22.2</v>
      </c>
      <c r="J7" s="9" t="n">
        <f aca="false">STANDARDIZE(I7,$I$56,$I$57)</f>
        <v>-1.35943062722367</v>
      </c>
      <c r="K7" s="9" t="n">
        <v>105</v>
      </c>
      <c r="L7" s="9" t="n">
        <f aca="false">STANDARDIZE(K7,$K$56,$K$57)</f>
        <v>0.33968064731701</v>
      </c>
      <c r="M7" s="9" t="n">
        <v>4.65</v>
      </c>
      <c r="N7" s="9" t="n">
        <f aca="false">STANDARDIZE(M7,$M$56,$M$57)*-1</f>
        <v>0.704097914823724</v>
      </c>
      <c r="O7" s="9" t="n">
        <v>7.72</v>
      </c>
      <c r="P7" s="9" t="n">
        <f aca="false">STANDARDIZE(O7,$O$56,$O$57)*-1</f>
        <v>0.189416545937199</v>
      </c>
      <c r="Q7" s="9" t="n">
        <f aca="false">F7+H7+J7+L7+N7+P7</f>
        <v>-1.16124984262301</v>
      </c>
      <c r="R7" s="9" t="n">
        <f aca="false">AVERAGE(F7,H7,J7,L7,N7,P7)</f>
        <v>-0.193541640437169</v>
      </c>
      <c r="S7" s="9" t="n">
        <v>4</v>
      </c>
      <c r="T7" s="9" t="n">
        <v>108</v>
      </c>
      <c r="U7" s="9" t="n">
        <v>95</v>
      </c>
      <c r="V7" s="10"/>
      <c r="W7" s="9"/>
      <c r="X7" s="9"/>
      <c r="Y7" s="9"/>
      <c r="Z7" s="9"/>
      <c r="AA7" s="9" t="n">
        <v>0</v>
      </c>
      <c r="AB7" s="9"/>
      <c r="AC7" s="10"/>
      <c r="AD7" s="9"/>
      <c r="AE7" s="9"/>
      <c r="AF7" s="9"/>
      <c r="AG7" s="9"/>
      <c r="AH7" s="9" t="n">
        <v>0</v>
      </c>
      <c r="AI7" s="9"/>
      <c r="AJ7" s="10"/>
      <c r="AK7" s="9"/>
      <c r="AL7" s="9"/>
      <c r="AM7" s="9"/>
      <c r="AN7" s="9"/>
      <c r="AO7" s="9" t="n">
        <v>0</v>
      </c>
      <c r="AP7" s="9"/>
      <c r="AQ7" s="10"/>
      <c r="AR7" s="9"/>
      <c r="AS7" s="9"/>
      <c r="AT7" s="9"/>
      <c r="AU7" s="9"/>
      <c r="AV7" s="9" t="n">
        <v>0</v>
      </c>
      <c r="AW7" s="9"/>
      <c r="AX7" s="10"/>
      <c r="AY7" s="9"/>
      <c r="AZ7" s="9"/>
      <c r="BA7" s="9"/>
      <c r="BB7" s="9"/>
      <c r="BC7" s="9" t="n">
        <v>0</v>
      </c>
      <c r="BD7" s="9"/>
      <c r="BE7" s="9"/>
    </row>
    <row r="8" customFormat="false" ht="15" hidden="false" customHeight="false" outlineLevel="0" collapsed="false">
      <c r="A8" s="9" t="s">
        <v>176</v>
      </c>
      <c r="B8" s="9" t="s">
        <v>40</v>
      </c>
      <c r="C8" s="9" t="n">
        <v>76.13</v>
      </c>
      <c r="D8" s="9" t="n">
        <v>320</v>
      </c>
      <c r="E8" s="9" t="n">
        <v>5.25</v>
      </c>
      <c r="F8" s="9" t="n">
        <f aca="false">STANDARDIZE(E8,$E$56,$E$57)*-1</f>
        <v>-0.070507380978642</v>
      </c>
      <c r="G8" s="9" t="n">
        <v>36</v>
      </c>
      <c r="H8" s="9" t="n">
        <f aca="false">STANDARDIZE(G8,$G$56,$G$57)</f>
        <v>2.04272743340077</v>
      </c>
      <c r="I8" s="9" t="n">
        <v>28</v>
      </c>
      <c r="J8" s="9" t="n">
        <f aca="false">STANDARDIZE(I8,$I$56,$I$57)</f>
        <v>0.39805010260146</v>
      </c>
      <c r="K8" s="9" t="n">
        <v>95</v>
      </c>
      <c r="L8" s="9" t="n">
        <f aca="false">STANDARDIZE(K8,$K$56,$K$57)</f>
        <v>-1.07840360847245</v>
      </c>
      <c r="M8" s="9" t="n">
        <v>5.09</v>
      </c>
      <c r="N8" s="9" t="n">
        <f aca="false">STANDARDIZE(M8,$M$56,$M$57)*-1</f>
        <v>-1.60022253369028</v>
      </c>
      <c r="O8" s="9" t="n">
        <v>7.99</v>
      </c>
      <c r="P8" s="9" t="n">
        <f aca="false">STANDARDIZE(O8,$O$56,$O$57)*-1</f>
        <v>-0.852823311091655</v>
      </c>
      <c r="Q8" s="9" t="n">
        <f aca="false">F8+H8+J8+L8+N8+P8</f>
        <v>-1.1611792982308</v>
      </c>
      <c r="R8" s="9" t="n">
        <f aca="false">AVERAGE(F8,H8,J8,L8,N8,P8)</f>
        <v>-0.193529883038467</v>
      </c>
      <c r="S8" s="9" t="n">
        <v>7</v>
      </c>
      <c r="T8" s="9" t="n">
        <v>225</v>
      </c>
      <c r="U8" s="9" t="n">
        <v>176</v>
      </c>
      <c r="V8" s="10"/>
      <c r="W8" s="9"/>
      <c r="X8" s="9"/>
      <c r="Y8" s="9"/>
      <c r="Z8" s="9"/>
      <c r="AA8" s="9" t="n">
        <v>0</v>
      </c>
      <c r="AB8" s="9"/>
      <c r="AC8" s="10"/>
      <c r="AD8" s="9"/>
      <c r="AE8" s="9"/>
      <c r="AF8" s="9"/>
      <c r="AG8" s="9"/>
      <c r="AH8" s="9" t="n">
        <v>0</v>
      </c>
      <c r="AI8" s="9"/>
      <c r="AJ8" s="10"/>
      <c r="AK8" s="9"/>
      <c r="AL8" s="9"/>
      <c r="AM8" s="9"/>
      <c r="AN8" s="9"/>
      <c r="AO8" s="9" t="n">
        <v>0</v>
      </c>
      <c r="AP8" s="9"/>
      <c r="AQ8" s="10"/>
      <c r="AR8" s="9"/>
      <c r="AS8" s="9"/>
      <c r="AT8" s="9"/>
      <c r="AU8" s="9"/>
      <c r="AV8" s="9" t="n">
        <v>0</v>
      </c>
      <c r="AW8" s="9"/>
      <c r="AX8" s="10"/>
      <c r="AY8" s="9"/>
      <c r="AZ8" s="9"/>
      <c r="BA8" s="9"/>
      <c r="BB8" s="9"/>
      <c r="BC8" s="9" t="n">
        <v>0</v>
      </c>
      <c r="BD8" s="9"/>
      <c r="BE8" s="9"/>
    </row>
    <row r="9" customFormat="false" ht="15" hidden="false" customHeight="false" outlineLevel="0" collapsed="false">
      <c r="A9" s="9" t="s">
        <v>183</v>
      </c>
      <c r="B9" s="9" t="s">
        <v>40</v>
      </c>
      <c r="C9" s="9" t="n">
        <v>77.88</v>
      </c>
      <c r="D9" s="9" t="n">
        <v>318</v>
      </c>
      <c r="E9" s="9" t="n">
        <v>5.33</v>
      </c>
      <c r="F9" s="9" t="n">
        <f aca="false">STANDARDIZE(E9,$E$56,$E$57)*-1</f>
        <v>-0.472302867103497</v>
      </c>
      <c r="G9" s="9" t="n">
        <v>28</v>
      </c>
      <c r="H9" s="9" t="n">
        <f aca="false">STANDARDIZE(G9,$G$56,$G$57)</f>
        <v>0.377565734135687</v>
      </c>
      <c r="I9" s="9" t="n">
        <v>30</v>
      </c>
      <c r="J9" s="9" t="n">
        <f aca="false">STANDARDIZE(I9,$I$56,$I$57)</f>
        <v>1.0040779404722</v>
      </c>
      <c r="K9" s="9" t="n">
        <v>108</v>
      </c>
      <c r="L9" s="9" t="n">
        <f aca="false">STANDARDIZE(K9,$K$56,$K$57)</f>
        <v>0.765105924053849</v>
      </c>
      <c r="M9" s="9" t="n">
        <v>4.75</v>
      </c>
      <c r="N9" s="9" t="n">
        <f aca="false">STANDARDIZE(M9,$M$56,$M$57)*-1</f>
        <v>0.180388721979632</v>
      </c>
      <c r="O9" s="9" t="n">
        <v>7.65</v>
      </c>
      <c r="P9" s="9" t="n">
        <f aca="false">STANDARDIZE(O9,$O$56,$O$57)*-1</f>
        <v>0.459626879240973</v>
      </c>
      <c r="Q9" s="9" t="n">
        <f aca="false">F9+H9+J9+L9+N9+P9</f>
        <v>2.31446233277884</v>
      </c>
      <c r="R9" s="9" t="n">
        <f aca="false">AVERAGE(F9,H9,J9,L9,N9,P9)</f>
        <v>0.385743722129807</v>
      </c>
      <c r="S9" s="9" t="n">
        <v>7</v>
      </c>
      <c r="T9" s="9" t="n">
        <v>227</v>
      </c>
      <c r="U9" s="9" t="n">
        <v>178</v>
      </c>
      <c r="V9" s="10"/>
      <c r="W9" s="9" t="n">
        <v>6</v>
      </c>
      <c r="X9" s="9" t="n">
        <v>93</v>
      </c>
      <c r="Y9" s="9" t="n">
        <v>0</v>
      </c>
      <c r="Z9" s="9" t="n">
        <v>15</v>
      </c>
      <c r="AA9" s="9" t="n">
        <v>108</v>
      </c>
      <c r="AB9" s="9" t="n">
        <v>18</v>
      </c>
      <c r="AC9" s="10"/>
      <c r="AD9" s="9" t="n">
        <v>16</v>
      </c>
      <c r="AE9" s="9" t="n">
        <v>206</v>
      </c>
      <c r="AF9" s="9" t="n">
        <v>0</v>
      </c>
      <c r="AG9" s="9" t="n">
        <v>55</v>
      </c>
      <c r="AH9" s="9" t="n">
        <v>261</v>
      </c>
      <c r="AI9" s="9" t="n">
        <v>16.3125</v>
      </c>
      <c r="AJ9" s="10"/>
      <c r="AK9" s="9"/>
      <c r="AL9" s="9"/>
      <c r="AM9" s="9"/>
      <c r="AN9" s="9"/>
      <c r="AO9" s="9" t="n">
        <v>0</v>
      </c>
      <c r="AP9" s="9"/>
      <c r="AQ9" s="10"/>
      <c r="AR9" s="9"/>
      <c r="AS9" s="9"/>
      <c r="AT9" s="9"/>
      <c r="AU9" s="9"/>
      <c r="AV9" s="9" t="n">
        <v>0</v>
      </c>
      <c r="AW9" s="9"/>
      <c r="AX9" s="10"/>
      <c r="AY9" s="9"/>
      <c r="AZ9" s="9"/>
      <c r="BA9" s="9"/>
      <c r="BB9" s="9"/>
      <c r="BC9" s="9" t="n">
        <v>0</v>
      </c>
      <c r="BD9" s="9"/>
      <c r="BE9" s="9"/>
    </row>
    <row r="10" customFormat="false" ht="15" hidden="false" customHeight="false" outlineLevel="0" collapsed="false">
      <c r="A10" s="9" t="s">
        <v>196</v>
      </c>
      <c r="B10" s="9" t="s">
        <v>40</v>
      </c>
      <c r="C10" s="9" t="n">
        <v>75.25</v>
      </c>
      <c r="D10" s="9" t="n">
        <v>320</v>
      </c>
      <c r="E10" s="9" t="n">
        <v>5.11</v>
      </c>
      <c r="F10" s="9" t="n">
        <f aca="false">STANDARDIZE(E10,$E$56,$E$57)*-1</f>
        <v>0.632634719739851</v>
      </c>
      <c r="G10" s="9" t="n">
        <v>27</v>
      </c>
      <c r="H10" s="9" t="n">
        <f aca="false">STANDARDIZE(G10,$G$56,$G$57)</f>
        <v>0.169420521727552</v>
      </c>
      <c r="I10" s="9"/>
      <c r="J10" s="9"/>
      <c r="K10" s="9"/>
      <c r="L10" s="9"/>
      <c r="M10" s="9" t="n">
        <v>4.63</v>
      </c>
      <c r="N10" s="9" t="n">
        <f aca="false">STANDARDIZE(M10,$M$56,$M$57)*-1</f>
        <v>0.808839753392545</v>
      </c>
      <c r="O10" s="9" t="n">
        <v>7.45</v>
      </c>
      <c r="P10" s="9" t="n">
        <f aca="false">STANDARDIZE(O10,$O$56,$O$57)*-1</f>
        <v>1.23165640296605</v>
      </c>
      <c r="Q10" s="9" t="n">
        <f aca="false">F10+H10+J10+L10+N10+P10</f>
        <v>2.842551397826</v>
      </c>
      <c r="R10" s="9" t="n">
        <f aca="false">AVERAGE(F10,H10,J10,L10,N10,P10)</f>
        <v>0.7106378494565</v>
      </c>
      <c r="S10" s="9" t="n">
        <v>3</v>
      </c>
      <c r="T10" s="9" t="n">
        <v>86</v>
      </c>
      <c r="U10" s="9" t="n">
        <v>77</v>
      </c>
      <c r="V10" s="10"/>
      <c r="W10" s="9" t="n">
        <v>14</v>
      </c>
      <c r="X10" s="9" t="n">
        <v>870</v>
      </c>
      <c r="Y10" s="9" t="n">
        <v>0</v>
      </c>
      <c r="Z10" s="9" t="n">
        <v>67</v>
      </c>
      <c r="AA10" s="9" t="n">
        <v>937</v>
      </c>
      <c r="AB10" s="9" t="n">
        <v>66.9285714285714</v>
      </c>
      <c r="AC10" s="10"/>
      <c r="AD10" s="9" t="n">
        <v>10</v>
      </c>
      <c r="AE10" s="9" t="n">
        <v>566</v>
      </c>
      <c r="AF10" s="9" t="n">
        <v>0</v>
      </c>
      <c r="AG10" s="9" t="n">
        <v>51</v>
      </c>
      <c r="AH10" s="9" t="n">
        <v>617</v>
      </c>
      <c r="AI10" s="9" t="n">
        <v>61.7</v>
      </c>
      <c r="AJ10" s="10"/>
      <c r="AK10" s="9" t="n">
        <v>13</v>
      </c>
      <c r="AL10" s="9" t="n">
        <v>800</v>
      </c>
      <c r="AM10" s="9" t="n">
        <v>0</v>
      </c>
      <c r="AN10" s="9" t="n">
        <v>54</v>
      </c>
      <c r="AO10" s="9" t="n">
        <v>854</v>
      </c>
      <c r="AP10" s="9" t="n">
        <v>65.6923076923077</v>
      </c>
      <c r="AQ10" s="10"/>
      <c r="AR10" s="9"/>
      <c r="AS10" s="9"/>
      <c r="AT10" s="9"/>
      <c r="AU10" s="9"/>
      <c r="AV10" s="9" t="n">
        <v>0</v>
      </c>
      <c r="AW10" s="9"/>
      <c r="AX10" s="10"/>
      <c r="AY10" s="9"/>
      <c r="AZ10" s="9"/>
      <c r="BA10" s="9"/>
      <c r="BB10" s="9"/>
      <c r="BC10" s="9" t="n">
        <v>0</v>
      </c>
      <c r="BD10" s="9"/>
      <c r="BE10" s="9"/>
    </row>
    <row r="11" customFormat="false" ht="15" hidden="false" customHeight="false" outlineLevel="0" collapsed="false">
      <c r="A11" s="9" t="s">
        <v>197</v>
      </c>
      <c r="B11" s="9" t="s">
        <v>40</v>
      </c>
      <c r="C11" s="9" t="n">
        <v>75.63</v>
      </c>
      <c r="D11" s="9" t="n">
        <v>307</v>
      </c>
      <c r="E11" s="9" t="n">
        <v>5.09</v>
      </c>
      <c r="F11" s="9" t="n">
        <f aca="false">STANDARDIZE(E11,$E$56,$E$57)*-1</f>
        <v>0.733083591271067</v>
      </c>
      <c r="G11" s="9" t="n">
        <v>29</v>
      </c>
      <c r="H11" s="9" t="n">
        <f aca="false">STANDARDIZE(G11,$G$56,$G$57)</f>
        <v>0.585710946543822</v>
      </c>
      <c r="I11" s="9" t="n">
        <v>29.5</v>
      </c>
      <c r="J11" s="9" t="n">
        <f aca="false">STANDARDIZE(I11,$I$56,$I$57)</f>
        <v>0.852570981004512</v>
      </c>
      <c r="K11" s="9" t="n">
        <v>109</v>
      </c>
      <c r="L11" s="9" t="n">
        <f aca="false">STANDARDIZE(K11,$K$56,$K$57)</f>
        <v>0.906914349632796</v>
      </c>
      <c r="M11" s="9" t="n">
        <v>4.69</v>
      </c>
      <c r="N11" s="9" t="n">
        <f aca="false">STANDARDIZE(M11,$M$56,$M$57)*-1</f>
        <v>0.494614237686086</v>
      </c>
      <c r="O11" s="9" t="n">
        <v>7.48</v>
      </c>
      <c r="P11" s="9" t="n">
        <f aca="false">STANDARDIZE(O11,$O$56,$O$57)*-1</f>
        <v>1.11585197440729</v>
      </c>
      <c r="Q11" s="9" t="n">
        <f aca="false">F11+H11+J11+L11+N11+P11</f>
        <v>4.68874608054557</v>
      </c>
      <c r="R11" s="9" t="n">
        <f aca="false">AVERAGE(F11,H11,J11,L11,N11,P11)</f>
        <v>0.781457680090929</v>
      </c>
      <c r="S11" s="9"/>
      <c r="T11" s="9"/>
      <c r="U11" s="9"/>
      <c r="V11" s="10"/>
      <c r="W11" s="9"/>
      <c r="X11" s="9"/>
      <c r="Y11" s="9"/>
      <c r="Z11" s="9"/>
      <c r="AA11" s="9" t="n">
        <v>0</v>
      </c>
      <c r="AB11" s="9"/>
      <c r="AC11" s="10"/>
      <c r="AD11" s="9" t="n">
        <v>8</v>
      </c>
      <c r="AE11" s="9" t="n">
        <v>58</v>
      </c>
      <c r="AF11" s="9" t="n">
        <v>0</v>
      </c>
      <c r="AG11" s="9" t="n">
        <v>52</v>
      </c>
      <c r="AH11" s="9" t="n">
        <v>110</v>
      </c>
      <c r="AI11" s="9" t="n">
        <v>13.75</v>
      </c>
      <c r="AJ11" s="10"/>
      <c r="AK11" s="9" t="n">
        <v>16</v>
      </c>
      <c r="AL11" s="9" t="n">
        <v>373</v>
      </c>
      <c r="AM11" s="9" t="n">
        <v>0</v>
      </c>
      <c r="AN11" s="9" t="n">
        <v>123</v>
      </c>
      <c r="AO11" s="9" t="n">
        <v>496</v>
      </c>
      <c r="AP11" s="9" t="n">
        <v>31</v>
      </c>
      <c r="AQ11" s="10"/>
      <c r="AR11" s="9" t="n">
        <v>7</v>
      </c>
      <c r="AS11" s="9" t="n">
        <v>488</v>
      </c>
      <c r="AT11" s="9" t="n">
        <v>0</v>
      </c>
      <c r="AU11" s="9" t="n">
        <v>0</v>
      </c>
      <c r="AV11" s="9" t="n">
        <v>488</v>
      </c>
      <c r="AW11" s="9" t="n">
        <v>69.7142857142857</v>
      </c>
      <c r="AX11" s="10"/>
      <c r="AY11" s="9" t="n">
        <v>16</v>
      </c>
      <c r="AZ11" s="9" t="n">
        <v>1068</v>
      </c>
      <c r="BA11" s="9" t="n">
        <v>0</v>
      </c>
      <c r="BB11" s="9" t="n">
        <v>0</v>
      </c>
      <c r="BC11" s="9" t="n">
        <v>1068</v>
      </c>
      <c r="BD11" s="9" t="n">
        <v>66.75</v>
      </c>
      <c r="BE11" s="9"/>
    </row>
    <row r="12" customFormat="false" ht="15" hidden="false" customHeight="false" outlineLevel="0" collapsed="false">
      <c r="A12" s="9" t="s">
        <v>202</v>
      </c>
      <c r="B12" s="9" t="s">
        <v>40</v>
      </c>
      <c r="C12" s="9" t="n">
        <v>77</v>
      </c>
      <c r="D12" s="9" t="n">
        <v>313</v>
      </c>
      <c r="E12" s="9" t="n">
        <v>5.37</v>
      </c>
      <c r="F12" s="9" t="n">
        <f aca="false">STANDARDIZE(E12,$E$56,$E$57)*-1</f>
        <v>-0.673200610165924</v>
      </c>
      <c r="G12" s="9" t="n">
        <v>17</v>
      </c>
      <c r="H12" s="9" t="n">
        <f aca="false">STANDARDIZE(G12,$G$56,$G$57)</f>
        <v>-1.9120316023538</v>
      </c>
      <c r="I12" s="9" t="n">
        <v>23</v>
      </c>
      <c r="J12" s="9" t="n">
        <f aca="false">STANDARDIZE(I12,$I$56,$I$57)</f>
        <v>-1.11701949207538</v>
      </c>
      <c r="K12" s="9" t="n">
        <v>92</v>
      </c>
      <c r="L12" s="9" t="n">
        <f aca="false">STANDARDIZE(K12,$K$56,$K$57)</f>
        <v>-1.50382888520929</v>
      </c>
      <c r="M12" s="9" t="n">
        <v>4.74</v>
      </c>
      <c r="N12" s="9" t="n">
        <f aca="false">STANDARDIZE(M12,$M$56,$M$57)*-1</f>
        <v>0.232759641264041</v>
      </c>
      <c r="O12" s="9" t="n">
        <v>8.12</v>
      </c>
      <c r="P12" s="9" t="n">
        <f aca="false">STANDARDIZE(O12,$O$56,$O$57)*-1</f>
        <v>-1.35464250151295</v>
      </c>
      <c r="Q12" s="9" t="n">
        <f aca="false">F12+H12+J12+L12+N12+P12</f>
        <v>-6.32796345005331</v>
      </c>
      <c r="R12" s="9" t="n">
        <f aca="false">AVERAGE(F12,H12,J12,L12,N12,P12)</f>
        <v>-1.05466057500888</v>
      </c>
      <c r="S12" s="9"/>
      <c r="T12" s="9"/>
      <c r="U12" s="9"/>
      <c r="V12" s="10"/>
      <c r="W12" s="9"/>
      <c r="X12" s="9"/>
      <c r="Y12" s="9"/>
      <c r="Z12" s="9"/>
      <c r="AA12" s="9" t="n">
        <v>0</v>
      </c>
      <c r="AB12" s="9"/>
      <c r="AC12" s="10"/>
      <c r="AD12" s="9"/>
      <c r="AE12" s="9"/>
      <c r="AF12" s="9"/>
      <c r="AG12" s="9"/>
      <c r="AH12" s="9" t="n">
        <v>0</v>
      </c>
      <c r="AI12" s="9"/>
      <c r="AJ12" s="10"/>
      <c r="AK12" s="9"/>
      <c r="AL12" s="9"/>
      <c r="AM12" s="9"/>
      <c r="AN12" s="9"/>
      <c r="AO12" s="9" t="n">
        <v>0</v>
      </c>
      <c r="AP12" s="9"/>
      <c r="AQ12" s="10"/>
      <c r="AR12" s="9"/>
      <c r="AS12" s="9"/>
      <c r="AT12" s="9"/>
      <c r="AU12" s="9"/>
      <c r="AV12" s="9" t="n">
        <v>0</v>
      </c>
      <c r="AW12" s="9"/>
      <c r="AX12" s="10"/>
      <c r="AY12" s="9"/>
      <c r="AZ12" s="9"/>
      <c r="BA12" s="9"/>
      <c r="BB12" s="9"/>
      <c r="BC12" s="9" t="n">
        <v>0</v>
      </c>
      <c r="BD12" s="9"/>
      <c r="BE12" s="9"/>
    </row>
    <row r="13" customFormat="false" ht="15" hidden="false" customHeight="false" outlineLevel="0" collapsed="false">
      <c r="A13" s="9" t="s">
        <v>217</v>
      </c>
      <c r="B13" s="9" t="s">
        <v>40</v>
      </c>
      <c r="C13" s="9" t="n">
        <v>75.38</v>
      </c>
      <c r="D13" s="9" t="n">
        <v>302</v>
      </c>
      <c r="E13" s="9" t="n">
        <v>5.03</v>
      </c>
      <c r="F13" s="9" t="n">
        <f aca="false">STANDARDIZE(E13,$E$56,$E$57)*-1</f>
        <v>1.03443020586471</v>
      </c>
      <c r="G13" s="9"/>
      <c r="H13" s="9"/>
      <c r="I13" s="9" t="n">
        <v>26.5</v>
      </c>
      <c r="J13" s="9" t="n">
        <f aca="false">STANDARDIZE(I13,$I$56,$I$57)</f>
        <v>-0.0564707758015916</v>
      </c>
      <c r="K13" s="9"/>
      <c r="L13" s="9"/>
      <c r="M13" s="9" t="n">
        <v>4.44</v>
      </c>
      <c r="N13" s="9" t="n">
        <f aca="false">STANDARDIZE(M13,$M$56,$M$57)*-1</f>
        <v>1.80388721979632</v>
      </c>
      <c r="O13" s="9" t="n">
        <v>7.26</v>
      </c>
      <c r="P13" s="9" t="n">
        <f aca="false">STANDARDIZE(O13,$O$56,$O$57)*-1</f>
        <v>1.96508445050487</v>
      </c>
      <c r="Q13" s="9" t="n">
        <f aca="false">F13+H13+J13+L13+N13+P13</f>
        <v>4.74693110036431</v>
      </c>
      <c r="R13" s="9" t="n">
        <f aca="false">AVERAGE(F13,H13,J13,L13,N13,P13)</f>
        <v>1.18673277509108</v>
      </c>
      <c r="S13" s="9" t="n">
        <v>6</v>
      </c>
      <c r="T13" s="9" t="n">
        <v>196</v>
      </c>
      <c r="U13" s="9" t="n">
        <v>160</v>
      </c>
      <c r="V13" s="10"/>
      <c r="W13" s="9" t="n">
        <v>4</v>
      </c>
      <c r="X13" s="9" t="n">
        <v>4</v>
      </c>
      <c r="Y13" s="9" t="n">
        <v>0</v>
      </c>
      <c r="Z13" s="9" t="n">
        <v>26</v>
      </c>
      <c r="AA13" s="9" t="n">
        <v>30</v>
      </c>
      <c r="AB13" s="9" t="n">
        <v>7.5</v>
      </c>
      <c r="AC13" s="10"/>
      <c r="AD13" s="9"/>
      <c r="AE13" s="9"/>
      <c r="AF13" s="9"/>
      <c r="AG13" s="9"/>
      <c r="AH13" s="9" t="n">
        <v>0</v>
      </c>
      <c r="AI13" s="9"/>
      <c r="AJ13" s="10"/>
      <c r="AK13" s="9"/>
      <c r="AL13" s="9"/>
      <c r="AM13" s="9"/>
      <c r="AN13" s="9"/>
      <c r="AO13" s="9" t="n">
        <v>0</v>
      </c>
      <c r="AP13" s="9"/>
      <c r="AQ13" s="10"/>
      <c r="AR13" s="9"/>
      <c r="AS13" s="9"/>
      <c r="AT13" s="9"/>
      <c r="AU13" s="9"/>
      <c r="AV13" s="9" t="n">
        <v>0</v>
      </c>
      <c r="AW13" s="9"/>
      <c r="AX13" s="10"/>
      <c r="AY13" s="9"/>
      <c r="AZ13" s="9"/>
      <c r="BA13" s="9"/>
      <c r="BB13" s="9"/>
      <c r="BC13" s="9" t="n">
        <v>0</v>
      </c>
      <c r="BD13" s="9"/>
      <c r="BE13" s="9"/>
    </row>
    <row r="14" customFormat="false" ht="15" hidden="false" customHeight="false" outlineLevel="0" collapsed="false">
      <c r="A14" s="9" t="s">
        <v>236</v>
      </c>
      <c r="B14" s="9" t="s">
        <v>40</v>
      </c>
      <c r="C14" s="9" t="n">
        <v>74.13</v>
      </c>
      <c r="D14" s="9" t="n">
        <v>311</v>
      </c>
      <c r="E14" s="9" t="n">
        <v>5.07</v>
      </c>
      <c r="F14" s="9" t="n">
        <f aca="false">STANDARDIZE(E14,$E$56,$E$57)*-1</f>
        <v>0.833532462802278</v>
      </c>
      <c r="G14" s="9" t="n">
        <v>35</v>
      </c>
      <c r="H14" s="9" t="n">
        <f aca="false">STANDARDIZE(G14,$G$56,$G$57)</f>
        <v>1.83458222099263</v>
      </c>
      <c r="I14" s="9" t="n">
        <v>27</v>
      </c>
      <c r="J14" s="9" t="n">
        <f aca="false">STANDARDIZE(I14,$I$56,$I$57)</f>
        <v>0.0950361836660924</v>
      </c>
      <c r="K14" s="9" t="n">
        <v>108</v>
      </c>
      <c r="L14" s="9" t="n">
        <f aca="false">STANDARDIZE(K14,$K$56,$K$57)</f>
        <v>0.765105924053849</v>
      </c>
      <c r="M14" s="9" t="n">
        <v>4.84</v>
      </c>
      <c r="N14" s="9" t="n">
        <f aca="false">STANDARDIZE(M14,$M$56,$M$57)*-1</f>
        <v>-0.290949551580051</v>
      </c>
      <c r="O14" s="9" t="n">
        <v>7.78</v>
      </c>
      <c r="P14" s="9" t="n">
        <f aca="false">STANDARDIZE(O14,$O$56,$O$57)*-1</f>
        <v>-0.0421923111803256</v>
      </c>
      <c r="Q14" s="9" t="n">
        <f aca="false">F14+H14+J14+L14+N14+P14</f>
        <v>3.19511492875448</v>
      </c>
      <c r="R14" s="9" t="n">
        <f aca="false">AVERAGE(F14,H14,J14,L14,N14,P14)</f>
        <v>0.532519154792413</v>
      </c>
      <c r="S14" s="9" t="n">
        <v>1</v>
      </c>
      <c r="T14" s="9" t="n">
        <v>7</v>
      </c>
      <c r="U14" s="9" t="n">
        <v>7</v>
      </c>
      <c r="V14" s="10"/>
      <c r="W14" s="9"/>
      <c r="X14" s="9"/>
      <c r="Y14" s="9"/>
      <c r="Z14" s="9"/>
      <c r="AA14" s="9" t="n">
        <v>0</v>
      </c>
      <c r="AB14" s="9"/>
      <c r="AC14" s="10"/>
      <c r="AD14" s="9" t="n">
        <v>10</v>
      </c>
      <c r="AE14" s="9" t="n">
        <v>184</v>
      </c>
      <c r="AF14" s="9" t="n">
        <v>0</v>
      </c>
      <c r="AG14" s="9" t="n">
        <v>25</v>
      </c>
      <c r="AH14" s="9" t="n">
        <v>209</v>
      </c>
      <c r="AI14" s="9" t="n">
        <v>20.9</v>
      </c>
      <c r="AJ14" s="10"/>
      <c r="AK14" s="9" t="n">
        <v>14</v>
      </c>
      <c r="AL14" s="9" t="n">
        <v>638</v>
      </c>
      <c r="AM14" s="9" t="n">
        <v>0</v>
      </c>
      <c r="AN14" s="9" t="n">
        <v>79</v>
      </c>
      <c r="AO14" s="9" t="n">
        <v>717</v>
      </c>
      <c r="AP14" s="9" t="n">
        <v>51.2142857142857</v>
      </c>
      <c r="AQ14" s="10"/>
      <c r="AR14" s="9" t="n">
        <v>5</v>
      </c>
      <c r="AS14" s="9" t="n">
        <v>183</v>
      </c>
      <c r="AT14" s="9" t="n">
        <v>0</v>
      </c>
      <c r="AU14" s="9" t="n">
        <v>16</v>
      </c>
      <c r="AV14" s="9" t="n">
        <v>199</v>
      </c>
      <c r="AW14" s="9" t="n">
        <v>39.8</v>
      </c>
      <c r="AX14" s="10"/>
      <c r="AY14" s="9" t="n">
        <v>13</v>
      </c>
      <c r="AZ14" s="9" t="n">
        <v>835</v>
      </c>
      <c r="BA14" s="9" t="n">
        <v>0</v>
      </c>
      <c r="BB14" s="9" t="n">
        <v>53</v>
      </c>
      <c r="BC14" s="9" t="n">
        <v>888</v>
      </c>
      <c r="BD14" s="9" t="n">
        <v>68.3076923076923</v>
      </c>
      <c r="BE14" s="9"/>
    </row>
    <row r="15" customFormat="false" ht="15" hidden="false" customHeight="false" outlineLevel="0" collapsed="false">
      <c r="A15" s="9" t="s">
        <v>257</v>
      </c>
      <c r="B15" s="9" t="s">
        <v>40</v>
      </c>
      <c r="C15" s="9" t="n">
        <v>76.5</v>
      </c>
      <c r="D15" s="9" t="n">
        <v>307</v>
      </c>
      <c r="E15" s="9" t="n">
        <v>5.14</v>
      </c>
      <c r="F15" s="9" t="n">
        <f aca="false">STANDARDIZE(E15,$E$56,$E$57)*-1</f>
        <v>0.481961412443034</v>
      </c>
      <c r="G15" s="9"/>
      <c r="H15" s="9"/>
      <c r="I15" s="9" t="n">
        <v>28.5</v>
      </c>
      <c r="J15" s="9" t="n">
        <f aca="false">STANDARDIZE(I15,$I$56,$I$57)</f>
        <v>0.549557062069144</v>
      </c>
      <c r="K15" s="9" t="n">
        <v>103</v>
      </c>
      <c r="L15" s="9" t="n">
        <f aca="false">STANDARDIZE(K15,$K$56,$K$57)</f>
        <v>0.0560637961591177</v>
      </c>
      <c r="M15" s="9" t="n">
        <v>4.63</v>
      </c>
      <c r="N15" s="9" t="n">
        <f aca="false">STANDARDIZE(M15,$M$56,$M$57)*-1</f>
        <v>0.808839753392545</v>
      </c>
      <c r="O15" s="9" t="n">
        <v>7.45</v>
      </c>
      <c r="P15" s="9" t="n">
        <f aca="false">STANDARDIZE(O15,$O$56,$O$57)*-1</f>
        <v>1.23165640296605</v>
      </c>
      <c r="Q15" s="9" t="n">
        <f aca="false">F15+H15+J15+L15+N15+P15</f>
        <v>3.12807842702989</v>
      </c>
      <c r="R15" s="9" t="n">
        <f aca="false">AVERAGE(F15,H15,J15,L15,N15,P15)</f>
        <v>0.625615685405978</v>
      </c>
      <c r="S15" s="9" t="n">
        <v>1</v>
      </c>
      <c r="T15" s="9" t="n">
        <v>19</v>
      </c>
      <c r="U15" s="9" t="n">
        <v>18</v>
      </c>
      <c r="V15" s="10"/>
      <c r="W15" s="9" t="n">
        <v>16</v>
      </c>
      <c r="X15" s="9" t="n">
        <v>1027</v>
      </c>
      <c r="Y15" s="9" t="n">
        <v>0</v>
      </c>
      <c r="Z15" s="9" t="n">
        <v>57</v>
      </c>
      <c r="AA15" s="9" t="n">
        <v>1084</v>
      </c>
      <c r="AB15" s="9" t="n">
        <v>67.75</v>
      </c>
      <c r="AC15" s="10"/>
      <c r="AD15" s="9" t="n">
        <v>14</v>
      </c>
      <c r="AE15" s="9" t="n">
        <v>910</v>
      </c>
      <c r="AF15" s="9" t="n">
        <v>0</v>
      </c>
      <c r="AG15" s="9" t="n">
        <v>4</v>
      </c>
      <c r="AH15" s="9" t="n">
        <v>914</v>
      </c>
      <c r="AI15" s="9" t="n">
        <v>65.2857142857143</v>
      </c>
      <c r="AJ15" s="10"/>
      <c r="AK15" s="9" t="n">
        <v>14</v>
      </c>
      <c r="AL15" s="9" t="n">
        <v>968</v>
      </c>
      <c r="AM15" s="9" t="n">
        <v>0</v>
      </c>
      <c r="AN15" s="9" t="n">
        <v>29</v>
      </c>
      <c r="AO15" s="9" t="n">
        <v>997</v>
      </c>
      <c r="AP15" s="9" t="n">
        <v>71.2142857142857</v>
      </c>
      <c r="AQ15" s="10"/>
      <c r="AR15" s="9" t="n">
        <v>11</v>
      </c>
      <c r="AS15" s="9" t="n">
        <v>687</v>
      </c>
      <c r="AT15" s="9" t="n">
        <v>0</v>
      </c>
      <c r="AU15" s="9" t="n">
        <v>39</v>
      </c>
      <c r="AV15" s="9" t="n">
        <v>726</v>
      </c>
      <c r="AW15" s="9" t="n">
        <v>66</v>
      </c>
      <c r="AX15" s="10"/>
      <c r="AY15" s="9" t="n">
        <v>8</v>
      </c>
      <c r="AZ15" s="9" t="n">
        <v>436</v>
      </c>
      <c r="BA15" s="9" t="n">
        <v>0</v>
      </c>
      <c r="BB15" s="9" t="n">
        <v>22</v>
      </c>
      <c r="BC15" s="9" t="n">
        <v>458</v>
      </c>
      <c r="BD15" s="9" t="n">
        <v>57.25</v>
      </c>
      <c r="BE15" s="9"/>
    </row>
    <row r="16" customFormat="false" ht="15" hidden="false" customHeight="false" outlineLevel="0" collapsed="false">
      <c r="A16" s="9" t="s">
        <v>276</v>
      </c>
      <c r="B16" s="9" t="s">
        <v>40</v>
      </c>
      <c r="C16" s="9" t="n">
        <v>74</v>
      </c>
      <c r="D16" s="9" t="n">
        <v>317</v>
      </c>
      <c r="E16" s="9" t="n">
        <v>5.48</v>
      </c>
      <c r="F16" s="9" t="n">
        <f aca="false">STANDARDIZE(E16,$E$56,$E$57)*-1</f>
        <v>-1.2256694035876</v>
      </c>
      <c r="G16" s="9" t="n">
        <v>35</v>
      </c>
      <c r="H16" s="9" t="n">
        <f aca="false">STANDARDIZE(G16,$G$56,$G$57)</f>
        <v>1.83458222099263</v>
      </c>
      <c r="I16" s="9" t="n">
        <v>23</v>
      </c>
      <c r="J16" s="9" t="n">
        <f aca="false">STANDARDIZE(I16,$I$56,$I$57)</f>
        <v>-1.11701949207538</v>
      </c>
      <c r="K16" s="9" t="n">
        <v>95</v>
      </c>
      <c r="L16" s="9" t="n">
        <f aca="false">STANDARDIZE(K16,$K$56,$K$57)</f>
        <v>-1.07840360847245</v>
      </c>
      <c r="M16" s="9" t="n">
        <v>4.82</v>
      </c>
      <c r="N16" s="9" t="n">
        <f aca="false">STANDARDIZE(M16,$M$56,$M$57)*-1</f>
        <v>-0.186207713011234</v>
      </c>
      <c r="O16" s="9" t="n">
        <v>8.07</v>
      </c>
      <c r="P16" s="9" t="n">
        <f aca="false">STANDARDIZE(O16,$O$56,$O$57)*-1</f>
        <v>-1.16163512058169</v>
      </c>
      <c r="Q16" s="9" t="n">
        <f aca="false">F16+H16+J16+L16+N16+P16</f>
        <v>-2.93435311673572</v>
      </c>
      <c r="R16" s="9" t="n">
        <f aca="false">AVERAGE(F16,H16,J16,L16,N16,P16)</f>
        <v>-0.489058852789286</v>
      </c>
      <c r="S16" s="9"/>
      <c r="T16" s="9"/>
      <c r="U16" s="9"/>
      <c r="V16" s="10"/>
      <c r="W16" s="9" t="n">
        <v>7</v>
      </c>
      <c r="X16" s="9" t="n">
        <v>95</v>
      </c>
      <c r="Y16" s="9" t="n">
        <v>0</v>
      </c>
      <c r="Z16" s="9" t="n">
        <v>19</v>
      </c>
      <c r="AA16" s="9" t="n">
        <v>114</v>
      </c>
      <c r="AB16" s="9" t="n">
        <v>16.2857142857143</v>
      </c>
      <c r="AC16" s="10"/>
      <c r="AD16" s="9"/>
      <c r="AE16" s="9"/>
      <c r="AF16" s="9"/>
      <c r="AG16" s="9"/>
      <c r="AH16" s="9" t="n">
        <v>0</v>
      </c>
      <c r="AI16" s="9"/>
      <c r="AJ16" s="10"/>
      <c r="AK16" s="9"/>
      <c r="AL16" s="9"/>
      <c r="AM16" s="9"/>
      <c r="AN16" s="9"/>
      <c r="AO16" s="9" t="n">
        <v>0</v>
      </c>
      <c r="AP16" s="9"/>
      <c r="AQ16" s="10"/>
      <c r="AR16" s="9"/>
      <c r="AS16" s="9"/>
      <c r="AT16" s="9"/>
      <c r="AU16" s="9"/>
      <c r="AV16" s="9" t="n">
        <v>0</v>
      </c>
      <c r="AW16" s="9"/>
      <c r="AX16" s="10"/>
      <c r="AY16" s="9"/>
      <c r="AZ16" s="9"/>
      <c r="BA16" s="9"/>
      <c r="BB16" s="9"/>
      <c r="BC16" s="9" t="n">
        <v>0</v>
      </c>
      <c r="BD16" s="9"/>
      <c r="BE16" s="9"/>
    </row>
    <row r="17" customFormat="false" ht="15" hidden="false" customHeight="false" outlineLevel="0" collapsed="false">
      <c r="A17" s="9" t="s">
        <v>282</v>
      </c>
      <c r="B17" s="9" t="s">
        <v>40</v>
      </c>
      <c r="C17" s="9" t="n">
        <v>75</v>
      </c>
      <c r="D17" s="9" t="n">
        <v>332</v>
      </c>
      <c r="E17" s="9" t="n">
        <v>5.58</v>
      </c>
      <c r="F17" s="9" t="n">
        <f aca="false">STANDARDIZE(E17,$E$56,$E$57)*-1</f>
        <v>-1.72791376124367</v>
      </c>
      <c r="G17" s="9" t="n">
        <v>28</v>
      </c>
      <c r="H17" s="9" t="n">
        <f aca="false">STANDARDIZE(G17,$G$56,$G$57)</f>
        <v>0.377565734135687</v>
      </c>
      <c r="I17" s="9" t="n">
        <v>22.5</v>
      </c>
      <c r="J17" s="9" t="n">
        <f aca="false">STANDARDIZE(I17,$I$56,$I$57)</f>
        <v>-1.26852645154306</v>
      </c>
      <c r="K17" s="9" t="n">
        <v>96</v>
      </c>
      <c r="L17" s="9" t="n">
        <f aca="false">STANDARDIZE(K17,$K$56,$K$57)</f>
        <v>-0.936595182893507</v>
      </c>
      <c r="M17" s="9" t="n">
        <v>5.1</v>
      </c>
      <c r="N17" s="9" t="n">
        <f aca="false">STANDARDIZE(M17,$M$56,$M$57)*-1</f>
        <v>-1.65259345297469</v>
      </c>
      <c r="O17" s="9" t="n">
        <v>7.78</v>
      </c>
      <c r="P17" s="9" t="n">
        <f aca="false">STANDARDIZE(O17,$O$56,$O$57)*-1</f>
        <v>-0.0421923111803256</v>
      </c>
      <c r="Q17" s="9" t="n">
        <f aca="false">F17+H17+J17+L17+N17+P17</f>
        <v>-5.25025542569957</v>
      </c>
      <c r="R17" s="9" t="n">
        <f aca="false">AVERAGE(F17,H17,J17,L17,N17,P17)</f>
        <v>-0.875042570949928</v>
      </c>
      <c r="S17" s="9" t="n">
        <v>3</v>
      </c>
      <c r="T17" s="9" t="n">
        <v>65</v>
      </c>
      <c r="U17" s="9" t="n">
        <v>59</v>
      </c>
      <c r="V17" s="10"/>
      <c r="W17" s="9" t="n">
        <v>16</v>
      </c>
      <c r="X17" s="9" t="n">
        <v>1135</v>
      </c>
      <c r="Y17" s="9" t="n">
        <v>0</v>
      </c>
      <c r="Z17" s="9" t="n">
        <v>71</v>
      </c>
      <c r="AA17" s="9" t="n">
        <v>1206</v>
      </c>
      <c r="AB17" s="9" t="n">
        <v>75.375</v>
      </c>
      <c r="AC17" s="10"/>
      <c r="AD17" s="9" t="n">
        <v>13</v>
      </c>
      <c r="AE17" s="9" t="n">
        <v>784</v>
      </c>
      <c r="AF17" s="9" t="n">
        <v>0</v>
      </c>
      <c r="AG17" s="9" t="n">
        <v>52</v>
      </c>
      <c r="AH17" s="9" t="n">
        <v>836</v>
      </c>
      <c r="AI17" s="9" t="n">
        <v>64.3076923076923</v>
      </c>
      <c r="AJ17" s="10"/>
      <c r="AK17" s="9" t="n">
        <v>13</v>
      </c>
      <c r="AL17" s="9" t="n">
        <v>814</v>
      </c>
      <c r="AM17" s="9" t="n">
        <v>0</v>
      </c>
      <c r="AN17" s="9" t="n">
        <v>11</v>
      </c>
      <c r="AO17" s="9" t="n">
        <v>825</v>
      </c>
      <c r="AP17" s="9" t="n">
        <v>63.4615384615385</v>
      </c>
      <c r="AQ17" s="10"/>
      <c r="AR17" s="9" t="n">
        <v>15</v>
      </c>
      <c r="AS17" s="9" t="n">
        <v>970</v>
      </c>
      <c r="AT17" s="9" t="n">
        <v>0</v>
      </c>
      <c r="AU17" s="9" t="n">
        <v>64</v>
      </c>
      <c r="AV17" s="9" t="n">
        <v>1034</v>
      </c>
      <c r="AW17" s="9" t="n">
        <v>68.9333333333333</v>
      </c>
      <c r="AX17" s="10"/>
      <c r="AY17" s="9" t="n">
        <v>14</v>
      </c>
      <c r="AZ17" s="9" t="n">
        <v>824</v>
      </c>
      <c r="BA17" s="9" t="n">
        <v>0</v>
      </c>
      <c r="BB17" s="9" t="n">
        <v>75</v>
      </c>
      <c r="BC17" s="9" t="n">
        <v>899</v>
      </c>
      <c r="BD17" s="9" t="n">
        <v>64.2142857142857</v>
      </c>
      <c r="BE17" s="9"/>
    </row>
    <row r="18" customFormat="false" ht="15" hidden="false" customHeight="false" outlineLevel="0" collapsed="false">
      <c r="A18" s="9" t="s">
        <v>305</v>
      </c>
      <c r="B18" s="9" t="s">
        <v>40</v>
      </c>
      <c r="C18" s="9" t="n">
        <v>77.38</v>
      </c>
      <c r="D18" s="9" t="n">
        <v>328</v>
      </c>
      <c r="E18" s="9" t="n">
        <v>5.65</v>
      </c>
      <c r="F18" s="9" t="n">
        <f aca="false">STANDARDIZE(E18,$E$56,$E$57)*-1</f>
        <v>-2.07948481160291</v>
      </c>
      <c r="G18" s="9" t="n">
        <v>20</v>
      </c>
      <c r="H18" s="9" t="n">
        <f aca="false">STANDARDIZE(G18,$G$56,$G$57)</f>
        <v>-1.2875959651294</v>
      </c>
      <c r="I18" s="9" t="n">
        <v>20.5</v>
      </c>
      <c r="J18" s="9" t="n">
        <f aca="false">STANDARDIZE(I18,$I$56,$I$57)</f>
        <v>-1.8745542894138</v>
      </c>
      <c r="K18" s="9" t="n">
        <v>91</v>
      </c>
      <c r="L18" s="9" t="n">
        <f aca="false">STANDARDIZE(K18,$K$56,$K$57)</f>
        <v>-1.64563731078824</v>
      </c>
      <c r="M18" s="9" t="n">
        <v>5.03</v>
      </c>
      <c r="N18" s="9" t="n">
        <f aca="false">STANDARDIZE(M18,$M$56,$M$57)*-1</f>
        <v>-1.28599701798383</v>
      </c>
      <c r="O18" s="9" t="n">
        <v>8.07</v>
      </c>
      <c r="P18" s="9" t="n">
        <f aca="false">STANDARDIZE(O18,$O$56,$O$57)*-1</f>
        <v>-1.16163512058169</v>
      </c>
      <c r="Q18" s="9" t="n">
        <f aca="false">F18+H18+J18+L18+N18+P18</f>
        <v>-9.33490451549986</v>
      </c>
      <c r="R18" s="9" t="n">
        <f aca="false">AVERAGE(F18,H18,J18,L18,N18,P18)</f>
        <v>-1.55581741924998</v>
      </c>
      <c r="S18" s="9"/>
      <c r="T18" s="9"/>
      <c r="U18" s="9"/>
      <c r="V18" s="10"/>
      <c r="W18" s="9"/>
      <c r="X18" s="9"/>
      <c r="Y18" s="9"/>
      <c r="Z18" s="9"/>
      <c r="AA18" s="9" t="n">
        <v>0</v>
      </c>
      <c r="AB18" s="9"/>
      <c r="AC18" s="10"/>
      <c r="AD18" s="9"/>
      <c r="AE18" s="9"/>
      <c r="AF18" s="9"/>
      <c r="AG18" s="9"/>
      <c r="AH18" s="9" t="n">
        <v>0</v>
      </c>
      <c r="AI18" s="9"/>
      <c r="AJ18" s="10"/>
      <c r="AK18" s="9"/>
      <c r="AL18" s="9"/>
      <c r="AM18" s="9"/>
      <c r="AN18" s="9"/>
      <c r="AO18" s="9" t="n">
        <v>0</v>
      </c>
      <c r="AP18" s="9"/>
      <c r="AQ18" s="10"/>
      <c r="AR18" s="9"/>
      <c r="AS18" s="9"/>
      <c r="AT18" s="9"/>
      <c r="AU18" s="9"/>
      <c r="AV18" s="9" t="n">
        <v>0</v>
      </c>
      <c r="AW18" s="9"/>
      <c r="AX18" s="10"/>
      <c r="AY18" s="9"/>
      <c r="AZ18" s="9"/>
      <c r="BA18" s="9"/>
      <c r="BB18" s="9"/>
      <c r="BC18" s="9" t="n">
        <v>0</v>
      </c>
      <c r="BD18" s="9"/>
      <c r="BE18" s="9"/>
    </row>
    <row r="19" customFormat="false" ht="15" hidden="false" customHeight="false" outlineLevel="0" collapsed="false">
      <c r="A19" s="9" t="s">
        <v>414</v>
      </c>
      <c r="B19" s="9" t="s">
        <v>40</v>
      </c>
      <c r="C19" s="9" t="n">
        <v>77.88</v>
      </c>
      <c r="D19" s="9" t="n">
        <v>329</v>
      </c>
      <c r="E19" s="9" t="n">
        <v>5.27</v>
      </c>
      <c r="F19" s="9" t="n">
        <f aca="false">STANDARDIZE(E19,$E$56,$E$57)*-1</f>
        <v>-0.170956252509853</v>
      </c>
      <c r="G19" s="9" t="n">
        <v>22</v>
      </c>
      <c r="H19" s="9" t="n">
        <f aca="false">STANDARDIZE(G19,$G$56,$G$57)</f>
        <v>-0.871305540313124</v>
      </c>
      <c r="I19" s="9" t="n">
        <v>22.5</v>
      </c>
      <c r="J19" s="9" t="n">
        <f aca="false">STANDARDIZE(I19,$I$56,$I$57)</f>
        <v>-1.26852645154306</v>
      </c>
      <c r="K19" s="9" t="n">
        <v>98</v>
      </c>
      <c r="L19" s="9" t="n">
        <f aca="false">STANDARDIZE(K19,$K$56,$K$57)</f>
        <v>-0.652978331735614</v>
      </c>
      <c r="M19" s="9" t="n">
        <v>4.96</v>
      </c>
      <c r="N19" s="9" t="n">
        <f aca="false">STANDARDIZE(M19,$M$56,$M$57)*-1</f>
        <v>-0.919400582992963</v>
      </c>
      <c r="O19" s="9" t="n">
        <v>7.85</v>
      </c>
      <c r="P19" s="9" t="n">
        <f aca="false">STANDARDIZE(O19,$O$56,$O$57)*-1</f>
        <v>-0.3124026444841</v>
      </c>
      <c r="Q19" s="9" t="n">
        <f aca="false">F19+H19+J19+L19+N19+P19</f>
        <v>-4.19556980357872</v>
      </c>
      <c r="R19" s="9" t="n">
        <f aca="false">AVERAGE(F19,H19,J19,L19,N19,P19)</f>
        <v>-0.699261633929786</v>
      </c>
      <c r="S19" s="9" t="n">
        <v>7</v>
      </c>
      <c r="T19" s="9" t="n">
        <v>214</v>
      </c>
      <c r="U19" s="9" t="n">
        <v>169</v>
      </c>
      <c r="V19" s="10"/>
      <c r="W19" s="9" t="n">
        <v>2</v>
      </c>
      <c r="X19" s="9" t="n">
        <v>4</v>
      </c>
      <c r="Y19" s="9" t="n">
        <v>0</v>
      </c>
      <c r="Z19" s="9" t="n">
        <v>2</v>
      </c>
      <c r="AA19" s="9" t="n">
        <v>6</v>
      </c>
      <c r="AB19" s="9" t="n">
        <v>3</v>
      </c>
      <c r="AC19" s="10"/>
      <c r="AD19" s="9"/>
      <c r="AE19" s="9"/>
      <c r="AF19" s="9"/>
      <c r="AG19" s="9"/>
      <c r="AH19" s="9" t="n">
        <v>0</v>
      </c>
      <c r="AI19" s="9"/>
      <c r="AJ19" s="10"/>
      <c r="AK19" s="9"/>
      <c r="AL19" s="9"/>
      <c r="AM19" s="9"/>
      <c r="AN19" s="9"/>
      <c r="AO19" s="9" t="n">
        <v>0</v>
      </c>
      <c r="AP19" s="9"/>
      <c r="AQ19" s="10"/>
      <c r="AR19" s="9"/>
      <c r="AS19" s="9"/>
      <c r="AT19" s="9"/>
      <c r="AU19" s="9"/>
      <c r="AV19" s="9" t="n">
        <v>0</v>
      </c>
      <c r="AW19" s="9"/>
      <c r="AX19" s="10"/>
      <c r="AY19" s="9"/>
      <c r="AZ19" s="9"/>
      <c r="BA19" s="9"/>
      <c r="BB19" s="9"/>
      <c r="BC19" s="9" t="n">
        <v>0</v>
      </c>
      <c r="BD19" s="9"/>
      <c r="BE19" s="9"/>
    </row>
    <row r="20" customFormat="false" ht="15" hidden="false" customHeight="false" outlineLevel="0" collapsed="false">
      <c r="A20" s="9" t="s">
        <v>436</v>
      </c>
      <c r="B20" s="9" t="s">
        <v>40</v>
      </c>
      <c r="C20" s="9" t="n">
        <v>73.75</v>
      </c>
      <c r="D20" s="9" t="n">
        <v>332</v>
      </c>
      <c r="E20" s="9" t="n">
        <v>5.43</v>
      </c>
      <c r="F20" s="9" t="n">
        <f aca="false">STANDARDIZE(E20,$E$56,$E$57)*-1</f>
        <v>-0.974547224759563</v>
      </c>
      <c r="G20" s="9" t="n">
        <v>32</v>
      </c>
      <c r="H20" s="9" t="n">
        <f aca="false">STANDARDIZE(G20,$G$56,$G$57)</f>
        <v>1.21014658376823</v>
      </c>
      <c r="I20" s="9"/>
      <c r="J20" s="9"/>
      <c r="K20" s="9"/>
      <c r="L20" s="9"/>
      <c r="M20" s="9"/>
      <c r="N20" s="9"/>
      <c r="O20" s="9"/>
      <c r="P20" s="9"/>
      <c r="Q20" s="9" t="n">
        <f aca="false">F20+H20+J20+L20+N20+P20</f>
        <v>0.235599359008666</v>
      </c>
      <c r="R20" s="9" t="n">
        <f aca="false">AVERAGE(F20,H20,J20,L20,N20,P20)</f>
        <v>0.117799679504333</v>
      </c>
      <c r="S20" s="9"/>
      <c r="T20" s="9"/>
      <c r="U20" s="9"/>
      <c r="V20" s="10"/>
      <c r="W20" s="9"/>
      <c r="X20" s="9"/>
      <c r="Y20" s="9"/>
      <c r="Z20" s="9"/>
      <c r="AA20" s="9" t="n">
        <v>0</v>
      </c>
      <c r="AB20" s="9"/>
      <c r="AC20" s="10"/>
      <c r="AD20" s="9"/>
      <c r="AE20" s="9"/>
      <c r="AF20" s="9"/>
      <c r="AG20" s="9"/>
      <c r="AH20" s="9" t="n">
        <v>0</v>
      </c>
      <c r="AI20" s="9"/>
      <c r="AJ20" s="10"/>
      <c r="AK20" s="9"/>
      <c r="AL20" s="9"/>
      <c r="AM20" s="9"/>
      <c r="AN20" s="9"/>
      <c r="AO20" s="9" t="n">
        <v>0</v>
      </c>
      <c r="AP20" s="9"/>
      <c r="AQ20" s="10"/>
      <c r="AR20" s="9"/>
      <c r="AS20" s="9"/>
      <c r="AT20" s="9"/>
      <c r="AU20" s="9"/>
      <c r="AV20" s="9" t="n">
        <v>0</v>
      </c>
      <c r="AW20" s="9"/>
      <c r="AX20" s="10"/>
      <c r="AY20" s="9"/>
      <c r="AZ20" s="9"/>
      <c r="BA20" s="9"/>
      <c r="BB20" s="9"/>
      <c r="BC20" s="9" t="n">
        <v>0</v>
      </c>
      <c r="BD20" s="9"/>
      <c r="BE20" s="9"/>
    </row>
    <row r="21" customFormat="false" ht="15" hidden="false" customHeight="false" outlineLevel="0" collapsed="false">
      <c r="A21" s="9" t="s">
        <v>63</v>
      </c>
      <c r="B21" s="9" t="s">
        <v>64</v>
      </c>
      <c r="C21" s="9" t="n">
        <v>77.38</v>
      </c>
      <c r="D21" s="9" t="n">
        <v>310</v>
      </c>
      <c r="E21" s="9" t="n">
        <v>5.2</v>
      </c>
      <c r="F21" s="9" t="n">
        <f aca="false">STANDARDIZE(E21,$E$56,$E$57)*-1</f>
        <v>0.180614797849391</v>
      </c>
      <c r="G21" s="9" t="n">
        <v>26</v>
      </c>
      <c r="H21" s="9" t="n">
        <f aca="false">STANDARDIZE(G21,$G$56,$G$57)</f>
        <v>-0.0387246906805834</v>
      </c>
      <c r="I21" s="9" t="n">
        <v>28</v>
      </c>
      <c r="J21" s="9" t="n">
        <f aca="false">STANDARDIZE(I21,$I$56,$I$57)</f>
        <v>0.39805010260146</v>
      </c>
      <c r="K21" s="9" t="n">
        <v>100</v>
      </c>
      <c r="L21" s="9" t="n">
        <f aca="false">STANDARDIZE(K21,$K$56,$K$57)</f>
        <v>-0.369361480577721</v>
      </c>
      <c r="M21" s="9" t="n">
        <v>4.7</v>
      </c>
      <c r="N21" s="9" t="n">
        <f aca="false">STANDARDIZE(M21,$M$56,$M$57)*-1</f>
        <v>0.442243318401678</v>
      </c>
      <c r="O21" s="9" t="n">
        <v>7.43</v>
      </c>
      <c r="P21" s="9" t="n">
        <f aca="false">STANDARDIZE(O21,$O$56,$O$57)*-1</f>
        <v>1.30885935533856</v>
      </c>
      <c r="Q21" s="9" t="n">
        <f aca="false">F21+H21+J21+L21+N21+P21</f>
        <v>1.92168140293278</v>
      </c>
      <c r="R21" s="9" t="n">
        <f aca="false">AVERAGE(F21,H21,J21,L21,N21,P21)</f>
        <v>0.320280233822131</v>
      </c>
      <c r="S21" s="9"/>
      <c r="T21" s="9"/>
      <c r="U21" s="9"/>
      <c r="V21" s="10"/>
      <c r="W21" s="9"/>
      <c r="X21" s="9"/>
      <c r="Y21" s="9"/>
      <c r="Z21" s="9"/>
      <c r="AA21" s="9" t="n">
        <v>0</v>
      </c>
      <c r="AB21" s="9"/>
      <c r="AC21" s="10"/>
      <c r="AD21" s="9"/>
      <c r="AE21" s="9"/>
      <c r="AF21" s="9"/>
      <c r="AG21" s="9"/>
      <c r="AH21" s="9" t="n">
        <v>0</v>
      </c>
      <c r="AI21" s="9"/>
      <c r="AJ21" s="10"/>
      <c r="AK21" s="9"/>
      <c r="AL21" s="9"/>
      <c r="AM21" s="9"/>
      <c r="AN21" s="9"/>
      <c r="AO21" s="9" t="n">
        <v>0</v>
      </c>
      <c r="AP21" s="9"/>
      <c r="AQ21" s="10"/>
      <c r="AR21" s="9"/>
      <c r="AS21" s="9"/>
      <c r="AT21" s="9"/>
      <c r="AU21" s="9"/>
      <c r="AV21" s="9" t="n">
        <v>0</v>
      </c>
      <c r="AW21" s="9"/>
      <c r="AX21" s="10"/>
      <c r="AY21" s="9"/>
      <c r="AZ21" s="9"/>
      <c r="BA21" s="9"/>
      <c r="BB21" s="9"/>
      <c r="BC21" s="9" t="n">
        <v>0</v>
      </c>
      <c r="BD21" s="9"/>
      <c r="BE21" s="9"/>
    </row>
    <row r="22" customFormat="false" ht="15" hidden="false" customHeight="false" outlineLevel="0" collapsed="false">
      <c r="A22" s="9" t="s">
        <v>95</v>
      </c>
      <c r="B22" s="9" t="s">
        <v>64</v>
      </c>
      <c r="C22" s="9" t="n">
        <v>77.5</v>
      </c>
      <c r="D22" s="9" t="n">
        <v>331</v>
      </c>
      <c r="E22" s="9" t="n">
        <v>5.08</v>
      </c>
      <c r="F22" s="9" t="n">
        <f aca="false">STANDARDIZE(E22,$E$56,$E$57)*-1</f>
        <v>0.783308027036673</v>
      </c>
      <c r="G22" s="9" t="n">
        <v>25</v>
      </c>
      <c r="H22" s="9" t="n">
        <f aca="false">STANDARDIZE(G22,$G$56,$G$57)</f>
        <v>-0.246869903088719</v>
      </c>
      <c r="I22" s="9"/>
      <c r="J22" s="9"/>
      <c r="K22" s="9"/>
      <c r="L22" s="9"/>
      <c r="M22" s="9"/>
      <c r="N22" s="9"/>
      <c r="O22" s="9"/>
      <c r="P22" s="9"/>
      <c r="Q22" s="9" t="n">
        <f aca="false">F22+H22+J22+L22+N22+P22</f>
        <v>0.536438123947954</v>
      </c>
      <c r="R22" s="9" t="n">
        <f aca="false">AVERAGE(F22,H22,J22,L22,N22,P22)</f>
        <v>0.268219061973977</v>
      </c>
      <c r="S22" s="9"/>
      <c r="T22" s="9"/>
      <c r="U22" s="9"/>
      <c r="V22" s="10"/>
      <c r="W22" s="9"/>
      <c r="X22" s="9"/>
      <c r="Y22" s="9"/>
      <c r="Z22" s="9"/>
      <c r="AA22" s="9" t="n">
        <v>0</v>
      </c>
      <c r="AB22" s="9"/>
      <c r="AC22" s="10"/>
      <c r="AD22" s="9"/>
      <c r="AE22" s="9"/>
      <c r="AF22" s="9"/>
      <c r="AG22" s="9"/>
      <c r="AH22" s="9" t="n">
        <v>0</v>
      </c>
      <c r="AI22" s="9"/>
      <c r="AJ22" s="10"/>
      <c r="AK22" s="9"/>
      <c r="AL22" s="9"/>
      <c r="AM22" s="9"/>
      <c r="AN22" s="9"/>
      <c r="AO22" s="9" t="n">
        <v>0</v>
      </c>
      <c r="AP22" s="9"/>
      <c r="AQ22" s="10"/>
      <c r="AR22" s="9"/>
      <c r="AS22" s="9"/>
      <c r="AT22" s="9"/>
      <c r="AU22" s="9"/>
      <c r="AV22" s="9" t="n">
        <v>0</v>
      </c>
      <c r="AW22" s="9"/>
      <c r="AX22" s="10"/>
      <c r="AY22" s="9"/>
      <c r="AZ22" s="9"/>
      <c r="BA22" s="9"/>
      <c r="BB22" s="9"/>
      <c r="BC22" s="9" t="n">
        <v>0</v>
      </c>
      <c r="BD22" s="9"/>
      <c r="BE22" s="9"/>
    </row>
    <row r="23" customFormat="false" ht="15" hidden="false" customHeight="false" outlineLevel="0" collapsed="false">
      <c r="A23" s="9" t="s">
        <v>122</v>
      </c>
      <c r="B23" s="9" t="s">
        <v>64</v>
      </c>
      <c r="C23" s="9" t="n">
        <v>76.63</v>
      </c>
      <c r="D23" s="9" t="n">
        <v>339</v>
      </c>
      <c r="E23" s="9" t="n">
        <v>5.31</v>
      </c>
      <c r="F23" s="9" t="n">
        <f aca="false">STANDARDIZE(E23,$E$56,$E$57)*-1</f>
        <v>-0.371853995572281</v>
      </c>
      <c r="G23" s="9" t="n">
        <v>21</v>
      </c>
      <c r="H23" s="9" t="n">
        <f aca="false">STANDARDIZE(G23,$G$56,$G$57)</f>
        <v>-1.07945075272126</v>
      </c>
      <c r="I23" s="9"/>
      <c r="J23" s="9"/>
      <c r="K23" s="9"/>
      <c r="L23" s="9"/>
      <c r="M23" s="9"/>
      <c r="N23" s="9"/>
      <c r="O23" s="9"/>
      <c r="P23" s="9"/>
      <c r="Q23" s="9" t="n">
        <f aca="false">F23+H23+J23+L23+N23+P23</f>
        <v>-1.45130474829354</v>
      </c>
      <c r="R23" s="9" t="n">
        <f aca="false">AVERAGE(F23,H23,J23,L23,N23,P23)</f>
        <v>-0.72565237414677</v>
      </c>
      <c r="S23" s="9" t="n">
        <v>1</v>
      </c>
      <c r="T23" s="9" t="n">
        <v>11</v>
      </c>
      <c r="U23" s="9" t="n">
        <v>11</v>
      </c>
      <c r="V23" s="10"/>
      <c r="W23" s="9" t="n">
        <v>15</v>
      </c>
      <c r="X23" s="9" t="n">
        <v>1045</v>
      </c>
      <c r="Y23" s="9" t="n">
        <v>0</v>
      </c>
      <c r="Z23" s="9" t="n">
        <v>44</v>
      </c>
      <c r="AA23" s="9" t="n">
        <v>1089</v>
      </c>
      <c r="AB23" s="9" t="n">
        <v>72.6</v>
      </c>
      <c r="AC23" s="10"/>
      <c r="AD23" s="9" t="n">
        <v>16</v>
      </c>
      <c r="AE23" s="9" t="n">
        <v>1020</v>
      </c>
      <c r="AF23" s="9" t="n">
        <v>0</v>
      </c>
      <c r="AG23" s="9" t="n">
        <v>47</v>
      </c>
      <c r="AH23" s="9" t="n">
        <v>1067</v>
      </c>
      <c r="AI23" s="9" t="n">
        <v>66.6875</v>
      </c>
      <c r="AJ23" s="10"/>
      <c r="AK23" s="9" t="n">
        <v>12</v>
      </c>
      <c r="AL23" s="9" t="n">
        <v>861</v>
      </c>
      <c r="AM23" s="9" t="n">
        <v>0</v>
      </c>
      <c r="AN23" s="9" t="n">
        <v>8</v>
      </c>
      <c r="AO23" s="9" t="n">
        <v>869</v>
      </c>
      <c r="AP23" s="9" t="n">
        <v>72.4166666666667</v>
      </c>
      <c r="AQ23" s="10"/>
      <c r="AR23" s="9" t="n">
        <v>16</v>
      </c>
      <c r="AS23" s="9" t="n">
        <v>991</v>
      </c>
      <c r="AT23" s="9" t="n">
        <v>0</v>
      </c>
      <c r="AU23" s="9" t="n">
        <v>79</v>
      </c>
      <c r="AV23" s="9" t="n">
        <v>1070</v>
      </c>
      <c r="AW23" s="9" t="n">
        <v>66.875</v>
      </c>
      <c r="AX23" s="10"/>
      <c r="AY23" s="9" t="n">
        <v>9</v>
      </c>
      <c r="AZ23" s="9" t="n">
        <v>446</v>
      </c>
      <c r="BA23" s="9" t="n">
        <v>0</v>
      </c>
      <c r="BB23" s="9" t="n">
        <v>29</v>
      </c>
      <c r="BC23" s="9" t="n">
        <v>475</v>
      </c>
      <c r="BD23" s="9" t="n">
        <v>52.7777777777778</v>
      </c>
      <c r="BE23" s="9"/>
    </row>
    <row r="24" customFormat="false" ht="15" hidden="false" customHeight="false" outlineLevel="0" collapsed="false">
      <c r="A24" s="9" t="s">
        <v>138</v>
      </c>
      <c r="B24" s="9" t="s">
        <v>64</v>
      </c>
      <c r="C24" s="9" t="n">
        <v>76.25</v>
      </c>
      <c r="D24" s="9" t="n">
        <v>299</v>
      </c>
      <c r="E24" s="9" t="n">
        <v>5.18</v>
      </c>
      <c r="F24" s="9" t="n">
        <f aca="false">STANDARDIZE(E24,$E$56,$E$57)*-1</f>
        <v>0.281063669380607</v>
      </c>
      <c r="G24" s="9" t="n">
        <v>28</v>
      </c>
      <c r="H24" s="9" t="n">
        <f aca="false">STANDARDIZE(G24,$G$56,$G$57)</f>
        <v>0.377565734135687</v>
      </c>
      <c r="I24" s="9" t="n">
        <v>25.5</v>
      </c>
      <c r="J24" s="9" t="n">
        <f aca="false">STANDARDIZE(I24,$I$56,$I$57)</f>
        <v>-0.35948469473696</v>
      </c>
      <c r="K24" s="9" t="n">
        <v>101</v>
      </c>
      <c r="L24" s="9" t="n">
        <f aca="false">STANDARDIZE(K24,$K$56,$K$57)</f>
        <v>-0.227553054998775</v>
      </c>
      <c r="M24" s="9" t="n">
        <v>4.74</v>
      </c>
      <c r="N24" s="9" t="n">
        <f aca="false">STANDARDIZE(M24,$M$56,$M$57)*-1</f>
        <v>0.232759641264041</v>
      </c>
      <c r="O24" s="9" t="n">
        <v>7.7</v>
      </c>
      <c r="P24" s="9" t="n">
        <f aca="false">STANDARDIZE(O24,$O$56,$O$57)*-1</f>
        <v>0.266619498309705</v>
      </c>
      <c r="Q24" s="9" t="n">
        <f aca="false">F24+H24+J24+L24+N24+P24</f>
        <v>0.570970793354305</v>
      </c>
      <c r="R24" s="9" t="n">
        <f aca="false">AVERAGE(F24,H24,J24,L24,N24,P24)</f>
        <v>0.0951617988923842</v>
      </c>
      <c r="S24" s="9" t="n">
        <v>4</v>
      </c>
      <c r="T24" s="9" t="n">
        <v>109</v>
      </c>
      <c r="U24" s="9" t="n">
        <v>96</v>
      </c>
      <c r="V24" s="10"/>
      <c r="W24" s="9" t="n">
        <v>16</v>
      </c>
      <c r="X24" s="9" t="n">
        <v>1119</v>
      </c>
      <c r="Y24" s="9" t="n">
        <v>0</v>
      </c>
      <c r="Z24" s="9" t="n">
        <v>80</v>
      </c>
      <c r="AA24" s="9" t="n">
        <v>1199</v>
      </c>
      <c r="AB24" s="9" t="n">
        <v>74.9375</v>
      </c>
      <c r="AC24" s="10"/>
      <c r="AD24" s="9" t="n">
        <v>16</v>
      </c>
      <c r="AE24" s="9" t="n">
        <v>1006</v>
      </c>
      <c r="AF24" s="9" t="n">
        <v>0</v>
      </c>
      <c r="AG24" s="9" t="n">
        <v>91</v>
      </c>
      <c r="AH24" s="9" t="n">
        <v>1097</v>
      </c>
      <c r="AI24" s="9" t="n">
        <v>68.5625</v>
      </c>
      <c r="AJ24" s="10"/>
      <c r="AK24" s="9" t="n">
        <v>14</v>
      </c>
      <c r="AL24" s="9" t="n">
        <v>956</v>
      </c>
      <c r="AM24" s="9" t="n">
        <v>0</v>
      </c>
      <c r="AN24" s="9" t="n">
        <v>32</v>
      </c>
      <c r="AO24" s="9" t="n">
        <v>988</v>
      </c>
      <c r="AP24" s="9" t="n">
        <v>70.5714285714286</v>
      </c>
      <c r="AQ24" s="10"/>
      <c r="AR24" s="9" t="n">
        <v>16</v>
      </c>
      <c r="AS24" s="9" t="n">
        <v>1055</v>
      </c>
      <c r="AT24" s="9" t="n">
        <v>0</v>
      </c>
      <c r="AU24" s="9" t="n">
        <v>65</v>
      </c>
      <c r="AV24" s="9" t="n">
        <v>1120</v>
      </c>
      <c r="AW24" s="9" t="n">
        <v>70</v>
      </c>
      <c r="AX24" s="10"/>
      <c r="AY24" s="9" t="n">
        <v>12</v>
      </c>
      <c r="AZ24" s="9" t="n">
        <v>754</v>
      </c>
      <c r="BA24" s="9" t="n">
        <v>0</v>
      </c>
      <c r="BB24" s="9" t="n">
        <v>36</v>
      </c>
      <c r="BC24" s="9" t="n">
        <v>790</v>
      </c>
      <c r="BD24" s="9" t="n">
        <v>65.8333333333333</v>
      </c>
      <c r="BE24" s="9"/>
    </row>
    <row r="25" customFormat="false" ht="15" hidden="false" customHeight="false" outlineLevel="0" collapsed="false">
      <c r="A25" s="9" t="s">
        <v>142</v>
      </c>
      <c r="B25" s="9" t="s">
        <v>64</v>
      </c>
      <c r="C25" s="9" t="n">
        <v>76.88</v>
      </c>
      <c r="D25" s="9" t="n">
        <v>302</v>
      </c>
      <c r="E25" s="9" t="n">
        <v>5.08</v>
      </c>
      <c r="F25" s="9" t="n">
        <f aca="false">STANDARDIZE(E25,$E$56,$E$57)*-1</f>
        <v>0.783308027036673</v>
      </c>
      <c r="G25" s="9" t="n">
        <v>25</v>
      </c>
      <c r="H25" s="9" t="n">
        <f aca="false">STANDARDIZE(G25,$G$56,$G$57)</f>
        <v>-0.246869903088719</v>
      </c>
      <c r="I25" s="9" t="n">
        <v>29.5</v>
      </c>
      <c r="J25" s="9" t="n">
        <f aca="false">STANDARDIZE(I25,$I$56,$I$57)</f>
        <v>0.852570981004512</v>
      </c>
      <c r="K25" s="9" t="n">
        <v>112</v>
      </c>
      <c r="L25" s="9" t="n">
        <f aca="false">STANDARDIZE(K25,$K$56,$K$57)</f>
        <v>1.33233962636963</v>
      </c>
      <c r="M25" s="9" t="n">
        <v>4.45</v>
      </c>
      <c r="N25" s="9" t="n">
        <f aca="false">STANDARDIZE(M25,$M$56,$M$57)*-1</f>
        <v>1.75151630051191</v>
      </c>
      <c r="O25" s="9" t="n">
        <v>7.49</v>
      </c>
      <c r="P25" s="9" t="n">
        <f aca="false">STANDARDIZE(O25,$O$56,$O$57)*-1</f>
        <v>1.07725049822103</v>
      </c>
      <c r="Q25" s="9" t="n">
        <f aca="false">F25+H25+J25+L25+N25+P25</f>
        <v>5.55011553005505</v>
      </c>
      <c r="R25" s="9" t="n">
        <f aca="false">AVERAGE(F25,H25,J25,L25,N25,P25)</f>
        <v>0.925019255009175</v>
      </c>
      <c r="S25" s="9" t="n">
        <v>6</v>
      </c>
      <c r="T25" s="9" t="n">
        <v>176</v>
      </c>
      <c r="U25" s="9" t="n">
        <v>146</v>
      </c>
      <c r="V25" s="10"/>
      <c r="W25" s="9"/>
      <c r="X25" s="9"/>
      <c r="Y25" s="9"/>
      <c r="Z25" s="9"/>
      <c r="AA25" s="9" t="n">
        <v>0</v>
      </c>
      <c r="AB25" s="9"/>
      <c r="AC25" s="10"/>
      <c r="AD25" s="9"/>
      <c r="AE25" s="9"/>
      <c r="AF25" s="9"/>
      <c r="AG25" s="9"/>
      <c r="AH25" s="9" t="n">
        <v>0</v>
      </c>
      <c r="AI25" s="9"/>
      <c r="AJ25" s="10"/>
      <c r="AK25" s="9"/>
      <c r="AL25" s="9"/>
      <c r="AM25" s="9"/>
      <c r="AN25" s="9"/>
      <c r="AO25" s="9" t="n">
        <v>0</v>
      </c>
      <c r="AP25" s="9"/>
      <c r="AQ25" s="10"/>
      <c r="AR25" s="9"/>
      <c r="AS25" s="9"/>
      <c r="AT25" s="9"/>
      <c r="AU25" s="9"/>
      <c r="AV25" s="9" t="n">
        <v>0</v>
      </c>
      <c r="AW25" s="9"/>
      <c r="AX25" s="10"/>
      <c r="AY25" s="9" t="n">
        <v>2</v>
      </c>
      <c r="AZ25" s="9" t="n">
        <v>28</v>
      </c>
      <c r="BA25" s="9" t="n">
        <v>0</v>
      </c>
      <c r="BB25" s="9" t="n">
        <v>4</v>
      </c>
      <c r="BC25" s="9" t="n">
        <v>32</v>
      </c>
      <c r="BD25" s="9" t="n">
        <v>16</v>
      </c>
      <c r="BE25" s="9"/>
    </row>
    <row r="26" customFormat="false" ht="15" hidden="false" customHeight="false" outlineLevel="0" collapsed="false">
      <c r="A26" s="9" t="s">
        <v>173</v>
      </c>
      <c r="B26" s="9" t="s">
        <v>64</v>
      </c>
      <c r="C26" s="9" t="n">
        <v>78.88</v>
      </c>
      <c r="D26" s="9" t="n">
        <v>316</v>
      </c>
      <c r="E26" s="9" t="n">
        <v>5.21</v>
      </c>
      <c r="F26" s="9" t="n">
        <f aca="false">STANDARDIZE(E26,$E$56,$E$57)*-1</f>
        <v>0.130390362083785</v>
      </c>
      <c r="G26" s="9" t="n">
        <v>24</v>
      </c>
      <c r="H26" s="9" t="n">
        <f aca="false">STANDARDIZE(G26,$G$56,$G$57)</f>
        <v>-0.455015115496854</v>
      </c>
      <c r="I26" s="9" t="n">
        <v>28.5</v>
      </c>
      <c r="J26" s="9" t="n">
        <f aca="false">STANDARDIZE(I26,$I$56,$I$57)</f>
        <v>0.549557062069144</v>
      </c>
      <c r="K26" s="9" t="n">
        <v>108</v>
      </c>
      <c r="L26" s="9" t="n">
        <f aca="false">STANDARDIZE(K26,$K$56,$K$57)</f>
        <v>0.765105924053849</v>
      </c>
      <c r="M26" s="9" t="n">
        <v>4.7</v>
      </c>
      <c r="N26" s="9" t="n">
        <f aca="false">STANDARDIZE(M26,$M$56,$M$57)*-1</f>
        <v>0.442243318401678</v>
      </c>
      <c r="O26" s="9" t="n">
        <v>7.81</v>
      </c>
      <c r="P26" s="9" t="n">
        <f aca="false">STANDARDIZE(O26,$O$56,$O$57)*-1</f>
        <v>-0.157996739739084</v>
      </c>
      <c r="Q26" s="9" t="n">
        <f aca="false">F26+H26+J26+L26+N26+P26</f>
        <v>1.27428481137252</v>
      </c>
      <c r="R26" s="9" t="n">
        <f aca="false">AVERAGE(F26,H26,J26,L26,N26,P26)</f>
        <v>0.21238080189542</v>
      </c>
      <c r="S26" s="9"/>
      <c r="T26" s="9"/>
      <c r="U26" s="9"/>
      <c r="V26" s="10"/>
      <c r="W26" s="9"/>
      <c r="X26" s="9"/>
      <c r="Y26" s="9"/>
      <c r="Z26" s="9"/>
      <c r="AA26" s="9" t="n">
        <v>0</v>
      </c>
      <c r="AB26" s="9"/>
      <c r="AC26" s="10"/>
      <c r="AD26" s="9"/>
      <c r="AE26" s="9"/>
      <c r="AF26" s="9"/>
      <c r="AG26" s="9"/>
      <c r="AH26" s="9" t="n">
        <v>0</v>
      </c>
      <c r="AI26" s="9"/>
      <c r="AJ26" s="10"/>
      <c r="AK26" s="9"/>
      <c r="AL26" s="9"/>
      <c r="AM26" s="9"/>
      <c r="AN26" s="9"/>
      <c r="AO26" s="9" t="n">
        <v>0</v>
      </c>
      <c r="AP26" s="9"/>
      <c r="AQ26" s="10"/>
      <c r="AR26" s="9" t="n">
        <v>13</v>
      </c>
      <c r="AS26" s="9" t="n">
        <v>76</v>
      </c>
      <c r="AT26" s="9" t="n">
        <v>0</v>
      </c>
      <c r="AU26" s="9" t="n">
        <v>61</v>
      </c>
      <c r="AV26" s="9" t="n">
        <v>137</v>
      </c>
      <c r="AW26" s="9" t="n">
        <v>10.5384615384615</v>
      </c>
      <c r="AX26" s="10"/>
      <c r="AY26" s="9" t="n">
        <v>7</v>
      </c>
      <c r="AZ26" s="9" t="n">
        <v>60</v>
      </c>
      <c r="BA26" s="9" t="n">
        <v>0</v>
      </c>
      <c r="BB26" s="9" t="n">
        <v>51</v>
      </c>
      <c r="BC26" s="9" t="n">
        <v>111</v>
      </c>
      <c r="BD26" s="9" t="n">
        <v>15.8571428571429</v>
      </c>
      <c r="BE26" s="9"/>
    </row>
    <row r="27" customFormat="false" ht="15" hidden="false" customHeight="false" outlineLevel="0" collapsed="false">
      <c r="A27" s="9" t="s">
        <v>174</v>
      </c>
      <c r="B27" s="9" t="s">
        <v>64</v>
      </c>
      <c r="C27" s="9" t="n">
        <v>79.25</v>
      </c>
      <c r="D27" s="9" t="n">
        <v>306</v>
      </c>
      <c r="E27" s="9" t="n">
        <v>5.05</v>
      </c>
      <c r="F27" s="9" t="n">
        <f aca="false">STANDARDIZE(E27,$E$56,$E$57)*-1</f>
        <v>0.933981334333494</v>
      </c>
      <c r="G27" s="9" t="n">
        <v>27</v>
      </c>
      <c r="H27" s="9" t="n">
        <f aca="false">STANDARDIZE(G27,$G$56,$G$57)</f>
        <v>0.169420521727552</v>
      </c>
      <c r="I27" s="9" t="n">
        <v>28.5</v>
      </c>
      <c r="J27" s="9" t="n">
        <f aca="false">STANDARDIZE(I27,$I$56,$I$57)</f>
        <v>0.549557062069144</v>
      </c>
      <c r="K27" s="9" t="n">
        <v>116</v>
      </c>
      <c r="L27" s="9" t="n">
        <f aca="false">STANDARDIZE(K27,$K$56,$K$57)</f>
        <v>1.89957332868542</v>
      </c>
      <c r="M27" s="9" t="n">
        <v>4.44</v>
      </c>
      <c r="N27" s="9" t="n">
        <f aca="false">STANDARDIZE(M27,$M$56,$M$57)*-1</f>
        <v>1.80388721979632</v>
      </c>
      <c r="O27" s="9" t="n">
        <v>7.59</v>
      </c>
      <c r="P27" s="9" t="n">
        <f aca="false">STANDARDIZE(O27,$O$56,$O$57)*-1</f>
        <v>0.691235736358498</v>
      </c>
      <c r="Q27" s="9" t="n">
        <f aca="false">F27+H27+J27+L27+N27+P27</f>
        <v>6.04765520297043</v>
      </c>
      <c r="R27" s="9" t="n">
        <f aca="false">AVERAGE(F27,H27,J27,L27,N27,P27)</f>
        <v>1.0079425338284</v>
      </c>
      <c r="S27" s="9" t="n">
        <v>1</v>
      </c>
      <c r="T27" s="9" t="n">
        <v>1</v>
      </c>
      <c r="U27" s="9" t="n">
        <v>1</v>
      </c>
      <c r="V27" s="10"/>
      <c r="W27" s="9" t="n">
        <v>14</v>
      </c>
      <c r="X27" s="9" t="n">
        <v>789</v>
      </c>
      <c r="Y27" s="9" t="n">
        <v>0</v>
      </c>
      <c r="Z27" s="9" t="n">
        <v>61</v>
      </c>
      <c r="AA27" s="9" t="n">
        <v>850</v>
      </c>
      <c r="AB27" s="9" t="n">
        <v>60.7142857142857</v>
      </c>
      <c r="AC27" s="10"/>
      <c r="AD27" s="9" t="n">
        <v>16</v>
      </c>
      <c r="AE27" s="9" t="n">
        <v>1006</v>
      </c>
      <c r="AF27" s="9" t="n">
        <v>0</v>
      </c>
      <c r="AG27" s="9" t="n">
        <v>69</v>
      </c>
      <c r="AH27" s="9" t="n">
        <v>1075</v>
      </c>
      <c r="AI27" s="9" t="n">
        <v>67.1875</v>
      </c>
      <c r="AJ27" s="10"/>
      <c r="AK27" s="9" t="n">
        <v>16</v>
      </c>
      <c r="AL27" s="9" t="n">
        <v>826</v>
      </c>
      <c r="AM27" s="9" t="n">
        <v>0</v>
      </c>
      <c r="AN27" s="9" t="n">
        <v>77</v>
      </c>
      <c r="AO27" s="9" t="n">
        <v>903</v>
      </c>
      <c r="AP27" s="9" t="n">
        <v>56.4375</v>
      </c>
      <c r="AQ27" s="10"/>
      <c r="AR27" s="9" t="n">
        <v>16</v>
      </c>
      <c r="AS27" s="9" t="n">
        <v>1022</v>
      </c>
      <c r="AT27" s="9" t="n">
        <v>0</v>
      </c>
      <c r="AU27" s="9" t="n">
        <v>75</v>
      </c>
      <c r="AV27" s="9" t="n">
        <v>1097</v>
      </c>
      <c r="AW27" s="9" t="n">
        <v>68.5625</v>
      </c>
      <c r="AX27" s="10"/>
      <c r="AY27" s="9" t="n">
        <v>16</v>
      </c>
      <c r="AZ27" s="9" t="n">
        <v>961</v>
      </c>
      <c r="BA27" s="9" t="n">
        <v>0</v>
      </c>
      <c r="BB27" s="9" t="n">
        <v>86</v>
      </c>
      <c r="BC27" s="9" t="n">
        <v>1047</v>
      </c>
      <c r="BD27" s="9" t="n">
        <v>65.4375</v>
      </c>
      <c r="BE27" s="9"/>
    </row>
    <row r="28" customFormat="false" ht="15" hidden="false" customHeight="false" outlineLevel="0" collapsed="false">
      <c r="A28" s="9" t="s">
        <v>212</v>
      </c>
      <c r="B28" s="9" t="s">
        <v>64</v>
      </c>
      <c r="C28" s="9" t="n">
        <v>76.38</v>
      </c>
      <c r="D28" s="9" t="n">
        <v>313</v>
      </c>
      <c r="E28" s="9" t="n">
        <v>5.44</v>
      </c>
      <c r="F28" s="9" t="n">
        <f aca="false">STANDARDIZE(E28,$E$56,$E$57)*-1</f>
        <v>-1.02477166052517</v>
      </c>
      <c r="G28" s="9" t="n">
        <v>23</v>
      </c>
      <c r="H28" s="9" t="n">
        <f aca="false">STANDARDIZE(G28,$G$56,$G$57)</f>
        <v>-0.663160327904989</v>
      </c>
      <c r="I28" s="9" t="n">
        <v>21</v>
      </c>
      <c r="J28" s="9" t="n">
        <f aca="false">STANDARDIZE(I28,$I$56,$I$57)</f>
        <v>-1.72304732994612</v>
      </c>
      <c r="K28" s="9" t="n">
        <v>94</v>
      </c>
      <c r="L28" s="9" t="n">
        <f aca="false">STANDARDIZE(K28,$K$56,$K$57)</f>
        <v>-1.2202120340514</v>
      </c>
      <c r="M28" s="9" t="n">
        <v>5.07</v>
      </c>
      <c r="N28" s="9" t="n">
        <f aca="false">STANDARDIZE(M28,$M$56,$M$57)*-1</f>
        <v>-1.49548069512147</v>
      </c>
      <c r="O28" s="9" t="n">
        <v>8.23</v>
      </c>
      <c r="P28" s="9" t="n">
        <f aca="false">STANDARDIZE(O28,$O$56,$O$57)*-1</f>
        <v>-1.77925873956175</v>
      </c>
      <c r="Q28" s="9" t="n">
        <f aca="false">F28+H28+J28+L28+N28+P28</f>
        <v>-7.90593078711089</v>
      </c>
      <c r="R28" s="9" t="n">
        <f aca="false">AVERAGE(F28,H28,J28,L28,N28,P28)</f>
        <v>-1.31765513118515</v>
      </c>
      <c r="S28" s="9"/>
      <c r="T28" s="9"/>
      <c r="U28" s="9"/>
      <c r="V28" s="10"/>
      <c r="W28" s="9"/>
      <c r="X28" s="9"/>
      <c r="Y28" s="9"/>
      <c r="Z28" s="9"/>
      <c r="AA28" s="9" t="n">
        <v>0</v>
      </c>
      <c r="AB28" s="9"/>
      <c r="AC28" s="10"/>
      <c r="AD28" s="9"/>
      <c r="AE28" s="9"/>
      <c r="AF28" s="9"/>
      <c r="AG28" s="9"/>
      <c r="AH28" s="9" t="n">
        <v>0</v>
      </c>
      <c r="AI28" s="9"/>
      <c r="AJ28" s="10"/>
      <c r="AK28" s="9"/>
      <c r="AL28" s="9"/>
      <c r="AM28" s="9"/>
      <c r="AN28" s="9"/>
      <c r="AO28" s="9" t="n">
        <v>0</v>
      </c>
      <c r="AP28" s="9"/>
      <c r="AQ28" s="10"/>
      <c r="AR28" s="9"/>
      <c r="AS28" s="9"/>
      <c r="AT28" s="9"/>
      <c r="AU28" s="9"/>
      <c r="AV28" s="9" t="n">
        <v>0</v>
      </c>
      <c r="AW28" s="9"/>
      <c r="AX28" s="10"/>
      <c r="AY28" s="9"/>
      <c r="AZ28" s="9"/>
      <c r="BA28" s="9"/>
      <c r="BB28" s="9"/>
      <c r="BC28" s="9" t="n">
        <v>0</v>
      </c>
      <c r="BD28" s="9"/>
      <c r="BE28" s="9"/>
    </row>
    <row r="29" customFormat="false" ht="15" hidden="false" customHeight="false" outlineLevel="0" collapsed="false">
      <c r="A29" s="9" t="s">
        <v>228</v>
      </c>
      <c r="B29" s="9" t="s">
        <v>64</v>
      </c>
      <c r="C29" s="9" t="n">
        <v>79</v>
      </c>
      <c r="D29" s="9" t="n">
        <v>315</v>
      </c>
      <c r="E29" s="9" t="n">
        <v>5.46</v>
      </c>
      <c r="F29" s="9" t="n">
        <f aca="false">STANDARDIZE(E29,$E$56,$E$57)*-1</f>
        <v>-1.12522053205638</v>
      </c>
      <c r="G29" s="9" t="n">
        <v>22</v>
      </c>
      <c r="H29" s="9" t="n">
        <f aca="false">STANDARDIZE(G29,$G$56,$G$57)</f>
        <v>-0.871305540313124</v>
      </c>
      <c r="I29" s="9" t="n">
        <v>25</v>
      </c>
      <c r="J29" s="9" t="n">
        <f aca="false">STANDARDIZE(I29,$I$56,$I$57)</f>
        <v>-0.510991654204644</v>
      </c>
      <c r="K29" s="9" t="n">
        <v>105</v>
      </c>
      <c r="L29" s="9" t="n">
        <f aca="false">STANDARDIZE(K29,$K$56,$K$57)</f>
        <v>0.33968064731701</v>
      </c>
      <c r="M29" s="9" t="n">
        <v>4.81</v>
      </c>
      <c r="N29" s="9" t="n">
        <f aca="false">STANDARDIZE(M29,$M$56,$M$57)*-1</f>
        <v>-0.133836793726822</v>
      </c>
      <c r="O29" s="9" t="n">
        <v>7.9</v>
      </c>
      <c r="P29" s="9" t="n">
        <f aca="false">STANDARDIZE(O29,$O$56,$O$57)*-1</f>
        <v>-0.505410025415372</v>
      </c>
      <c r="Q29" s="9" t="n">
        <f aca="false">F29+H29+J29+L29+N29+P29</f>
        <v>-2.80708389839934</v>
      </c>
      <c r="R29" s="9" t="n">
        <f aca="false">AVERAGE(F29,H29,J29,L29,N29,P29)</f>
        <v>-0.467847316399889</v>
      </c>
      <c r="S29" s="9"/>
      <c r="T29" s="9"/>
      <c r="U29" s="9"/>
      <c r="V29" s="10"/>
      <c r="W29" s="9"/>
      <c r="X29" s="9"/>
      <c r="Y29" s="9"/>
      <c r="Z29" s="9"/>
      <c r="AA29" s="9" t="n">
        <v>0</v>
      </c>
      <c r="AB29" s="9"/>
      <c r="AC29" s="10"/>
      <c r="AD29" s="9"/>
      <c r="AE29" s="9"/>
      <c r="AF29" s="9"/>
      <c r="AG29" s="9"/>
      <c r="AH29" s="9" t="n">
        <v>0</v>
      </c>
      <c r="AI29" s="9"/>
      <c r="AJ29" s="10"/>
      <c r="AK29" s="9"/>
      <c r="AL29" s="9"/>
      <c r="AM29" s="9"/>
      <c r="AN29" s="9"/>
      <c r="AO29" s="9" t="n">
        <v>0</v>
      </c>
      <c r="AP29" s="9"/>
      <c r="AQ29" s="10"/>
      <c r="AR29" s="9" t="n">
        <v>16</v>
      </c>
      <c r="AS29" s="9" t="n">
        <v>646</v>
      </c>
      <c r="AT29" s="9" t="n">
        <v>0</v>
      </c>
      <c r="AU29" s="9" t="n">
        <v>78</v>
      </c>
      <c r="AV29" s="9" t="n">
        <v>724</v>
      </c>
      <c r="AW29" s="9" t="n">
        <v>45.25</v>
      </c>
      <c r="AX29" s="10"/>
      <c r="AY29" s="9" t="n">
        <v>16</v>
      </c>
      <c r="AZ29" s="9" t="n">
        <v>916</v>
      </c>
      <c r="BA29" s="9" t="n">
        <v>0</v>
      </c>
      <c r="BB29" s="9" t="n">
        <v>68</v>
      </c>
      <c r="BC29" s="9" t="n">
        <v>984</v>
      </c>
      <c r="BD29" s="9" t="n">
        <v>61.5</v>
      </c>
      <c r="BE29" s="9"/>
    </row>
    <row r="30" customFormat="false" ht="15" hidden="false" customHeight="false" outlineLevel="0" collapsed="false">
      <c r="A30" s="9" t="s">
        <v>238</v>
      </c>
      <c r="B30" s="9" t="s">
        <v>64</v>
      </c>
      <c r="C30" s="9" t="n">
        <v>78.63</v>
      </c>
      <c r="D30" s="9" t="n">
        <v>317</v>
      </c>
      <c r="E30" s="9" t="n">
        <v>5.25</v>
      </c>
      <c r="F30" s="9" t="n">
        <f aca="false">STANDARDIZE(E30,$E$56,$E$57)*-1</f>
        <v>-0.070507380978642</v>
      </c>
      <c r="G30" s="9" t="n">
        <v>21</v>
      </c>
      <c r="H30" s="9" t="n">
        <f aca="false">STANDARDIZE(G30,$G$56,$G$57)</f>
        <v>-1.07945075272126</v>
      </c>
      <c r="I30" s="9" t="n">
        <v>24</v>
      </c>
      <c r="J30" s="9" t="n">
        <f aca="false">STANDARDIZE(I30,$I$56,$I$57)</f>
        <v>-0.814005573140012</v>
      </c>
      <c r="K30" s="9" t="n">
        <v>98</v>
      </c>
      <c r="L30" s="9" t="n">
        <f aca="false">STANDARDIZE(K30,$K$56,$K$57)</f>
        <v>-0.652978331735614</v>
      </c>
      <c r="M30" s="9" t="n">
        <v>4.77</v>
      </c>
      <c r="N30" s="9" t="n">
        <f aca="false">STANDARDIZE(M30,$M$56,$M$57)*-1</f>
        <v>0.075646883410816</v>
      </c>
      <c r="O30" s="9" t="n">
        <v>7.91</v>
      </c>
      <c r="P30" s="9" t="n">
        <f aca="false">STANDARDIZE(O30,$O$56,$O$57)*-1</f>
        <v>-0.544011501601625</v>
      </c>
      <c r="Q30" s="9" t="n">
        <f aca="false">F30+H30+J30+L30+N30+P30</f>
        <v>-3.08530665676634</v>
      </c>
      <c r="R30" s="9" t="n">
        <f aca="false">AVERAGE(F30,H30,J30,L30,N30,P30)</f>
        <v>-0.514217776127723</v>
      </c>
      <c r="S30" s="9"/>
      <c r="T30" s="9"/>
      <c r="U30" s="9"/>
      <c r="V30" s="10"/>
      <c r="W30" s="9"/>
      <c r="X30" s="9"/>
      <c r="Y30" s="9"/>
      <c r="Z30" s="9"/>
      <c r="AA30" s="9" t="n">
        <v>0</v>
      </c>
      <c r="AB30" s="9"/>
      <c r="AC30" s="10"/>
      <c r="AD30" s="9" t="n">
        <v>7</v>
      </c>
      <c r="AE30" s="9" t="n">
        <v>296</v>
      </c>
      <c r="AF30" s="9" t="n">
        <v>0</v>
      </c>
      <c r="AG30" s="9" t="n">
        <v>39</v>
      </c>
      <c r="AH30" s="9" t="n">
        <v>335</v>
      </c>
      <c r="AI30" s="9" t="n">
        <v>47.8571428571429</v>
      </c>
      <c r="AJ30" s="10"/>
      <c r="AK30" s="9" t="n">
        <v>15</v>
      </c>
      <c r="AL30" s="9" t="n">
        <v>388</v>
      </c>
      <c r="AM30" s="9" t="n">
        <v>0</v>
      </c>
      <c r="AN30" s="9" t="n">
        <v>45</v>
      </c>
      <c r="AO30" s="9" t="n">
        <v>433</v>
      </c>
      <c r="AP30" s="9" t="n">
        <v>28.8666666666667</v>
      </c>
      <c r="AQ30" s="10"/>
      <c r="AR30" s="9" t="n">
        <v>1</v>
      </c>
      <c r="AS30" s="9" t="n">
        <v>63</v>
      </c>
      <c r="AT30" s="9" t="n">
        <v>0</v>
      </c>
      <c r="AU30" s="9" t="n">
        <v>4</v>
      </c>
      <c r="AV30" s="9" t="n">
        <v>67</v>
      </c>
      <c r="AW30" s="9" t="n">
        <v>67</v>
      </c>
      <c r="AX30" s="10"/>
      <c r="AY30" s="9" t="n">
        <v>9</v>
      </c>
      <c r="AZ30" s="9" t="n">
        <v>147</v>
      </c>
      <c r="BA30" s="9" t="n">
        <v>0</v>
      </c>
      <c r="BB30" s="9" t="n">
        <v>54</v>
      </c>
      <c r="BC30" s="9" t="n">
        <v>201</v>
      </c>
      <c r="BD30" s="9" t="n">
        <v>22.3333333333333</v>
      </c>
      <c r="BE30" s="9"/>
    </row>
    <row r="31" customFormat="false" ht="15" hidden="false" customHeight="false" outlineLevel="0" collapsed="false">
      <c r="A31" s="9" t="s">
        <v>241</v>
      </c>
      <c r="B31" s="9" t="s">
        <v>64</v>
      </c>
      <c r="C31" s="9" t="n">
        <v>77</v>
      </c>
      <c r="D31" s="9" t="n">
        <v>316</v>
      </c>
      <c r="E31" s="9" t="n">
        <v>5.37</v>
      </c>
      <c r="F31" s="9" t="n">
        <f aca="false">STANDARDIZE(E31,$E$56,$E$57)*-1</f>
        <v>-0.673200610165924</v>
      </c>
      <c r="G31" s="9" t="n">
        <v>20</v>
      </c>
      <c r="H31" s="9" t="n">
        <f aca="false">STANDARDIZE(G31,$G$56,$G$57)</f>
        <v>-1.2875959651294</v>
      </c>
      <c r="I31" s="9" t="n">
        <v>28.5</v>
      </c>
      <c r="J31" s="9" t="n">
        <f aca="false">STANDARDIZE(I31,$I$56,$I$57)</f>
        <v>0.549557062069144</v>
      </c>
      <c r="K31" s="9" t="n">
        <v>101</v>
      </c>
      <c r="L31" s="9" t="n">
        <f aca="false">STANDARDIZE(K31,$K$56,$K$57)</f>
        <v>-0.227553054998775</v>
      </c>
      <c r="M31" s="9" t="n">
        <v>4.88</v>
      </c>
      <c r="N31" s="9" t="n">
        <f aca="false">STANDARDIZE(M31,$M$56,$M$57)*-1</f>
        <v>-0.500433228717688</v>
      </c>
      <c r="O31" s="9" t="n">
        <v>8.1</v>
      </c>
      <c r="P31" s="9" t="n">
        <f aca="false">STANDARDIZE(O31,$O$56,$O$57)*-1</f>
        <v>-1.27743954914044</v>
      </c>
      <c r="Q31" s="9" t="n">
        <f aca="false">F31+H31+J31+L31+N31+P31</f>
        <v>-3.41666534608308</v>
      </c>
      <c r="R31" s="9" t="n">
        <f aca="false">AVERAGE(F31,H31,J31,L31,N31,P31)</f>
        <v>-0.569444224347181</v>
      </c>
      <c r="S31" s="9" t="n">
        <v>5</v>
      </c>
      <c r="T31" s="9" t="n">
        <v>163</v>
      </c>
      <c r="U31" s="9" t="n">
        <v>137</v>
      </c>
      <c r="V31" s="10"/>
      <c r="W31" s="9"/>
      <c r="X31" s="9"/>
      <c r="Y31" s="9"/>
      <c r="Z31" s="9"/>
      <c r="AA31" s="9" t="n">
        <v>0</v>
      </c>
      <c r="AB31" s="9"/>
      <c r="AC31" s="10"/>
      <c r="AD31" s="9" t="n">
        <v>13</v>
      </c>
      <c r="AE31" s="9" t="n">
        <v>813</v>
      </c>
      <c r="AF31" s="9" t="n">
        <v>0</v>
      </c>
      <c r="AG31" s="9" t="n">
        <v>40</v>
      </c>
      <c r="AH31" s="9" t="n">
        <v>853</v>
      </c>
      <c r="AI31" s="9" t="n">
        <v>65.6153846153846</v>
      </c>
      <c r="AJ31" s="10"/>
      <c r="AK31" s="9" t="n">
        <v>10</v>
      </c>
      <c r="AL31" s="9" t="n">
        <v>355</v>
      </c>
      <c r="AM31" s="9" t="n">
        <v>0</v>
      </c>
      <c r="AN31" s="9" t="n">
        <v>43</v>
      </c>
      <c r="AO31" s="9" t="n">
        <v>398</v>
      </c>
      <c r="AP31" s="9" t="n">
        <v>39.8</v>
      </c>
      <c r="AQ31" s="10"/>
      <c r="AR31" s="9" t="n">
        <v>16</v>
      </c>
      <c r="AS31" s="9" t="n">
        <v>1033</v>
      </c>
      <c r="AT31" s="9" t="n">
        <v>0</v>
      </c>
      <c r="AU31" s="9" t="n">
        <v>71</v>
      </c>
      <c r="AV31" s="9" t="n">
        <v>1104</v>
      </c>
      <c r="AW31" s="9" t="n">
        <v>69</v>
      </c>
      <c r="AX31" s="10"/>
      <c r="AY31" s="9" t="n">
        <v>16</v>
      </c>
      <c r="AZ31" s="9" t="n">
        <v>1023</v>
      </c>
      <c r="BA31" s="9" t="n">
        <v>0</v>
      </c>
      <c r="BB31" s="9" t="n">
        <v>62</v>
      </c>
      <c r="BC31" s="9" t="n">
        <v>1085</v>
      </c>
      <c r="BD31" s="9" t="n">
        <v>67.8125</v>
      </c>
      <c r="BE31" s="9"/>
    </row>
    <row r="32" customFormat="false" ht="15" hidden="false" customHeight="false" outlineLevel="0" collapsed="false">
      <c r="A32" s="9" t="s">
        <v>275</v>
      </c>
      <c r="B32" s="9" t="s">
        <v>64</v>
      </c>
      <c r="C32" s="9" t="n">
        <v>78.13</v>
      </c>
      <c r="D32" s="9" t="n">
        <v>313</v>
      </c>
      <c r="E32" s="9" t="n">
        <v>4.94</v>
      </c>
      <c r="F32" s="9" t="n">
        <f aca="false">STANDARDIZE(E32,$E$56,$E$57)*-1</f>
        <v>1.48645012775517</v>
      </c>
      <c r="G32" s="9"/>
      <c r="H32" s="9"/>
      <c r="I32" s="9" t="n">
        <v>28</v>
      </c>
      <c r="J32" s="9" t="n">
        <f aca="false">STANDARDIZE(I32,$I$56,$I$57)</f>
        <v>0.39805010260146</v>
      </c>
      <c r="K32" s="9" t="n">
        <v>107</v>
      </c>
      <c r="L32" s="9" t="n">
        <f aca="false">STANDARDIZE(K32,$K$56,$K$57)</f>
        <v>0.623297498474903</v>
      </c>
      <c r="M32" s="9" t="n">
        <v>4.63</v>
      </c>
      <c r="N32" s="9" t="n">
        <f aca="false">STANDARDIZE(M32,$M$56,$M$57)*-1</f>
        <v>0.808839753392545</v>
      </c>
      <c r="O32" s="9" t="n">
        <v>7.83</v>
      </c>
      <c r="P32" s="9" t="n">
        <f aca="false">STANDARDIZE(O32,$O$56,$O$57)*-1</f>
        <v>-0.235199692111594</v>
      </c>
      <c r="Q32" s="9" t="n">
        <f aca="false">F32+H32+J32+L32+N32+P32</f>
        <v>3.08143779011248</v>
      </c>
      <c r="R32" s="9" t="n">
        <f aca="false">AVERAGE(F32,H32,J32,L32,N32,P32)</f>
        <v>0.616287558022496</v>
      </c>
      <c r="S32" s="9" t="n">
        <v>1</v>
      </c>
      <c r="T32" s="9" t="n">
        <v>20</v>
      </c>
      <c r="U32" s="9" t="n">
        <v>19</v>
      </c>
      <c r="V32" s="10"/>
      <c r="W32" s="9" t="n">
        <v>16</v>
      </c>
      <c r="X32" s="9" t="n">
        <v>1058</v>
      </c>
      <c r="Y32" s="9" t="n">
        <v>0</v>
      </c>
      <c r="Z32" s="9" t="n">
        <v>76</v>
      </c>
      <c r="AA32" s="9" t="n">
        <v>1134</v>
      </c>
      <c r="AB32" s="9" t="n">
        <v>70.875</v>
      </c>
      <c r="AC32" s="10"/>
      <c r="AD32" s="9" t="n">
        <v>15</v>
      </c>
      <c r="AE32" s="9" t="n">
        <v>994</v>
      </c>
      <c r="AF32" s="9" t="n">
        <v>0</v>
      </c>
      <c r="AG32" s="9" t="n">
        <v>57</v>
      </c>
      <c r="AH32" s="9" t="n">
        <v>1051</v>
      </c>
      <c r="AI32" s="9" t="n">
        <v>70.0666666666667</v>
      </c>
      <c r="AJ32" s="10"/>
      <c r="AK32" s="9" t="n">
        <v>16</v>
      </c>
      <c r="AL32" s="9" t="n">
        <v>1080</v>
      </c>
      <c r="AM32" s="9" t="n">
        <v>0</v>
      </c>
      <c r="AN32" s="9" t="n">
        <v>68</v>
      </c>
      <c r="AO32" s="9" t="n">
        <v>1148</v>
      </c>
      <c r="AP32" s="9" t="n">
        <v>71.75</v>
      </c>
      <c r="AQ32" s="10"/>
      <c r="AR32" s="9" t="n">
        <v>8</v>
      </c>
      <c r="AS32" s="9" t="n">
        <v>430</v>
      </c>
      <c r="AT32" s="9" t="n">
        <v>0</v>
      </c>
      <c r="AU32" s="9" t="n">
        <v>24</v>
      </c>
      <c r="AV32" s="9" t="n">
        <v>454</v>
      </c>
      <c r="AW32" s="9" t="n">
        <v>56.75</v>
      </c>
      <c r="AX32" s="10"/>
      <c r="AY32" s="9" t="n">
        <v>10</v>
      </c>
      <c r="AZ32" s="9" t="n">
        <v>447</v>
      </c>
      <c r="BA32" s="9" t="n">
        <v>0</v>
      </c>
      <c r="BB32" s="9" t="n">
        <v>16</v>
      </c>
      <c r="BC32" s="9" t="n">
        <v>463</v>
      </c>
      <c r="BD32" s="9" t="n">
        <v>46.3</v>
      </c>
      <c r="BE32" s="9"/>
    </row>
    <row r="33" customFormat="false" ht="15" hidden="false" customHeight="false" outlineLevel="0" collapsed="false">
      <c r="A33" s="9" t="s">
        <v>279</v>
      </c>
      <c r="B33" s="9" t="s">
        <v>64</v>
      </c>
      <c r="C33" s="9" t="n">
        <v>78</v>
      </c>
      <c r="D33" s="9" t="n">
        <v>303</v>
      </c>
      <c r="E33" s="9" t="n">
        <v>4.72</v>
      </c>
      <c r="F33" s="9" t="n">
        <f aca="false">STANDARDIZE(E33,$E$56,$E$57)*-1</f>
        <v>2.59138771459852</v>
      </c>
      <c r="G33" s="9" t="n">
        <v>28</v>
      </c>
      <c r="H33" s="9" t="n">
        <f aca="false">STANDARDIZE(G33,$G$56,$G$57)</f>
        <v>0.377565734135687</v>
      </c>
      <c r="I33" s="9" t="n">
        <v>34</v>
      </c>
      <c r="J33" s="9" t="n">
        <f aca="false">STANDARDIZE(I33,$I$56,$I$57)</f>
        <v>2.21613361621367</v>
      </c>
      <c r="K33" s="9" t="n">
        <v>118</v>
      </c>
      <c r="L33" s="9" t="n">
        <f aca="false">STANDARDIZE(K33,$K$56,$K$57)</f>
        <v>2.18319017984331</v>
      </c>
      <c r="M33" s="9" t="n">
        <v>4.52</v>
      </c>
      <c r="N33" s="9" t="n">
        <f aca="false">STANDARDIZE(M33,$M$56,$M$57)*-1</f>
        <v>1.38491986552105</v>
      </c>
      <c r="O33" s="9" t="n">
        <v>7.31</v>
      </c>
      <c r="P33" s="9" t="n">
        <f aca="false">STANDARDIZE(O33,$O$56,$O$57)*-1</f>
        <v>1.77207706957361</v>
      </c>
      <c r="Q33" s="9" t="n">
        <f aca="false">F33+H33+J33+L33+N33+P33</f>
        <v>10.5252741798858</v>
      </c>
      <c r="R33" s="9" t="n">
        <f aca="false">AVERAGE(F33,H33,J33,L33,N33,P33)</f>
        <v>1.75421236331431</v>
      </c>
      <c r="S33" s="9" t="n">
        <v>1</v>
      </c>
      <c r="T33" s="9" t="n">
        <v>4</v>
      </c>
      <c r="U33" s="9" t="n">
        <v>4</v>
      </c>
      <c r="V33" s="10"/>
      <c r="W33" s="9" t="n">
        <v>16</v>
      </c>
      <c r="X33" s="9" t="n">
        <v>1102</v>
      </c>
      <c r="Y33" s="9" t="n">
        <v>0</v>
      </c>
      <c r="Z33" s="9" t="n">
        <v>76</v>
      </c>
      <c r="AA33" s="9" t="n">
        <v>1178</v>
      </c>
      <c r="AB33" s="9" t="n">
        <v>73.625</v>
      </c>
      <c r="AC33" s="10"/>
      <c r="AD33" s="9" t="n">
        <v>12</v>
      </c>
      <c r="AE33" s="9" t="n">
        <v>889</v>
      </c>
      <c r="AF33" s="9" t="n">
        <v>0</v>
      </c>
      <c r="AG33" s="9" t="n">
        <v>67</v>
      </c>
      <c r="AH33" s="9" t="n">
        <v>956</v>
      </c>
      <c r="AI33" s="9" t="n">
        <v>79.6666666666667</v>
      </c>
      <c r="AJ33" s="10"/>
      <c r="AK33" s="9" t="n">
        <v>16</v>
      </c>
      <c r="AL33" s="9" t="n">
        <v>1156</v>
      </c>
      <c r="AM33" s="9" t="n">
        <v>0</v>
      </c>
      <c r="AN33" s="9" t="n">
        <v>15</v>
      </c>
      <c r="AO33" s="9" t="n">
        <v>1171</v>
      </c>
      <c r="AP33" s="9" t="n">
        <v>73.1875</v>
      </c>
      <c r="AQ33" s="10"/>
      <c r="AR33" s="9" t="n">
        <v>6</v>
      </c>
      <c r="AS33" s="9" t="n">
        <v>407</v>
      </c>
      <c r="AT33" s="9" t="n">
        <v>0</v>
      </c>
      <c r="AU33" s="9" t="n">
        <v>33</v>
      </c>
      <c r="AV33" s="9" t="n">
        <v>440</v>
      </c>
      <c r="AW33" s="9" t="n">
        <v>73.3333333333333</v>
      </c>
      <c r="AX33" s="10"/>
      <c r="AY33" s="9" t="n">
        <v>15</v>
      </c>
      <c r="AZ33" s="9" t="n">
        <v>964</v>
      </c>
      <c r="BA33" s="9" t="n">
        <v>0</v>
      </c>
      <c r="BB33" s="9" t="n">
        <v>69</v>
      </c>
      <c r="BC33" s="9" t="n">
        <v>1033</v>
      </c>
      <c r="BD33" s="9" t="n">
        <v>68.8666666666667</v>
      </c>
      <c r="BE33" s="9"/>
    </row>
    <row r="34" customFormat="false" ht="15" hidden="false" customHeight="false" outlineLevel="0" collapsed="false">
      <c r="A34" s="9" t="s">
        <v>293</v>
      </c>
      <c r="B34" s="9" t="s">
        <v>64</v>
      </c>
      <c r="C34" s="9" t="n">
        <v>78</v>
      </c>
      <c r="D34" s="9" t="n">
        <v>306</v>
      </c>
      <c r="E34" s="9" t="n">
        <v>5.3</v>
      </c>
      <c r="F34" s="9" t="n">
        <f aca="false">STANDARDIZE(E34,$E$56,$E$57)*-1</f>
        <v>-0.321629559806675</v>
      </c>
      <c r="G34" s="9" t="n">
        <v>27</v>
      </c>
      <c r="H34" s="9" t="n">
        <f aca="false">STANDARDIZE(G34,$G$56,$G$57)</f>
        <v>0.169420521727552</v>
      </c>
      <c r="I34" s="9" t="n">
        <v>28.5</v>
      </c>
      <c r="J34" s="9" t="n">
        <f aca="false">STANDARDIZE(I34,$I$56,$I$57)</f>
        <v>0.549557062069144</v>
      </c>
      <c r="K34" s="9" t="n">
        <v>106</v>
      </c>
      <c r="L34" s="9" t="n">
        <f aca="false">STANDARDIZE(K34,$K$56,$K$57)</f>
        <v>0.481489072895957</v>
      </c>
      <c r="M34" s="9" t="n">
        <v>4.68</v>
      </c>
      <c r="N34" s="9" t="n">
        <f aca="false">STANDARDIZE(M34,$M$56,$M$57)*-1</f>
        <v>0.546985156970499</v>
      </c>
      <c r="O34" s="9" t="n">
        <v>7.4</v>
      </c>
      <c r="P34" s="9" t="n">
        <f aca="false">STANDARDIZE(O34,$O$56,$O$57)*-1</f>
        <v>1.42466378389732</v>
      </c>
      <c r="Q34" s="9" t="n">
        <f aca="false">F34+H34+J34+L34+N34+P34</f>
        <v>2.8504860377538</v>
      </c>
      <c r="R34" s="9" t="n">
        <f aca="false">AVERAGE(F34,H34,J34,L34,N34,P34)</f>
        <v>0.475081006292299</v>
      </c>
      <c r="S34" s="9" t="n">
        <v>1</v>
      </c>
      <c r="T34" s="9" t="n">
        <v>2</v>
      </c>
      <c r="U34" s="9" t="n">
        <v>2</v>
      </c>
      <c r="V34" s="10"/>
      <c r="W34" s="9" t="n">
        <v>5</v>
      </c>
      <c r="X34" s="9" t="n">
        <v>272</v>
      </c>
      <c r="Y34" s="9" t="n">
        <v>0</v>
      </c>
      <c r="Z34" s="9" t="n">
        <v>6</v>
      </c>
      <c r="AA34" s="9" t="n">
        <v>278</v>
      </c>
      <c r="AB34" s="9" t="n">
        <v>55.6</v>
      </c>
      <c r="AC34" s="10"/>
      <c r="AD34" s="9" t="n">
        <v>16</v>
      </c>
      <c r="AE34" s="9" t="n">
        <v>982</v>
      </c>
      <c r="AF34" s="9" t="n">
        <v>0</v>
      </c>
      <c r="AG34" s="9" t="n">
        <v>47</v>
      </c>
      <c r="AH34" s="9" t="n">
        <v>1029</v>
      </c>
      <c r="AI34" s="9" t="n">
        <v>64.3125</v>
      </c>
      <c r="AJ34" s="10"/>
      <c r="AK34" s="9" t="n">
        <v>14</v>
      </c>
      <c r="AL34" s="9" t="n">
        <v>900</v>
      </c>
      <c r="AM34" s="9" t="n">
        <v>0</v>
      </c>
      <c r="AN34" s="9" t="n">
        <v>61</v>
      </c>
      <c r="AO34" s="9" t="n">
        <v>961</v>
      </c>
      <c r="AP34" s="9" t="n">
        <v>68.6428571428571</v>
      </c>
      <c r="AQ34" s="10"/>
      <c r="AR34" s="9" t="n">
        <v>4</v>
      </c>
      <c r="AS34" s="9" t="n">
        <v>221</v>
      </c>
      <c r="AT34" s="9" t="n">
        <v>0</v>
      </c>
      <c r="AU34" s="9" t="n">
        <v>13</v>
      </c>
      <c r="AV34" s="9" t="n">
        <v>234</v>
      </c>
      <c r="AW34" s="9" t="n">
        <v>58.5</v>
      </c>
      <c r="AX34" s="10"/>
      <c r="AY34" s="9" t="n">
        <v>11</v>
      </c>
      <c r="AZ34" s="9" t="n">
        <v>702</v>
      </c>
      <c r="BA34" s="9" t="n">
        <v>0</v>
      </c>
      <c r="BB34" s="9" t="n">
        <v>44</v>
      </c>
      <c r="BC34" s="9" t="n">
        <v>746</v>
      </c>
      <c r="BD34" s="9" t="n">
        <v>67.8181818181818</v>
      </c>
      <c r="BE34" s="9"/>
    </row>
    <row r="35" customFormat="false" ht="15" hidden="false" customHeight="false" outlineLevel="0" collapsed="false">
      <c r="A35" s="9" t="s">
        <v>294</v>
      </c>
      <c r="B35" s="9" t="s">
        <v>64</v>
      </c>
      <c r="C35" s="9" t="n">
        <v>80.5</v>
      </c>
      <c r="D35" s="9" t="n">
        <v>315</v>
      </c>
      <c r="E35" s="9" t="n">
        <v>5.34</v>
      </c>
      <c r="F35" s="9" t="n">
        <f aca="false">STANDARDIZE(E35,$E$56,$E$57)*-1</f>
        <v>-0.522527302869102</v>
      </c>
      <c r="G35" s="9" t="n">
        <v>31</v>
      </c>
      <c r="H35" s="9" t="n">
        <f aca="false">STANDARDIZE(G35,$G$56,$G$57)</f>
        <v>1.00200137136009</v>
      </c>
      <c r="I35" s="9"/>
      <c r="J35" s="9"/>
      <c r="K35" s="9"/>
      <c r="L35" s="9"/>
      <c r="M35" s="9"/>
      <c r="N35" s="9"/>
      <c r="O35" s="9"/>
      <c r="P35" s="9"/>
      <c r="Q35" s="9" t="n">
        <f aca="false">F35+H35+J35+L35+N35+P35</f>
        <v>0.479474068490991</v>
      </c>
      <c r="R35" s="9" t="n">
        <f aca="false">AVERAGE(F35,H35,J35,L35,N35,P35)</f>
        <v>0.239737034245495</v>
      </c>
      <c r="S35" s="9"/>
      <c r="T35" s="9"/>
      <c r="U35" s="9"/>
      <c r="V35" s="10"/>
      <c r="W35" s="9"/>
      <c r="X35" s="9"/>
      <c r="Y35" s="9"/>
      <c r="Z35" s="9"/>
      <c r="AA35" s="9" t="n">
        <v>0</v>
      </c>
      <c r="AB35" s="9"/>
      <c r="AC35" s="10"/>
      <c r="AD35" s="9"/>
      <c r="AE35" s="9"/>
      <c r="AF35" s="9"/>
      <c r="AG35" s="9"/>
      <c r="AH35" s="9" t="n">
        <v>0</v>
      </c>
      <c r="AI35" s="9"/>
      <c r="AJ35" s="10"/>
      <c r="AK35" s="9"/>
      <c r="AL35" s="9"/>
      <c r="AM35" s="9"/>
      <c r="AN35" s="9"/>
      <c r="AO35" s="9" t="n">
        <v>0</v>
      </c>
      <c r="AP35" s="9"/>
      <c r="AQ35" s="10"/>
      <c r="AR35" s="9"/>
      <c r="AS35" s="9"/>
      <c r="AT35" s="9"/>
      <c r="AU35" s="9"/>
      <c r="AV35" s="9" t="n">
        <v>0</v>
      </c>
      <c r="AW35" s="9"/>
      <c r="AX35" s="10"/>
      <c r="AY35" s="9"/>
      <c r="AZ35" s="9"/>
      <c r="BA35" s="9"/>
      <c r="BB35" s="9"/>
      <c r="BC35" s="9" t="n">
        <v>0</v>
      </c>
      <c r="BD35" s="9"/>
      <c r="BE35" s="9"/>
    </row>
    <row r="36" customFormat="false" ht="15" hidden="false" customHeight="false" outlineLevel="0" collapsed="false">
      <c r="A36" s="9" t="s">
        <v>297</v>
      </c>
      <c r="B36" s="9" t="s">
        <v>64</v>
      </c>
      <c r="C36" s="9" t="n">
        <v>76.75</v>
      </c>
      <c r="D36" s="9" t="n">
        <v>318</v>
      </c>
      <c r="E36" s="9" t="n">
        <v>5.3</v>
      </c>
      <c r="F36" s="9" t="n">
        <f aca="false">STANDARDIZE(E36,$E$56,$E$57)*-1</f>
        <v>-0.321629559806675</v>
      </c>
      <c r="G36" s="9" t="n">
        <v>25</v>
      </c>
      <c r="H36" s="9" t="n">
        <f aca="false">STANDARDIZE(G36,$G$56,$G$57)</f>
        <v>-0.246869903088719</v>
      </c>
      <c r="I36" s="9" t="n">
        <v>23.5</v>
      </c>
      <c r="J36" s="9" t="n">
        <f aca="false">STANDARDIZE(I36,$I$56,$I$57)</f>
        <v>-0.965512532607696</v>
      </c>
      <c r="K36" s="9" t="n">
        <v>102</v>
      </c>
      <c r="L36" s="9" t="n">
        <f aca="false">STANDARDIZE(K36,$K$56,$K$57)</f>
        <v>-0.0857446294198287</v>
      </c>
      <c r="M36" s="9" t="n">
        <v>5.06</v>
      </c>
      <c r="N36" s="9" t="n">
        <f aca="false">STANDARDIZE(M36,$M$56,$M$57)*-1</f>
        <v>-1.44310977583705</v>
      </c>
      <c r="O36" s="9" t="n">
        <v>8.11</v>
      </c>
      <c r="P36" s="9" t="n">
        <f aca="false">STANDARDIZE(O36,$O$56,$O$57)*-1</f>
        <v>-1.3160410253267</v>
      </c>
      <c r="Q36" s="9" t="n">
        <f aca="false">F36+H36+J36+L36+N36+P36</f>
        <v>-4.37890742608667</v>
      </c>
      <c r="R36" s="9" t="n">
        <f aca="false">AVERAGE(F36,H36,J36,L36,N36,P36)</f>
        <v>-0.729817904347778</v>
      </c>
      <c r="S36" s="9"/>
      <c r="T36" s="9"/>
      <c r="U36" s="9"/>
      <c r="V36" s="10"/>
      <c r="W36" s="9"/>
      <c r="X36" s="9"/>
      <c r="Y36" s="9"/>
      <c r="Z36" s="9"/>
      <c r="AA36" s="9" t="n">
        <v>0</v>
      </c>
      <c r="AB36" s="9"/>
      <c r="AC36" s="10"/>
      <c r="AD36" s="9"/>
      <c r="AE36" s="9"/>
      <c r="AF36" s="9"/>
      <c r="AG36" s="9"/>
      <c r="AH36" s="9" t="n">
        <v>0</v>
      </c>
      <c r="AI36" s="9"/>
      <c r="AJ36" s="10"/>
      <c r="AK36" s="9"/>
      <c r="AL36" s="9"/>
      <c r="AM36" s="9"/>
      <c r="AN36" s="9"/>
      <c r="AO36" s="9" t="n">
        <v>0</v>
      </c>
      <c r="AP36" s="9"/>
      <c r="AQ36" s="10"/>
      <c r="AR36" s="9"/>
      <c r="AS36" s="9"/>
      <c r="AT36" s="9"/>
      <c r="AU36" s="9"/>
      <c r="AV36" s="9" t="n">
        <v>0</v>
      </c>
      <c r="AW36" s="9"/>
      <c r="AX36" s="10"/>
      <c r="AY36" s="9"/>
      <c r="AZ36" s="9"/>
      <c r="BA36" s="9"/>
      <c r="BB36" s="9"/>
      <c r="BC36" s="9" t="n">
        <v>0</v>
      </c>
      <c r="BD36" s="9"/>
      <c r="BE36" s="9"/>
    </row>
    <row r="37" customFormat="false" ht="15" hidden="false" customHeight="false" outlineLevel="0" collapsed="false">
      <c r="A37" s="9" t="s">
        <v>321</v>
      </c>
      <c r="B37" s="9" t="s">
        <v>64</v>
      </c>
      <c r="C37" s="9" t="n">
        <v>77.13</v>
      </c>
      <c r="D37" s="9" t="n">
        <v>310</v>
      </c>
      <c r="E37" s="9" t="n">
        <v>5.29</v>
      </c>
      <c r="F37" s="9" t="n">
        <f aca="false">STANDARDIZE(E37,$E$56,$E$57)*-1</f>
        <v>-0.271405124041069</v>
      </c>
      <c r="G37" s="9"/>
      <c r="H37" s="9"/>
      <c r="I37" s="9" t="n">
        <v>24.5</v>
      </c>
      <c r="J37" s="9" t="n">
        <f aca="false">STANDARDIZE(I37,$I$56,$I$57)</f>
        <v>-0.662498613672328</v>
      </c>
      <c r="K37" s="9" t="n">
        <v>103</v>
      </c>
      <c r="L37" s="9" t="n">
        <f aca="false">STANDARDIZE(K37,$K$56,$K$57)</f>
        <v>0.0560637961591177</v>
      </c>
      <c r="M37" s="9" t="n">
        <v>5.01</v>
      </c>
      <c r="N37" s="9" t="n">
        <f aca="false">STANDARDIZE(M37,$M$56,$M$57)*-1</f>
        <v>-1.18125517941501</v>
      </c>
      <c r="O37" s="9" t="n">
        <v>8.31</v>
      </c>
      <c r="P37" s="9" t="n">
        <f aca="false">STANDARDIZE(O37,$O$56,$O$57)*-1</f>
        <v>-2.08807054905178</v>
      </c>
      <c r="Q37" s="9" t="n">
        <f aca="false">F37+H37+J37+L37+N37+P37</f>
        <v>-4.14716567002107</v>
      </c>
      <c r="R37" s="9" t="n">
        <f aca="false">AVERAGE(F37,H37,J37,L37,N37,P37)</f>
        <v>-0.829433134004213</v>
      </c>
      <c r="S37" s="9" t="n">
        <v>2</v>
      </c>
      <c r="T37" s="9" t="n">
        <v>42</v>
      </c>
      <c r="U37" s="9" t="n">
        <v>39</v>
      </c>
      <c r="V37" s="10"/>
      <c r="W37" s="9" t="n">
        <v>5</v>
      </c>
      <c r="X37" s="9" t="n">
        <v>173</v>
      </c>
      <c r="Y37" s="9" t="n">
        <v>0</v>
      </c>
      <c r="Z37" s="9" t="n">
        <v>6</v>
      </c>
      <c r="AA37" s="9" t="n">
        <v>179</v>
      </c>
      <c r="AB37" s="9" t="n">
        <v>35.8</v>
      </c>
      <c r="AC37" s="10"/>
      <c r="AD37" s="9" t="n">
        <v>12</v>
      </c>
      <c r="AE37" s="9" t="n">
        <v>486</v>
      </c>
      <c r="AF37" s="9" t="n">
        <v>0</v>
      </c>
      <c r="AG37" s="9" t="n">
        <v>34</v>
      </c>
      <c r="AH37" s="9" t="n">
        <v>520</v>
      </c>
      <c r="AI37" s="9" t="n">
        <v>43.3333333333333</v>
      </c>
      <c r="AJ37" s="10"/>
      <c r="AK37" s="9"/>
      <c r="AL37" s="9"/>
      <c r="AM37" s="9"/>
      <c r="AN37" s="9"/>
      <c r="AO37" s="9" t="n">
        <v>0</v>
      </c>
      <c r="AP37" s="9"/>
      <c r="AQ37" s="10"/>
      <c r="AR37" s="9" t="n">
        <v>10</v>
      </c>
      <c r="AS37" s="9" t="n">
        <v>255</v>
      </c>
      <c r="AT37" s="9" t="n">
        <v>0</v>
      </c>
      <c r="AU37" s="9" t="n">
        <v>30</v>
      </c>
      <c r="AV37" s="9" t="n">
        <v>285</v>
      </c>
      <c r="AW37" s="9" t="n">
        <v>28.5</v>
      </c>
      <c r="AX37" s="10"/>
      <c r="AY37" s="9" t="n">
        <v>7</v>
      </c>
      <c r="AZ37" s="9" t="n">
        <v>447</v>
      </c>
      <c r="BA37" s="9" t="n">
        <v>0</v>
      </c>
      <c r="BB37" s="9" t="n">
        <v>33</v>
      </c>
      <c r="BC37" s="9" t="n">
        <v>480</v>
      </c>
      <c r="BD37" s="9" t="n">
        <v>68.5714285714286</v>
      </c>
      <c r="BE37" s="9"/>
    </row>
    <row r="38" customFormat="false" ht="15" hidden="false" customHeight="false" outlineLevel="0" collapsed="false">
      <c r="A38" s="9" t="s">
        <v>342</v>
      </c>
      <c r="B38" s="9" t="s">
        <v>64</v>
      </c>
      <c r="C38" s="9" t="n">
        <v>77.25</v>
      </c>
      <c r="D38" s="9" t="n">
        <v>323</v>
      </c>
      <c r="E38" s="9" t="n">
        <v>5.2</v>
      </c>
      <c r="F38" s="9" t="n">
        <f aca="false">STANDARDIZE(E38,$E$56,$E$57)*-1</f>
        <v>0.180614797849391</v>
      </c>
      <c r="G38" s="9" t="n">
        <v>19</v>
      </c>
      <c r="H38" s="9" t="n">
        <f aca="false">STANDARDIZE(G38,$G$56,$G$57)</f>
        <v>-1.49574117753753</v>
      </c>
      <c r="I38" s="9" t="n">
        <v>29.5</v>
      </c>
      <c r="J38" s="9" t="n">
        <f aca="false">STANDARDIZE(I38,$I$56,$I$57)</f>
        <v>0.852570981004512</v>
      </c>
      <c r="K38" s="9" t="n">
        <v>109</v>
      </c>
      <c r="L38" s="9" t="n">
        <f aca="false">STANDARDIZE(K38,$K$56,$K$57)</f>
        <v>0.906914349632796</v>
      </c>
      <c r="M38" s="9" t="n">
        <v>4.57</v>
      </c>
      <c r="N38" s="9" t="n">
        <f aca="false">STANDARDIZE(M38,$M$56,$M$57)*-1</f>
        <v>1.123065269099</v>
      </c>
      <c r="O38" s="9" t="n">
        <v>7.77</v>
      </c>
      <c r="P38" s="9" t="n">
        <f aca="false">STANDARDIZE(O38,$O$56,$O$57)*-1</f>
        <v>-0.00359083499406917</v>
      </c>
      <c r="Q38" s="9" t="n">
        <f aca="false">F38+H38+J38+L38+N38+P38</f>
        <v>1.5638333850541</v>
      </c>
      <c r="R38" s="9" t="n">
        <f aca="false">AVERAGE(F38,H38,J38,L38,N38,P38)</f>
        <v>0.260638897509016</v>
      </c>
      <c r="S38" s="9"/>
      <c r="T38" s="9"/>
      <c r="U38" s="9"/>
      <c r="V38" s="10"/>
      <c r="W38" s="9" t="n">
        <v>1</v>
      </c>
      <c r="X38" s="9" t="n">
        <v>13</v>
      </c>
      <c r="Y38" s="9" t="n">
        <v>0</v>
      </c>
      <c r="Z38" s="9" t="n">
        <v>1</v>
      </c>
      <c r="AA38" s="9" t="n">
        <v>14</v>
      </c>
      <c r="AB38" s="9" t="n">
        <v>14</v>
      </c>
      <c r="AC38" s="10"/>
      <c r="AD38" s="9"/>
      <c r="AE38" s="9"/>
      <c r="AF38" s="9"/>
      <c r="AG38" s="9"/>
      <c r="AH38" s="9" t="n">
        <v>0</v>
      </c>
      <c r="AI38" s="9"/>
      <c r="AJ38" s="10"/>
      <c r="AK38" s="9" t="n">
        <v>5</v>
      </c>
      <c r="AL38" s="9" t="n">
        <v>0</v>
      </c>
      <c r="AM38" s="9" t="n">
        <v>0</v>
      </c>
      <c r="AN38" s="9" t="n">
        <v>22</v>
      </c>
      <c r="AO38" s="9" t="n">
        <v>22</v>
      </c>
      <c r="AP38" s="9" t="n">
        <v>4.4</v>
      </c>
      <c r="AQ38" s="10"/>
      <c r="AR38" s="9"/>
      <c r="AS38" s="9"/>
      <c r="AT38" s="9"/>
      <c r="AU38" s="9"/>
      <c r="AV38" s="9" t="n">
        <v>0</v>
      </c>
      <c r="AW38" s="9"/>
      <c r="AX38" s="10"/>
      <c r="AY38" s="9"/>
      <c r="AZ38" s="9"/>
      <c r="BA38" s="9"/>
      <c r="BB38" s="9"/>
      <c r="BC38" s="9" t="n">
        <v>0</v>
      </c>
      <c r="BD38" s="9"/>
      <c r="BE38" s="9"/>
    </row>
    <row r="39" customFormat="false" ht="15" hidden="false" customHeight="false" outlineLevel="0" collapsed="false">
      <c r="A39" s="9" t="s">
        <v>346</v>
      </c>
      <c r="B39" s="9" t="s">
        <v>64</v>
      </c>
      <c r="C39" s="9" t="n">
        <v>77.38</v>
      </c>
      <c r="D39" s="9" t="n">
        <v>308</v>
      </c>
      <c r="E39" s="9" t="n">
        <v>5.45</v>
      </c>
      <c r="F39" s="9" t="n">
        <f aca="false">STANDARDIZE(E39,$E$56,$E$57)*-1</f>
        <v>-1.07499609629078</v>
      </c>
      <c r="G39" s="9" t="n">
        <v>17</v>
      </c>
      <c r="H39" s="9" t="n">
        <f aca="false">STANDARDIZE(G39,$G$56,$G$57)</f>
        <v>-1.9120316023538</v>
      </c>
      <c r="I39" s="9" t="n">
        <v>23.5</v>
      </c>
      <c r="J39" s="9" t="n">
        <f aca="false">STANDARDIZE(I39,$I$56,$I$57)</f>
        <v>-0.965512532607696</v>
      </c>
      <c r="K39" s="9" t="n">
        <v>100</v>
      </c>
      <c r="L39" s="9" t="n">
        <f aca="false">STANDARDIZE(K39,$K$56,$K$57)</f>
        <v>-0.369361480577721</v>
      </c>
      <c r="M39" s="9" t="n">
        <v>4.84</v>
      </c>
      <c r="N39" s="9" t="n">
        <f aca="false">STANDARDIZE(M39,$M$56,$M$57)*-1</f>
        <v>-0.290949551580051</v>
      </c>
      <c r="O39" s="9" t="n">
        <v>7.92</v>
      </c>
      <c r="P39" s="9" t="n">
        <f aca="false">STANDARDIZE(O39,$O$56,$O$57)*-1</f>
        <v>-0.582612977787877</v>
      </c>
      <c r="Q39" s="9" t="n">
        <f aca="false">F39+H39+J39+L39+N39+P39</f>
        <v>-5.19546424119793</v>
      </c>
      <c r="R39" s="9" t="n">
        <f aca="false">AVERAGE(F39,H39,J39,L39,N39,P39)</f>
        <v>-0.865910706866321</v>
      </c>
      <c r="S39" s="9" t="n">
        <v>5</v>
      </c>
      <c r="T39" s="9" t="n">
        <v>141</v>
      </c>
      <c r="U39" s="9" t="n">
        <v>122</v>
      </c>
      <c r="V39" s="10"/>
      <c r="W39" s="9"/>
      <c r="X39" s="9"/>
      <c r="Y39" s="9"/>
      <c r="Z39" s="9"/>
      <c r="AA39" s="9" t="n">
        <v>0</v>
      </c>
      <c r="AB39" s="9"/>
      <c r="AC39" s="10"/>
      <c r="AD39" s="9" t="n">
        <v>15</v>
      </c>
      <c r="AE39" s="9" t="n">
        <v>722</v>
      </c>
      <c r="AF39" s="9" t="n">
        <v>0</v>
      </c>
      <c r="AG39" s="9" t="n">
        <v>59</v>
      </c>
      <c r="AH39" s="9" t="n">
        <v>781</v>
      </c>
      <c r="AI39" s="9" t="n">
        <v>52.0666666666667</v>
      </c>
      <c r="AJ39" s="10"/>
      <c r="AK39" s="9" t="n">
        <v>7</v>
      </c>
      <c r="AL39" s="9" t="n">
        <v>398</v>
      </c>
      <c r="AM39" s="9" t="n">
        <v>0</v>
      </c>
      <c r="AN39" s="9" t="n">
        <v>26</v>
      </c>
      <c r="AO39" s="9" t="n">
        <v>424</v>
      </c>
      <c r="AP39" s="9" t="n">
        <v>60.5714285714286</v>
      </c>
      <c r="AQ39" s="10"/>
      <c r="AR39" s="9" t="n">
        <v>4</v>
      </c>
      <c r="AS39" s="9" t="n">
        <v>268</v>
      </c>
      <c r="AT39" s="9" t="n">
        <v>0</v>
      </c>
      <c r="AU39" s="9" t="n">
        <v>4</v>
      </c>
      <c r="AV39" s="9" t="n">
        <v>272</v>
      </c>
      <c r="AW39" s="9" t="n">
        <v>68</v>
      </c>
      <c r="AX39" s="10"/>
      <c r="AY39" s="9" t="n">
        <v>8</v>
      </c>
      <c r="AZ39" s="9" t="n">
        <v>557</v>
      </c>
      <c r="BA39" s="9" t="n">
        <v>0</v>
      </c>
      <c r="BB39" s="9" t="n">
        <v>39</v>
      </c>
      <c r="BC39" s="9" t="n">
        <v>596</v>
      </c>
      <c r="BD39" s="9" t="n">
        <v>74.5</v>
      </c>
      <c r="BE39" s="9"/>
    </row>
    <row r="40" customFormat="false" ht="15" hidden="false" customHeight="false" outlineLevel="0" collapsed="false">
      <c r="A40" s="9" t="s">
        <v>349</v>
      </c>
      <c r="B40" s="9" t="s">
        <v>64</v>
      </c>
      <c r="C40" s="9" t="n">
        <v>77.25</v>
      </c>
      <c r="D40" s="9" t="n">
        <v>331</v>
      </c>
      <c r="E40" s="9" t="n">
        <v>5.49</v>
      </c>
      <c r="F40" s="9" t="n">
        <f aca="false">STANDARDIZE(E40,$E$56,$E$57)*-1</f>
        <v>-1.27589383935321</v>
      </c>
      <c r="G40" s="9"/>
      <c r="H40" s="9" t="n">
        <f aca="false">STANDARDIZE(G40,$G$56,$G$57)</f>
        <v>-5.4505002132921</v>
      </c>
      <c r="I40" s="9" t="n">
        <v>22</v>
      </c>
      <c r="J40" s="9" t="n">
        <f aca="false">STANDARDIZE(I40,$I$56,$I$57)</f>
        <v>-1.42003341101075</v>
      </c>
      <c r="K40" s="9" t="n">
        <v>88</v>
      </c>
      <c r="L40" s="9" t="n">
        <f aca="false">STANDARDIZE(K40,$K$56,$K$57)</f>
        <v>-2.07106258752508</v>
      </c>
      <c r="M40" s="9" t="n">
        <v>5.06</v>
      </c>
      <c r="N40" s="9" t="n">
        <f aca="false">STANDARDIZE(M40,$M$56,$M$57)*-1</f>
        <v>-1.44310977583705</v>
      </c>
      <c r="O40" s="9" t="n">
        <v>8.06</v>
      </c>
      <c r="P40" s="9" t="n">
        <f aca="false">STANDARDIZE(O40,$O$56,$O$57)*-1</f>
        <v>-1.12303364439543</v>
      </c>
      <c r="Q40" s="9" t="n">
        <f aca="false">F40+H40+J40+L40+N40+P40</f>
        <v>-12.7836334714136</v>
      </c>
      <c r="R40" s="9" t="n">
        <f aca="false">AVERAGE(F40,H40,J40,L40,N40,P40)</f>
        <v>-2.13060557856894</v>
      </c>
      <c r="S40" s="9"/>
      <c r="T40" s="9"/>
      <c r="U40" s="9"/>
      <c r="V40" s="10"/>
      <c r="W40" s="9"/>
      <c r="X40" s="9"/>
      <c r="Y40" s="9"/>
      <c r="Z40" s="9"/>
      <c r="AA40" s="9" t="n">
        <v>0</v>
      </c>
      <c r="AB40" s="9"/>
      <c r="AC40" s="10"/>
      <c r="AD40" s="9"/>
      <c r="AE40" s="9"/>
      <c r="AF40" s="9"/>
      <c r="AG40" s="9"/>
      <c r="AH40" s="9" t="n">
        <v>0</v>
      </c>
      <c r="AI40" s="9"/>
      <c r="AJ40" s="10"/>
      <c r="AK40" s="9"/>
      <c r="AL40" s="9"/>
      <c r="AM40" s="9"/>
      <c r="AN40" s="9"/>
      <c r="AO40" s="9" t="n">
        <v>0</v>
      </c>
      <c r="AP40" s="9"/>
      <c r="AQ40" s="10"/>
      <c r="AR40" s="9"/>
      <c r="AS40" s="9"/>
      <c r="AT40" s="9"/>
      <c r="AU40" s="9"/>
      <c r="AV40" s="9" t="n">
        <v>0</v>
      </c>
      <c r="AW40" s="9"/>
      <c r="AX40" s="10"/>
      <c r="AY40" s="9"/>
      <c r="AZ40" s="9"/>
      <c r="BA40" s="9"/>
      <c r="BB40" s="9"/>
      <c r="BC40" s="9" t="n">
        <v>0</v>
      </c>
      <c r="BD40" s="9"/>
      <c r="BE40" s="9"/>
    </row>
    <row r="41" customFormat="false" ht="15" hidden="false" customHeight="false" outlineLevel="0" collapsed="false">
      <c r="A41" s="9" t="s">
        <v>357</v>
      </c>
      <c r="B41" s="9" t="s">
        <v>64</v>
      </c>
      <c r="C41" s="9" t="n">
        <v>79.63</v>
      </c>
      <c r="D41" s="9" t="n">
        <v>308</v>
      </c>
      <c r="E41" s="9" t="n">
        <v>5.14</v>
      </c>
      <c r="F41" s="9" t="n">
        <f aca="false">STANDARDIZE(E41,$E$56,$E$57)*-1</f>
        <v>0.481961412443034</v>
      </c>
      <c r="G41" s="9" t="n">
        <v>33</v>
      </c>
      <c r="H41" s="9" t="n">
        <f aca="false">STANDARDIZE(G41,$G$56,$G$57)</f>
        <v>1.41829179617636</v>
      </c>
      <c r="I41" s="9" t="n">
        <v>30</v>
      </c>
      <c r="J41" s="9" t="n">
        <f aca="false">STANDARDIZE(I41,$I$56,$I$57)</f>
        <v>1.0040779404722</v>
      </c>
      <c r="K41" s="9" t="n">
        <v>113</v>
      </c>
      <c r="L41" s="9" t="n">
        <f aca="false">STANDARDIZE(K41,$K$56,$K$57)</f>
        <v>1.47414805194858</v>
      </c>
      <c r="M41" s="9" t="n">
        <v>4.68</v>
      </c>
      <c r="N41" s="9" t="n">
        <f aca="false">STANDARDIZE(M41,$M$56,$M$57)*-1</f>
        <v>0.546985156970499</v>
      </c>
      <c r="O41" s="9" t="n">
        <v>7.62</v>
      </c>
      <c r="P41" s="9" t="n">
        <f aca="false">STANDARDIZE(O41,$O$56,$O$57)*-1</f>
        <v>0.575431307799736</v>
      </c>
      <c r="Q41" s="9" t="n">
        <f aca="false">F41+H41+J41+L41+N41+P41</f>
        <v>5.50089566581041</v>
      </c>
      <c r="R41" s="9" t="n">
        <f aca="false">AVERAGE(F41,H41,J41,L41,N41,P41)</f>
        <v>0.916815944301735</v>
      </c>
      <c r="S41" s="9" t="n">
        <v>7</v>
      </c>
      <c r="T41" s="9" t="n">
        <v>240</v>
      </c>
      <c r="U41" s="9" t="n">
        <v>189</v>
      </c>
      <c r="V41" s="10"/>
      <c r="W41" s="9"/>
      <c r="X41" s="9"/>
      <c r="Y41" s="9"/>
      <c r="Z41" s="9"/>
      <c r="AA41" s="9" t="n">
        <v>0</v>
      </c>
      <c r="AB41" s="9"/>
      <c r="AC41" s="10"/>
      <c r="AD41" s="9"/>
      <c r="AE41" s="9"/>
      <c r="AF41" s="9"/>
      <c r="AG41" s="9"/>
      <c r="AH41" s="9" t="n">
        <v>0</v>
      </c>
      <c r="AI41" s="9"/>
      <c r="AJ41" s="10"/>
      <c r="AK41" s="9" t="n">
        <v>1</v>
      </c>
      <c r="AL41" s="9" t="n">
        <v>28</v>
      </c>
      <c r="AM41" s="9" t="n">
        <v>0</v>
      </c>
      <c r="AN41" s="9" t="n">
        <v>6</v>
      </c>
      <c r="AO41" s="9" t="n">
        <v>34</v>
      </c>
      <c r="AP41" s="9" t="n">
        <v>34</v>
      </c>
      <c r="AQ41" s="10"/>
      <c r="AR41" s="9"/>
      <c r="AS41" s="9"/>
      <c r="AT41" s="9"/>
      <c r="AU41" s="9"/>
      <c r="AV41" s="9" t="n">
        <v>0</v>
      </c>
      <c r="AW41" s="9"/>
      <c r="AX41" s="10"/>
      <c r="AY41" s="9"/>
      <c r="AZ41" s="9"/>
      <c r="BA41" s="9"/>
      <c r="BB41" s="9"/>
      <c r="BC41" s="9" t="n">
        <v>0</v>
      </c>
      <c r="BD41" s="9"/>
      <c r="BE41" s="9"/>
    </row>
    <row r="42" customFormat="false" ht="15" hidden="false" customHeight="false" outlineLevel="0" collapsed="false">
      <c r="A42" s="9" t="s">
        <v>359</v>
      </c>
      <c r="B42" s="9" t="s">
        <v>64</v>
      </c>
      <c r="C42" s="9" t="n">
        <v>77.88</v>
      </c>
      <c r="D42" s="9" t="n">
        <v>308</v>
      </c>
      <c r="E42" s="9" t="n">
        <v>5.17</v>
      </c>
      <c r="F42" s="9" t="n">
        <f aca="false">STANDARDIZE(E42,$E$56,$E$57)*-1</f>
        <v>0.331288105146213</v>
      </c>
      <c r="G42" s="9" t="n">
        <v>20</v>
      </c>
      <c r="H42" s="9" t="n">
        <f aca="false">STANDARDIZE(G42,$G$56,$G$57)</f>
        <v>-1.2875959651294</v>
      </c>
      <c r="I42" s="9" t="n">
        <v>31.5</v>
      </c>
      <c r="J42" s="9" t="n">
        <f aca="false">STANDARDIZE(I42,$I$56,$I$57)</f>
        <v>1.45859881887525</v>
      </c>
      <c r="K42" s="9" t="n">
        <v>101</v>
      </c>
      <c r="L42" s="9" t="n">
        <f aca="false">STANDARDIZE(K42,$K$56,$K$57)</f>
        <v>-0.227553054998775</v>
      </c>
      <c r="M42" s="9" t="n">
        <v>4.91</v>
      </c>
      <c r="N42" s="9" t="n">
        <f aca="false">STANDARDIZE(M42,$M$56,$M$57)*-1</f>
        <v>-0.657545986570918</v>
      </c>
      <c r="O42" s="9" t="n">
        <v>7.94</v>
      </c>
      <c r="P42" s="9" t="n">
        <f aca="false">STANDARDIZE(O42,$O$56,$O$57)*-1</f>
        <v>-0.659815930160387</v>
      </c>
      <c r="Q42" s="9" t="n">
        <f aca="false">F42+H42+J42+L42+N42+P42</f>
        <v>-1.04262401283801</v>
      </c>
      <c r="R42" s="9" t="n">
        <f aca="false">AVERAGE(F42,H42,J42,L42,N42,P42)</f>
        <v>-0.173770668806336</v>
      </c>
      <c r="S42" s="9" t="n">
        <v>5</v>
      </c>
      <c r="T42" s="9" t="n">
        <v>168</v>
      </c>
      <c r="U42" s="9" t="n">
        <v>140</v>
      </c>
      <c r="V42" s="10"/>
      <c r="W42" s="9" t="n">
        <v>16</v>
      </c>
      <c r="X42" s="9" t="n">
        <v>131</v>
      </c>
      <c r="Y42" s="9" t="n">
        <v>0</v>
      </c>
      <c r="Z42" s="9" t="n">
        <v>67</v>
      </c>
      <c r="AA42" s="9" t="n">
        <v>198</v>
      </c>
      <c r="AB42" s="9" t="n">
        <v>12.375</v>
      </c>
      <c r="AC42" s="10"/>
      <c r="AD42" s="9" t="n">
        <v>15</v>
      </c>
      <c r="AE42" s="9" t="n">
        <v>969</v>
      </c>
      <c r="AF42" s="9" t="n">
        <v>0</v>
      </c>
      <c r="AG42" s="9" t="n">
        <v>73</v>
      </c>
      <c r="AH42" s="9" t="n">
        <v>1042</v>
      </c>
      <c r="AI42" s="9" t="n">
        <v>69.4666666666667</v>
      </c>
      <c r="AJ42" s="10"/>
      <c r="AK42" s="9" t="n">
        <v>16</v>
      </c>
      <c r="AL42" s="9" t="n">
        <v>1128</v>
      </c>
      <c r="AM42" s="9" t="n">
        <v>0</v>
      </c>
      <c r="AN42" s="9" t="n">
        <v>69</v>
      </c>
      <c r="AO42" s="9" t="n">
        <v>1197</v>
      </c>
      <c r="AP42" s="9" t="n">
        <v>74.8125</v>
      </c>
      <c r="AQ42" s="10"/>
      <c r="AR42" s="9" t="n">
        <v>15</v>
      </c>
      <c r="AS42" s="9" t="n">
        <v>924</v>
      </c>
      <c r="AT42" s="9" t="n">
        <v>0</v>
      </c>
      <c r="AU42" s="9" t="n">
        <v>68</v>
      </c>
      <c r="AV42" s="9" t="n">
        <v>992</v>
      </c>
      <c r="AW42" s="9" t="n">
        <v>66.1333333333333</v>
      </c>
      <c r="AX42" s="10"/>
      <c r="AY42" s="9" t="n">
        <v>13</v>
      </c>
      <c r="AZ42" s="9" t="n">
        <v>791</v>
      </c>
      <c r="BA42" s="9" t="n">
        <v>0</v>
      </c>
      <c r="BB42" s="9" t="n">
        <v>62</v>
      </c>
      <c r="BC42" s="9" t="n">
        <v>853</v>
      </c>
      <c r="BD42" s="9" t="n">
        <v>65.6153846153846</v>
      </c>
      <c r="BE42" s="9"/>
    </row>
    <row r="43" customFormat="false" ht="15" hidden="false" customHeight="false" outlineLevel="0" collapsed="false">
      <c r="A43" s="9" t="s">
        <v>368</v>
      </c>
      <c r="B43" s="9" t="s">
        <v>64</v>
      </c>
      <c r="C43" s="9" t="n">
        <v>78.25</v>
      </c>
      <c r="D43" s="9" t="n">
        <v>334</v>
      </c>
      <c r="E43" s="9" t="n">
        <v>5.24</v>
      </c>
      <c r="F43" s="9" t="n">
        <f aca="false">STANDARDIZE(E43,$E$56,$E$57)*-1</f>
        <v>-0.0202829452130363</v>
      </c>
      <c r="G43" s="9" t="n">
        <v>28</v>
      </c>
      <c r="H43" s="9" t="n">
        <f aca="false">STANDARDIZE(G43,$G$56,$G$57)</f>
        <v>0.377565734135687</v>
      </c>
      <c r="I43" s="9" t="n">
        <v>23</v>
      </c>
      <c r="J43" s="9" t="n">
        <f aca="false">STANDARDIZE(I43,$I$56,$I$57)</f>
        <v>-1.11701949207538</v>
      </c>
      <c r="K43" s="9"/>
      <c r="L43" s="9"/>
      <c r="M43" s="9" t="n">
        <v>5.24</v>
      </c>
      <c r="N43" s="9" t="n">
        <f aca="false">STANDARDIZE(M43,$M$56,$M$57)*-1</f>
        <v>-2.38578632295643</v>
      </c>
      <c r="O43" s="9"/>
      <c r="P43" s="9"/>
      <c r="Q43" s="9" t="n">
        <f aca="false">F43+H43+J43+L43+N43+P43</f>
        <v>-3.14552302610915</v>
      </c>
      <c r="R43" s="9" t="n">
        <f aca="false">AVERAGE(F43,H43,J43,L43,N43,P43)</f>
        <v>-0.786380756527289</v>
      </c>
      <c r="S43" s="9"/>
      <c r="T43" s="9"/>
      <c r="U43" s="9"/>
      <c r="V43" s="10"/>
      <c r="W43" s="9"/>
      <c r="X43" s="9"/>
      <c r="Y43" s="9"/>
      <c r="Z43" s="9"/>
      <c r="AA43" s="9" t="n">
        <v>0</v>
      </c>
      <c r="AB43" s="9"/>
      <c r="AC43" s="10"/>
      <c r="AD43" s="9"/>
      <c r="AE43" s="9"/>
      <c r="AF43" s="9"/>
      <c r="AG43" s="9"/>
      <c r="AH43" s="9" t="n">
        <v>0</v>
      </c>
      <c r="AI43" s="9"/>
      <c r="AJ43" s="10"/>
      <c r="AK43" s="9"/>
      <c r="AL43" s="9"/>
      <c r="AM43" s="9"/>
      <c r="AN43" s="9"/>
      <c r="AO43" s="9" t="n">
        <v>0</v>
      </c>
      <c r="AP43" s="9"/>
      <c r="AQ43" s="10"/>
      <c r="AR43" s="9"/>
      <c r="AS43" s="9"/>
      <c r="AT43" s="9"/>
      <c r="AU43" s="9"/>
      <c r="AV43" s="9" t="n">
        <v>0</v>
      </c>
      <c r="AW43" s="9"/>
      <c r="AX43" s="10"/>
      <c r="AY43" s="9"/>
      <c r="AZ43" s="9"/>
      <c r="BA43" s="9"/>
      <c r="BB43" s="9"/>
      <c r="BC43" s="9" t="n">
        <v>0</v>
      </c>
      <c r="BD43" s="9"/>
      <c r="BE43" s="9"/>
    </row>
    <row r="44" customFormat="false" ht="15" hidden="false" customHeight="false" outlineLevel="0" collapsed="false">
      <c r="A44" s="9" t="s">
        <v>391</v>
      </c>
      <c r="B44" s="9" t="s">
        <v>64</v>
      </c>
      <c r="C44" s="9" t="n">
        <v>75.75</v>
      </c>
      <c r="D44" s="9" t="n">
        <v>314</v>
      </c>
      <c r="E44" s="9" t="n">
        <v>5.23</v>
      </c>
      <c r="F44" s="9" t="n">
        <f aca="false">STANDARDIZE(E44,$E$56,$E$57)*-1</f>
        <v>0.0299414905525694</v>
      </c>
      <c r="G44" s="9"/>
      <c r="H44" s="9"/>
      <c r="I44" s="9" t="n">
        <v>28.5</v>
      </c>
      <c r="J44" s="9" t="n">
        <f aca="false">STANDARDIZE(I44,$I$56,$I$57)</f>
        <v>0.549557062069144</v>
      </c>
      <c r="K44" s="9" t="n">
        <v>104</v>
      </c>
      <c r="L44" s="9" t="n">
        <f aca="false">STANDARDIZE(K44,$K$56,$K$57)</f>
        <v>0.197872221738064</v>
      </c>
      <c r="M44" s="9" t="n">
        <v>4.87</v>
      </c>
      <c r="N44" s="9" t="n">
        <f aca="false">STANDARDIZE(M44,$M$56,$M$57)*-1</f>
        <v>-0.44806230943328</v>
      </c>
      <c r="O44" s="9"/>
      <c r="P44" s="9"/>
      <c r="Q44" s="9" t="n">
        <f aca="false">F44+H44+J44+L44+N44+P44</f>
        <v>0.329308464926498</v>
      </c>
      <c r="R44" s="9" t="n">
        <f aca="false">AVERAGE(F44,H44,J44,L44,N44,P44)</f>
        <v>0.0823271162316244</v>
      </c>
      <c r="S44" s="9"/>
      <c r="T44" s="9"/>
      <c r="U44" s="9"/>
      <c r="V44" s="10"/>
      <c r="W44" s="9"/>
      <c r="X44" s="9"/>
      <c r="Y44" s="9"/>
      <c r="Z44" s="9"/>
      <c r="AA44" s="9" t="n">
        <v>0</v>
      </c>
      <c r="AB44" s="9"/>
      <c r="AC44" s="10"/>
      <c r="AD44" s="9"/>
      <c r="AE44" s="9"/>
      <c r="AF44" s="9"/>
      <c r="AG44" s="9"/>
      <c r="AH44" s="9" t="n">
        <v>0</v>
      </c>
      <c r="AI44" s="9"/>
      <c r="AJ44" s="10"/>
      <c r="AK44" s="9"/>
      <c r="AL44" s="9"/>
      <c r="AM44" s="9"/>
      <c r="AN44" s="9"/>
      <c r="AO44" s="9" t="n">
        <v>0</v>
      </c>
      <c r="AP44" s="9"/>
      <c r="AQ44" s="10"/>
      <c r="AR44" s="9"/>
      <c r="AS44" s="9"/>
      <c r="AT44" s="9"/>
      <c r="AU44" s="9"/>
      <c r="AV44" s="9" t="n">
        <v>0</v>
      </c>
      <c r="AW44" s="9"/>
      <c r="AX44" s="10"/>
      <c r="AY44" s="9"/>
      <c r="AZ44" s="9"/>
      <c r="BA44" s="9"/>
      <c r="BB44" s="9"/>
      <c r="BC44" s="9" t="n">
        <v>0</v>
      </c>
      <c r="BD44" s="9"/>
      <c r="BE44" s="9"/>
    </row>
    <row r="45" customFormat="false" ht="15" hidden="false" customHeight="false" outlineLevel="0" collapsed="false">
      <c r="A45" s="9" t="s">
        <v>400</v>
      </c>
      <c r="B45" s="9" t="s">
        <v>64</v>
      </c>
      <c r="C45" s="9" t="n">
        <v>77.25</v>
      </c>
      <c r="D45" s="9" t="n">
        <v>298</v>
      </c>
      <c r="E45" s="9" t="n">
        <v>5.07</v>
      </c>
      <c r="F45" s="9" t="n">
        <f aca="false">STANDARDIZE(E45,$E$56,$E$57)*-1</f>
        <v>0.833532462802278</v>
      </c>
      <c r="G45" s="9"/>
      <c r="H45" s="9"/>
      <c r="I45" s="9" t="n">
        <v>28.5</v>
      </c>
      <c r="J45" s="9" t="n">
        <f aca="false">STANDARDIZE(I45,$I$56,$I$57)</f>
        <v>0.549557062069144</v>
      </c>
      <c r="K45" s="9" t="n">
        <v>112</v>
      </c>
      <c r="L45" s="9" t="n">
        <f aca="false">STANDARDIZE(K45,$K$56,$K$57)</f>
        <v>1.33233962636963</v>
      </c>
      <c r="M45" s="9" t="n">
        <v>4.51</v>
      </c>
      <c r="N45" s="9" t="n">
        <f aca="false">STANDARDIZE(M45,$M$56,$M$57)*-1</f>
        <v>1.43729078480546</v>
      </c>
      <c r="O45" s="9" t="n">
        <v>7.52</v>
      </c>
      <c r="P45" s="9" t="n">
        <f aca="false">STANDARDIZE(O45,$O$56,$O$57)*-1</f>
        <v>0.961446069662276</v>
      </c>
      <c r="Q45" s="9" t="n">
        <f aca="false">F45+H45+J45+L45+N45+P45</f>
        <v>5.11416600570879</v>
      </c>
      <c r="R45" s="9" t="n">
        <f aca="false">AVERAGE(F45,H45,J45,L45,N45,P45)</f>
        <v>1.02283320114176</v>
      </c>
      <c r="S45" s="9" t="n">
        <v>5</v>
      </c>
      <c r="T45" s="9" t="n">
        <v>156</v>
      </c>
      <c r="U45" s="9" t="n">
        <v>132</v>
      </c>
      <c r="V45" s="10"/>
      <c r="W45" s="9" t="n">
        <v>1</v>
      </c>
      <c r="X45" s="9" t="n">
        <v>5</v>
      </c>
      <c r="Y45" s="9" t="n">
        <v>0</v>
      </c>
      <c r="Z45" s="9" t="n">
        <v>1</v>
      </c>
      <c r="AA45" s="9" t="n">
        <v>6</v>
      </c>
      <c r="AB45" s="9" t="n">
        <v>6</v>
      </c>
      <c r="AC45" s="10"/>
      <c r="AD45" s="9" t="n">
        <v>3</v>
      </c>
      <c r="AE45" s="9" t="n">
        <v>5</v>
      </c>
      <c r="AF45" s="9" t="n">
        <v>0</v>
      </c>
      <c r="AG45" s="9" t="n">
        <v>5</v>
      </c>
      <c r="AH45" s="9" t="n">
        <v>10</v>
      </c>
      <c r="AI45" s="9" t="n">
        <v>3.33333333333333</v>
      </c>
      <c r="AJ45" s="10"/>
      <c r="AK45" s="9"/>
      <c r="AL45" s="9"/>
      <c r="AM45" s="9"/>
      <c r="AN45" s="9"/>
      <c r="AO45" s="9" t="n">
        <v>0</v>
      </c>
      <c r="AP45" s="9"/>
      <c r="AQ45" s="10"/>
      <c r="AR45" s="9"/>
      <c r="AS45" s="9"/>
      <c r="AT45" s="9"/>
      <c r="AU45" s="9"/>
      <c r="AV45" s="9" t="n">
        <v>0</v>
      </c>
      <c r="AW45" s="9"/>
      <c r="AX45" s="10"/>
      <c r="AY45" s="9"/>
      <c r="AZ45" s="9"/>
      <c r="BA45" s="9"/>
      <c r="BB45" s="9"/>
      <c r="BC45" s="9" t="n">
        <v>0</v>
      </c>
      <c r="BD45" s="9"/>
      <c r="BE45" s="9"/>
    </row>
    <row r="46" customFormat="false" ht="15" hidden="false" customHeight="false" outlineLevel="0" collapsed="false">
      <c r="A46" s="9" t="s">
        <v>404</v>
      </c>
      <c r="B46" s="9" t="s">
        <v>64</v>
      </c>
      <c r="C46" s="9" t="n">
        <v>76.75</v>
      </c>
      <c r="D46" s="9" t="n">
        <v>306</v>
      </c>
      <c r="E46" s="9" t="n">
        <v>4.71</v>
      </c>
      <c r="F46" s="9" t="n">
        <f aca="false">STANDARDIZE(E46,$E$56,$E$57)*-1</f>
        <v>2.64161215036412</v>
      </c>
      <c r="G46" s="9" t="n">
        <v>31</v>
      </c>
      <c r="H46" s="9" t="n">
        <f aca="false">STANDARDIZE(G46,$G$56,$G$57)</f>
        <v>1.00200137136009</v>
      </c>
      <c r="I46" s="9" t="n">
        <v>34.5</v>
      </c>
      <c r="J46" s="9" t="n">
        <f aca="false">STANDARDIZE(I46,$I$56,$I$57)</f>
        <v>2.36764057568135</v>
      </c>
      <c r="K46" s="9" t="n">
        <v>112</v>
      </c>
      <c r="L46" s="9" t="n">
        <f aca="false">STANDARDIZE(K46,$K$56,$K$57)</f>
        <v>1.33233962636963</v>
      </c>
      <c r="M46" s="9" t="n">
        <v>4.72</v>
      </c>
      <c r="N46" s="9" t="n">
        <f aca="false">STANDARDIZE(M46,$M$56,$M$57)*-1</f>
        <v>0.337501479832862</v>
      </c>
      <c r="O46" s="9" t="n">
        <v>7.62</v>
      </c>
      <c r="P46" s="9" t="n">
        <f aca="false">STANDARDIZE(O46,$O$56,$O$57)*-1</f>
        <v>0.575431307799736</v>
      </c>
      <c r="Q46" s="9" t="n">
        <f aca="false">F46+H46+J46+L46+N46+P46</f>
        <v>8.2565265114078</v>
      </c>
      <c r="R46" s="9" t="n">
        <f aca="false">AVERAGE(F46,H46,J46,L46,N46,P46)</f>
        <v>1.3760877519013</v>
      </c>
      <c r="S46" s="9" t="n">
        <v>3</v>
      </c>
      <c r="T46" s="9" t="n">
        <v>75</v>
      </c>
      <c r="U46" s="9" t="n">
        <v>68</v>
      </c>
      <c r="V46" s="10"/>
      <c r="W46" s="9" t="n">
        <v>6</v>
      </c>
      <c r="X46" s="9" t="n">
        <v>137</v>
      </c>
      <c r="Y46" s="9" t="n">
        <v>0</v>
      </c>
      <c r="Z46" s="9" t="n">
        <v>27</v>
      </c>
      <c r="AA46" s="9" t="n">
        <v>164</v>
      </c>
      <c r="AB46" s="9" t="n">
        <v>27.3333333333333</v>
      </c>
      <c r="AC46" s="10"/>
      <c r="AD46" s="9" t="n">
        <v>14</v>
      </c>
      <c r="AE46" s="9" t="n">
        <v>836</v>
      </c>
      <c r="AF46" s="9" t="n">
        <v>0</v>
      </c>
      <c r="AG46" s="9" t="n">
        <v>35</v>
      </c>
      <c r="AH46" s="9" t="n">
        <v>871</v>
      </c>
      <c r="AI46" s="9" t="n">
        <v>62.2142857142857</v>
      </c>
      <c r="AJ46" s="10"/>
      <c r="AK46" s="9" t="n">
        <v>13</v>
      </c>
      <c r="AL46" s="9" t="n">
        <v>928</v>
      </c>
      <c r="AM46" s="9" t="n">
        <v>0</v>
      </c>
      <c r="AN46" s="9" t="n">
        <v>12</v>
      </c>
      <c r="AO46" s="9" t="n">
        <v>940</v>
      </c>
      <c r="AP46" s="9" t="n">
        <v>72.3076923076923</v>
      </c>
      <c r="AQ46" s="10"/>
      <c r="AR46" s="9" t="n">
        <v>7</v>
      </c>
      <c r="AS46" s="9" t="n">
        <v>398</v>
      </c>
      <c r="AT46" s="9" t="n">
        <v>0</v>
      </c>
      <c r="AU46" s="9" t="n">
        <v>9</v>
      </c>
      <c r="AV46" s="9" t="n">
        <v>407</v>
      </c>
      <c r="AW46" s="9" t="n">
        <v>58.1428571428572</v>
      </c>
      <c r="AX46" s="10"/>
      <c r="AY46" s="9" t="n">
        <v>10</v>
      </c>
      <c r="AZ46" s="9" t="n">
        <v>541</v>
      </c>
      <c r="BA46" s="9" t="n">
        <v>0</v>
      </c>
      <c r="BB46" s="9" t="n">
        <v>0</v>
      </c>
      <c r="BC46" s="9" t="n">
        <v>541</v>
      </c>
      <c r="BD46" s="9" t="n">
        <v>54.1</v>
      </c>
      <c r="BE46" s="9"/>
    </row>
    <row r="47" customFormat="false" ht="15" hidden="false" customHeight="false" outlineLevel="0" collapsed="false">
      <c r="A47" s="9" t="s">
        <v>428</v>
      </c>
      <c r="B47" s="9" t="s">
        <v>64</v>
      </c>
      <c r="C47" s="9" t="n">
        <v>76.25</v>
      </c>
      <c r="D47" s="9" t="n">
        <v>306</v>
      </c>
      <c r="E47" s="9" t="n">
        <v>4.95</v>
      </c>
      <c r="F47" s="9" t="n">
        <f aca="false">STANDARDIZE(E47,$E$56,$E$57)*-1</f>
        <v>1.43622569198956</v>
      </c>
      <c r="G47" s="9" t="n">
        <v>32</v>
      </c>
      <c r="H47" s="9" t="n">
        <f aca="false">STANDARDIZE(G47,$G$56,$G$57)</f>
        <v>1.21014658376823</v>
      </c>
      <c r="I47" s="9" t="n">
        <v>30.5</v>
      </c>
      <c r="J47" s="9" t="n">
        <f aca="false">STANDARDIZE(I47,$I$56,$I$57)</f>
        <v>1.15558489993988</v>
      </c>
      <c r="K47" s="9" t="n">
        <v>97</v>
      </c>
      <c r="L47" s="9" t="n">
        <f aca="false">STANDARDIZE(K47,$K$56,$K$57)</f>
        <v>-0.79478675731456</v>
      </c>
      <c r="M47" s="9" t="n">
        <v>4.56</v>
      </c>
      <c r="N47" s="9" t="n">
        <f aca="false">STANDARDIZE(M47,$M$56,$M$57)*-1</f>
        <v>1.17543618838341</v>
      </c>
      <c r="O47" s="9" t="n">
        <v>7.71</v>
      </c>
      <c r="P47" s="9" t="n">
        <f aca="false">STANDARDIZE(O47,$O$56,$O$57)*-1</f>
        <v>0.228018022123452</v>
      </c>
      <c r="Q47" s="9" t="n">
        <f aca="false">F47+H47+J47+L47+N47+P47</f>
        <v>4.41062462888997</v>
      </c>
      <c r="R47" s="9" t="n">
        <f aca="false">AVERAGE(F47,H47,J47,L47,N47,P47)</f>
        <v>0.735104104814995</v>
      </c>
      <c r="S47" s="9" t="n">
        <v>6</v>
      </c>
      <c r="T47" s="9" t="n">
        <v>173</v>
      </c>
      <c r="U47" s="9" t="n">
        <v>144</v>
      </c>
      <c r="V47" s="10"/>
      <c r="W47" s="9"/>
      <c r="X47" s="9"/>
      <c r="Y47" s="9"/>
      <c r="Z47" s="9"/>
      <c r="AA47" s="9" t="n">
        <v>0</v>
      </c>
      <c r="AB47" s="9"/>
      <c r="AC47" s="10"/>
      <c r="AD47" s="9" t="n">
        <v>3</v>
      </c>
      <c r="AE47" s="9" t="n">
        <v>0</v>
      </c>
      <c r="AF47" s="9" t="n">
        <v>0</v>
      </c>
      <c r="AG47" s="9" t="n">
        <v>9</v>
      </c>
      <c r="AH47" s="9" t="n">
        <v>9</v>
      </c>
      <c r="AI47" s="9" t="n">
        <v>3</v>
      </c>
      <c r="AJ47" s="10"/>
      <c r="AK47" s="9"/>
      <c r="AL47" s="9"/>
      <c r="AM47" s="9"/>
      <c r="AN47" s="9"/>
      <c r="AO47" s="9" t="n">
        <v>0</v>
      </c>
      <c r="AP47" s="9"/>
      <c r="AQ47" s="10"/>
      <c r="AR47" s="9" t="n">
        <v>5</v>
      </c>
      <c r="AS47" s="9" t="n">
        <v>10</v>
      </c>
      <c r="AT47" s="9" t="n">
        <v>0</v>
      </c>
      <c r="AU47" s="9" t="n">
        <v>28</v>
      </c>
      <c r="AV47" s="9" t="n">
        <v>38</v>
      </c>
      <c r="AW47" s="9" t="n">
        <v>7.6</v>
      </c>
      <c r="AX47" s="10"/>
      <c r="AY47" s="9" t="n">
        <v>6</v>
      </c>
      <c r="AZ47" s="9" t="n">
        <v>2</v>
      </c>
      <c r="BA47" s="9" t="n">
        <v>0</v>
      </c>
      <c r="BB47" s="9" t="n">
        <v>28</v>
      </c>
      <c r="BC47" s="9" t="n">
        <v>30</v>
      </c>
      <c r="BD47" s="9" t="n">
        <v>5</v>
      </c>
      <c r="BE47" s="9"/>
    </row>
    <row r="48" customFormat="false" ht="15" hidden="false" customHeight="false" outlineLevel="0" collapsed="false">
      <c r="A48" s="9" t="s">
        <v>81</v>
      </c>
      <c r="B48" s="9" t="s">
        <v>82</v>
      </c>
      <c r="C48" s="9" t="n">
        <v>75.25</v>
      </c>
      <c r="D48" s="9" t="n">
        <v>303</v>
      </c>
      <c r="E48" s="9" t="n">
        <v>5.33</v>
      </c>
      <c r="F48" s="9" t="n">
        <f aca="false">STANDARDIZE(E48,$E$56,$E$57)*-1</f>
        <v>-0.472302867103497</v>
      </c>
      <c r="G48" s="9"/>
      <c r="H48" s="9"/>
      <c r="I48" s="9" t="n">
        <v>25.5</v>
      </c>
      <c r="J48" s="9" t="n">
        <f aca="false">STANDARDIZE(I48,$I$56,$I$57)</f>
        <v>-0.35948469473696</v>
      </c>
      <c r="K48" s="9" t="n">
        <v>98</v>
      </c>
      <c r="L48" s="9" t="n">
        <f aca="false">STANDARDIZE(K48,$K$56,$K$57)</f>
        <v>-0.652978331735614</v>
      </c>
      <c r="M48" s="9" t="n">
        <v>4.71</v>
      </c>
      <c r="N48" s="9" t="n">
        <f aca="false">STANDARDIZE(M48,$M$56,$M$57)*-1</f>
        <v>0.38987239911727</v>
      </c>
      <c r="O48" s="9" t="n">
        <v>7.81</v>
      </c>
      <c r="P48" s="9" t="n">
        <f aca="false">STANDARDIZE(O48,$O$56,$O$57)*-1</f>
        <v>-0.157996739739084</v>
      </c>
      <c r="Q48" s="9" t="n">
        <f aca="false">F48+H48+J48+L48+N48+P48</f>
        <v>-1.25289023419789</v>
      </c>
      <c r="R48" s="9" t="n">
        <f aca="false">AVERAGE(F48,H48,J48,L48,N48,P48)</f>
        <v>-0.250578046839577</v>
      </c>
      <c r="S48" s="9"/>
      <c r="T48" s="9"/>
      <c r="U48" s="9"/>
      <c r="V48" s="10"/>
      <c r="W48" s="9"/>
      <c r="X48" s="9"/>
      <c r="Y48" s="9"/>
      <c r="Z48" s="9"/>
      <c r="AA48" s="9" t="n">
        <v>0</v>
      </c>
      <c r="AB48" s="9"/>
      <c r="AC48" s="10"/>
      <c r="AD48" s="9"/>
      <c r="AE48" s="9"/>
      <c r="AF48" s="9"/>
      <c r="AG48" s="9"/>
      <c r="AH48" s="9" t="n">
        <v>0</v>
      </c>
      <c r="AI48" s="9"/>
      <c r="AJ48" s="10"/>
      <c r="AK48" s="9"/>
      <c r="AL48" s="9"/>
      <c r="AM48" s="9"/>
      <c r="AN48" s="9"/>
      <c r="AO48" s="9" t="n">
        <v>0</v>
      </c>
      <c r="AP48" s="9"/>
      <c r="AQ48" s="10"/>
      <c r="AR48" s="9"/>
      <c r="AS48" s="9"/>
      <c r="AT48" s="9"/>
      <c r="AU48" s="9"/>
      <c r="AV48" s="9" t="n">
        <v>0</v>
      </c>
      <c r="AW48" s="9"/>
      <c r="AX48" s="10"/>
      <c r="AY48" s="9"/>
      <c r="AZ48" s="9"/>
      <c r="BA48" s="9"/>
      <c r="BB48" s="9"/>
      <c r="BC48" s="9" t="n">
        <v>0</v>
      </c>
      <c r="BD48" s="9"/>
      <c r="BE48" s="9"/>
    </row>
    <row r="49" customFormat="false" ht="15" hidden="false" customHeight="false" outlineLevel="0" collapsed="false">
      <c r="A49" s="9" t="s">
        <v>84</v>
      </c>
      <c r="B49" s="9" t="s">
        <v>82</v>
      </c>
      <c r="C49" s="9" t="n">
        <v>75</v>
      </c>
      <c r="D49" s="9" t="n">
        <v>314</v>
      </c>
      <c r="E49" s="9" t="n">
        <v>4.99</v>
      </c>
      <c r="F49" s="9" t="n">
        <f aca="false">STANDARDIZE(E49,$E$56,$E$57)*-1</f>
        <v>1.23532794892713</v>
      </c>
      <c r="G49" s="9" t="n">
        <v>31</v>
      </c>
      <c r="H49" s="9" t="n">
        <f aca="false">STANDARDIZE(G49,$G$56,$G$57)</f>
        <v>1.00200137136009</v>
      </c>
      <c r="I49" s="9" t="n">
        <v>26.5</v>
      </c>
      <c r="J49" s="9" t="n">
        <f aca="false">STANDARDIZE(I49,$I$56,$I$57)</f>
        <v>-0.0564707758015916</v>
      </c>
      <c r="K49" s="9" t="n">
        <v>108</v>
      </c>
      <c r="L49" s="9" t="n">
        <f aca="false">STANDARDIZE(K49,$K$56,$K$57)</f>
        <v>0.765105924053849</v>
      </c>
      <c r="M49" s="9" t="n">
        <v>4.74</v>
      </c>
      <c r="N49" s="9" t="n">
        <f aca="false">STANDARDIZE(M49,$M$56,$M$57)*-1</f>
        <v>0.232759641264041</v>
      </c>
      <c r="O49" s="9" t="n">
        <v>7.31</v>
      </c>
      <c r="P49" s="9" t="n">
        <f aca="false">STANDARDIZE(O49,$O$56,$O$57)*-1</f>
        <v>1.77207706957361</v>
      </c>
      <c r="Q49" s="9" t="n">
        <f aca="false">F49+H49+J49+L49+N49+P49</f>
        <v>4.95080117937713</v>
      </c>
      <c r="R49" s="9" t="n">
        <f aca="false">AVERAGE(F49,H49,J49,L49,N49,P49)</f>
        <v>0.825133529896188</v>
      </c>
      <c r="S49" s="9" t="n">
        <v>4</v>
      </c>
      <c r="T49" s="9" t="n">
        <v>107</v>
      </c>
      <c r="U49" s="9" t="n">
        <v>94</v>
      </c>
      <c r="V49" s="10"/>
      <c r="W49" s="9" t="n">
        <v>9</v>
      </c>
      <c r="X49" s="9" t="n">
        <v>567</v>
      </c>
      <c r="Y49" s="9" t="n">
        <v>0</v>
      </c>
      <c r="Z49" s="9" t="n">
        <v>0</v>
      </c>
      <c r="AA49" s="9" t="n">
        <v>567</v>
      </c>
      <c r="AB49" s="9" t="n">
        <v>63</v>
      </c>
      <c r="AC49" s="10"/>
      <c r="AD49" s="9" t="n">
        <v>11</v>
      </c>
      <c r="AE49" s="9" t="n">
        <v>648</v>
      </c>
      <c r="AF49" s="9" t="n">
        <v>0</v>
      </c>
      <c r="AG49" s="9" t="n">
        <v>36</v>
      </c>
      <c r="AH49" s="9" t="n">
        <v>684</v>
      </c>
      <c r="AI49" s="9" t="n">
        <v>62.1818181818182</v>
      </c>
      <c r="AJ49" s="10"/>
      <c r="AK49" s="9" t="n">
        <v>5</v>
      </c>
      <c r="AL49" s="9" t="n">
        <v>305</v>
      </c>
      <c r="AM49" s="9" t="n">
        <v>0</v>
      </c>
      <c r="AN49" s="9" t="n">
        <v>17</v>
      </c>
      <c r="AO49" s="9" t="n">
        <v>322</v>
      </c>
      <c r="AP49" s="9" t="n">
        <v>64.4</v>
      </c>
      <c r="AQ49" s="10"/>
      <c r="AR49" s="9" t="n">
        <v>16</v>
      </c>
      <c r="AS49" s="9" t="n">
        <v>247</v>
      </c>
      <c r="AT49" s="9" t="n">
        <v>0</v>
      </c>
      <c r="AU49" s="9" t="n">
        <v>67</v>
      </c>
      <c r="AV49" s="9" t="n">
        <v>314</v>
      </c>
      <c r="AW49" s="9" t="n">
        <v>19.625</v>
      </c>
      <c r="AX49" s="10"/>
      <c r="AY49" s="9" t="n">
        <v>16</v>
      </c>
      <c r="AZ49" s="9" t="n">
        <v>148</v>
      </c>
      <c r="BA49" s="9" t="n">
        <v>0</v>
      </c>
      <c r="BB49" s="9" t="n">
        <v>74</v>
      </c>
      <c r="BC49" s="9" t="n">
        <v>222</v>
      </c>
      <c r="BD49" s="9" t="n">
        <v>13.875</v>
      </c>
      <c r="BE49" s="9"/>
    </row>
    <row r="50" customFormat="false" ht="15" hidden="false" customHeight="false" outlineLevel="0" collapsed="false">
      <c r="A50" s="9" t="s">
        <v>223</v>
      </c>
      <c r="B50" s="9" t="s">
        <v>82</v>
      </c>
      <c r="C50" s="9" t="n">
        <v>75.38</v>
      </c>
      <c r="D50" s="9" t="n">
        <v>310</v>
      </c>
      <c r="E50" s="9" t="n">
        <v>5.2</v>
      </c>
      <c r="F50" s="9" t="n">
        <f aca="false">STANDARDIZE(E50,$E$56,$E$57)*-1</f>
        <v>0.180614797849391</v>
      </c>
      <c r="G50" s="9" t="n">
        <v>25</v>
      </c>
      <c r="H50" s="9" t="n">
        <f aca="false">STANDARDIZE(G50,$G$56,$G$57)</f>
        <v>-0.246869903088719</v>
      </c>
      <c r="I50" s="9" t="n">
        <v>25</v>
      </c>
      <c r="J50" s="9" t="n">
        <f aca="false">STANDARDIZE(I50,$I$56,$I$57)</f>
        <v>-0.510991654204644</v>
      </c>
      <c r="K50" s="9" t="n">
        <v>98</v>
      </c>
      <c r="L50" s="9" t="n">
        <f aca="false">STANDARDIZE(K50,$K$56,$K$57)</f>
        <v>-0.652978331735614</v>
      </c>
      <c r="M50" s="9" t="n">
        <v>4.83</v>
      </c>
      <c r="N50" s="9" t="n">
        <f aca="false">STANDARDIZE(M50,$M$56,$M$57)*-1</f>
        <v>-0.238578632295643</v>
      </c>
      <c r="O50" s="9" t="n">
        <v>7.6</v>
      </c>
      <c r="P50" s="9" t="n">
        <f aca="false">STANDARDIZE(O50,$O$56,$O$57)*-1</f>
        <v>0.652634260172245</v>
      </c>
      <c r="Q50" s="9" t="n">
        <f aca="false">F50+H50+J50+L50+N50+P50</f>
        <v>-0.816169463302983</v>
      </c>
      <c r="R50" s="9" t="n">
        <f aca="false">AVERAGE(F50,H50,J50,L50,N50,P50)</f>
        <v>-0.13602824388383</v>
      </c>
      <c r="S50" s="9"/>
      <c r="T50" s="9"/>
      <c r="U50" s="9"/>
      <c r="V50" s="10"/>
      <c r="W50" s="9"/>
      <c r="X50" s="9"/>
      <c r="Y50" s="9"/>
      <c r="Z50" s="9"/>
      <c r="AA50" s="9" t="n">
        <v>0</v>
      </c>
      <c r="AB50" s="9"/>
      <c r="AC50" s="10"/>
      <c r="AD50" s="9"/>
      <c r="AE50" s="9"/>
      <c r="AF50" s="9"/>
      <c r="AG50" s="9"/>
      <c r="AH50" s="9" t="n">
        <v>0</v>
      </c>
      <c r="AI50" s="9"/>
      <c r="AJ50" s="10"/>
      <c r="AK50" s="9"/>
      <c r="AL50" s="9"/>
      <c r="AM50" s="9"/>
      <c r="AN50" s="9"/>
      <c r="AO50" s="9" t="n">
        <v>0</v>
      </c>
      <c r="AP50" s="9"/>
      <c r="AQ50" s="10"/>
      <c r="AR50" s="9"/>
      <c r="AS50" s="9"/>
      <c r="AT50" s="9"/>
      <c r="AU50" s="9"/>
      <c r="AV50" s="9" t="n">
        <v>0</v>
      </c>
      <c r="AW50" s="9"/>
      <c r="AX50" s="10"/>
      <c r="AY50" s="9"/>
      <c r="AZ50" s="9"/>
      <c r="BA50" s="9"/>
      <c r="BB50" s="9"/>
      <c r="BC50" s="9" t="n">
        <v>0</v>
      </c>
      <c r="BD50" s="9"/>
      <c r="BE50" s="9"/>
    </row>
    <row r="51" customFormat="false" ht="15" hidden="false" customHeight="false" outlineLevel="0" collapsed="false">
      <c r="A51" s="9" t="s">
        <v>319</v>
      </c>
      <c r="B51" s="9" t="s">
        <v>82</v>
      </c>
      <c r="C51" s="9" t="n">
        <v>75</v>
      </c>
      <c r="D51" s="9" t="n">
        <v>302</v>
      </c>
      <c r="E51" s="9" t="n">
        <v>5.43</v>
      </c>
      <c r="F51" s="9" t="n">
        <f aca="false">STANDARDIZE(E51,$E$56,$E$57)*-1</f>
        <v>-0.974547224759563</v>
      </c>
      <c r="G51" s="9" t="n">
        <v>27</v>
      </c>
      <c r="H51" s="9" t="n">
        <f aca="false">STANDARDIZE(G51,$G$56,$G$57)</f>
        <v>0.169420521727552</v>
      </c>
      <c r="I51" s="9" t="n">
        <v>24</v>
      </c>
      <c r="J51" s="9" t="n">
        <f aca="false">STANDARDIZE(I51,$I$56,$I$57)</f>
        <v>-0.814005573140012</v>
      </c>
      <c r="K51" s="9" t="n">
        <v>92</v>
      </c>
      <c r="L51" s="9" t="n">
        <f aca="false">STANDARDIZE(K51,$K$56,$K$57)</f>
        <v>-1.50382888520929</v>
      </c>
      <c r="M51" s="9" t="n">
        <v>4.96</v>
      </c>
      <c r="N51" s="9" t="n">
        <f aca="false">STANDARDIZE(M51,$M$56,$M$57)*-1</f>
        <v>-0.919400582992963</v>
      </c>
      <c r="O51" s="9" t="n">
        <v>7.9</v>
      </c>
      <c r="P51" s="9" t="n">
        <f aca="false">STANDARDIZE(O51,$O$56,$O$57)*-1</f>
        <v>-0.505410025415372</v>
      </c>
      <c r="Q51" s="9" t="n">
        <f aca="false">F51+H51+J51+L51+N51+P51</f>
        <v>-4.54777176978965</v>
      </c>
      <c r="R51" s="9" t="n">
        <f aca="false">AVERAGE(F51,H51,J51,L51,N51,P51)</f>
        <v>-0.757961961631608</v>
      </c>
      <c r="S51" s="9"/>
      <c r="T51" s="9"/>
      <c r="U51" s="9"/>
      <c r="V51" s="10"/>
      <c r="W51" s="9"/>
      <c r="X51" s="9"/>
      <c r="Y51" s="9"/>
      <c r="Z51" s="9"/>
      <c r="AA51" s="9" t="n">
        <v>0</v>
      </c>
      <c r="AB51" s="9"/>
      <c r="AC51" s="10"/>
      <c r="AD51" s="9"/>
      <c r="AE51" s="9"/>
      <c r="AF51" s="9"/>
      <c r="AG51" s="9"/>
      <c r="AH51" s="9" t="n">
        <v>0</v>
      </c>
      <c r="AI51" s="9"/>
      <c r="AJ51" s="10"/>
      <c r="AK51" s="9"/>
      <c r="AL51" s="9"/>
      <c r="AM51" s="9"/>
      <c r="AN51" s="9"/>
      <c r="AO51" s="9" t="n">
        <v>0</v>
      </c>
      <c r="AP51" s="9"/>
      <c r="AQ51" s="10"/>
      <c r="AR51" s="9"/>
      <c r="AS51" s="9"/>
      <c r="AT51" s="9"/>
      <c r="AU51" s="9"/>
      <c r="AV51" s="9" t="n">
        <v>0</v>
      </c>
      <c r="AW51" s="9"/>
      <c r="AX51" s="10"/>
      <c r="AY51" s="9"/>
      <c r="AZ51" s="9"/>
      <c r="BA51" s="9"/>
      <c r="BB51" s="9"/>
      <c r="BC51" s="9" t="n">
        <v>0</v>
      </c>
      <c r="BD51" s="9"/>
      <c r="BE51" s="9"/>
    </row>
    <row r="52" customFormat="false" ht="15" hidden="false" customHeight="false" outlineLevel="0" collapsed="false">
      <c r="A52" s="9" t="s">
        <v>350</v>
      </c>
      <c r="B52" s="9" t="s">
        <v>82</v>
      </c>
      <c r="C52" s="9" t="n">
        <v>75.25</v>
      </c>
      <c r="D52" s="9" t="n">
        <v>304</v>
      </c>
      <c r="E52" s="9" t="n">
        <v>5.38</v>
      </c>
      <c r="F52" s="9" t="n">
        <f aca="false">STANDARDIZE(E52,$E$56,$E$57)*-1</f>
        <v>-0.72342504593153</v>
      </c>
      <c r="G52" s="9" t="n">
        <v>25</v>
      </c>
      <c r="H52" s="9" t="n">
        <f aca="false">STANDARDIZE(G52,$G$56,$G$57)</f>
        <v>-0.246869903088719</v>
      </c>
      <c r="I52" s="9"/>
      <c r="J52" s="9"/>
      <c r="K52" s="9"/>
      <c r="L52" s="9"/>
      <c r="M52" s="9"/>
      <c r="N52" s="9"/>
      <c r="O52" s="9"/>
      <c r="P52" s="9"/>
      <c r="Q52" s="9" t="n">
        <f aca="false">F52+H52+J52+L52+N52+P52</f>
        <v>-0.970294949020248</v>
      </c>
      <c r="R52" s="9" t="n">
        <f aca="false">AVERAGE(F52,H52,J52,L52,N52,P52)</f>
        <v>-0.485147474510124</v>
      </c>
      <c r="S52" s="9"/>
      <c r="T52" s="9"/>
      <c r="U52" s="9"/>
      <c r="V52" s="10"/>
      <c r="W52" s="9"/>
      <c r="X52" s="9"/>
      <c r="Y52" s="9"/>
      <c r="Z52" s="9"/>
      <c r="AA52" s="9" t="n">
        <v>0</v>
      </c>
      <c r="AB52" s="9"/>
      <c r="AC52" s="10"/>
      <c r="AD52" s="9"/>
      <c r="AE52" s="9"/>
      <c r="AF52" s="9"/>
      <c r="AG52" s="9"/>
      <c r="AH52" s="9" t="n">
        <v>0</v>
      </c>
      <c r="AI52" s="9"/>
      <c r="AJ52" s="10"/>
      <c r="AK52" s="9"/>
      <c r="AL52" s="9"/>
      <c r="AM52" s="9"/>
      <c r="AN52" s="9"/>
      <c r="AO52" s="9" t="n">
        <v>0</v>
      </c>
      <c r="AP52" s="9"/>
      <c r="AQ52" s="10"/>
      <c r="AR52" s="9"/>
      <c r="AS52" s="9"/>
      <c r="AT52" s="9"/>
      <c r="AU52" s="9"/>
      <c r="AV52" s="9" t="n">
        <v>0</v>
      </c>
      <c r="AW52" s="9"/>
      <c r="AX52" s="10"/>
      <c r="AY52" s="9"/>
      <c r="AZ52" s="9"/>
      <c r="BA52" s="9"/>
      <c r="BB52" s="9"/>
      <c r="BC52" s="9" t="n">
        <v>0</v>
      </c>
      <c r="BD52" s="9"/>
      <c r="BE52" s="9"/>
    </row>
    <row r="53" customFormat="false" ht="15" hidden="false" customHeight="false" outlineLevel="0" collapsed="false">
      <c r="A53" s="9" t="s">
        <v>397</v>
      </c>
      <c r="B53" s="9" t="s">
        <v>82</v>
      </c>
      <c r="C53" s="9" t="n">
        <v>76.25</v>
      </c>
      <c r="D53" s="9" t="n">
        <v>310</v>
      </c>
      <c r="E53" s="9" t="n">
        <v>5.33</v>
      </c>
      <c r="F53" s="9" t="n">
        <f aca="false">STANDARDIZE(E53,$E$56,$E$57)*-1</f>
        <v>-0.472302867103497</v>
      </c>
      <c r="G53" s="9" t="n">
        <v>32</v>
      </c>
      <c r="H53" s="9" t="n">
        <f aca="false">STANDARDIZE(G53,$G$56,$G$57)</f>
        <v>1.21014658376823</v>
      </c>
      <c r="I53" s="9" t="n">
        <v>25.5</v>
      </c>
      <c r="J53" s="9" t="n">
        <f aca="false">STANDARDIZE(I53,$I$56,$I$57)</f>
        <v>-0.35948469473696</v>
      </c>
      <c r="K53" s="9" t="n">
        <v>96</v>
      </c>
      <c r="L53" s="9" t="n">
        <f aca="false">STANDARDIZE(K53,$K$56,$K$57)</f>
        <v>-0.936595182893507</v>
      </c>
      <c r="M53" s="9" t="n">
        <v>4.74</v>
      </c>
      <c r="N53" s="9" t="n">
        <f aca="false">STANDARDIZE(M53,$M$56,$M$57)*-1</f>
        <v>0.232759641264041</v>
      </c>
      <c r="O53" s="9" t="n">
        <v>7.83</v>
      </c>
      <c r="P53" s="9" t="n">
        <f aca="false">STANDARDIZE(O53,$O$56,$O$57)*-1</f>
        <v>-0.235199692111594</v>
      </c>
      <c r="Q53" s="9" t="n">
        <f aca="false">F53+H53+J53+L53+N53+P53</f>
        <v>-0.560676211813288</v>
      </c>
      <c r="R53" s="9" t="n">
        <f aca="false">AVERAGE(F53,H53,J53,L53,N53,P53)</f>
        <v>-0.0934460353022146</v>
      </c>
      <c r="S53" s="9" t="n">
        <v>7</v>
      </c>
      <c r="T53" s="9" t="n">
        <v>251</v>
      </c>
      <c r="U53" s="9" t="n">
        <v>195</v>
      </c>
      <c r="V53" s="10"/>
      <c r="W53" s="9"/>
      <c r="X53" s="9"/>
      <c r="Y53" s="9"/>
      <c r="Z53" s="9"/>
      <c r="AA53" s="9" t="n">
        <v>0</v>
      </c>
      <c r="AB53" s="9"/>
      <c r="AC53" s="10"/>
      <c r="AD53" s="9" t="n">
        <v>4</v>
      </c>
      <c r="AE53" s="9" t="n">
        <v>6</v>
      </c>
      <c r="AF53" s="9" t="n">
        <v>0</v>
      </c>
      <c r="AG53" s="9" t="n">
        <v>5</v>
      </c>
      <c r="AH53" s="9" t="n">
        <v>11</v>
      </c>
      <c r="AI53" s="9" t="n">
        <v>2.75</v>
      </c>
      <c r="AJ53" s="10"/>
      <c r="AK53" s="9" t="n">
        <v>12</v>
      </c>
      <c r="AL53" s="9" t="n">
        <v>16</v>
      </c>
      <c r="AM53" s="9" t="n">
        <v>0</v>
      </c>
      <c r="AN53" s="9" t="n">
        <v>43</v>
      </c>
      <c r="AO53" s="9" t="n">
        <v>59</v>
      </c>
      <c r="AP53" s="9" t="n">
        <v>4.91666666666667</v>
      </c>
      <c r="AQ53" s="10"/>
      <c r="AR53" s="9" t="n">
        <v>16</v>
      </c>
      <c r="AS53" s="9" t="n">
        <v>99</v>
      </c>
      <c r="AT53" s="9" t="n">
        <v>0</v>
      </c>
      <c r="AU53" s="9" t="n">
        <v>70</v>
      </c>
      <c r="AV53" s="9" t="n">
        <v>169</v>
      </c>
      <c r="AW53" s="9" t="n">
        <v>10.5625</v>
      </c>
      <c r="AX53" s="10"/>
      <c r="AY53" s="9" t="n">
        <v>13</v>
      </c>
      <c r="AZ53" s="9" t="n">
        <v>236</v>
      </c>
      <c r="BA53" s="9" t="n">
        <v>0</v>
      </c>
      <c r="BB53" s="9" t="n">
        <v>42</v>
      </c>
      <c r="BC53" s="9" t="n">
        <v>278</v>
      </c>
      <c r="BD53" s="9" t="n">
        <v>21.3846153846154</v>
      </c>
      <c r="BE53" s="9"/>
    </row>
    <row r="54" customFormat="false" ht="15" hidden="false" customHeight="false" outlineLevel="0" collapsed="false">
      <c r="A54" s="9" t="s">
        <v>415</v>
      </c>
      <c r="B54" s="9" t="s">
        <v>82</v>
      </c>
      <c r="C54" s="9" t="n">
        <v>75.63</v>
      </c>
      <c r="D54" s="9" t="n">
        <v>312</v>
      </c>
      <c r="E54" s="9" t="n">
        <v>5.58</v>
      </c>
      <c r="F54" s="9" t="n">
        <f aca="false">STANDARDIZE(E54,$E$56,$E$57)*-1</f>
        <v>-1.72791376124367</v>
      </c>
      <c r="G54" s="9" t="n">
        <v>21</v>
      </c>
      <c r="H54" s="9" t="n">
        <f aca="false">STANDARDIZE(G54,$G$56,$G$57)</f>
        <v>-1.07945075272126</v>
      </c>
      <c r="I54" s="9" t="n">
        <v>28.5</v>
      </c>
      <c r="J54" s="9" t="n">
        <f aca="false">STANDARDIZE(I54,$I$56,$I$57)</f>
        <v>0.549557062069144</v>
      </c>
      <c r="K54" s="9" t="n">
        <v>97</v>
      </c>
      <c r="L54" s="9" t="n">
        <f aca="false">STANDARDIZE(K54,$K$56,$K$57)</f>
        <v>-0.79478675731456</v>
      </c>
      <c r="M54" s="9" t="n">
        <v>4.76</v>
      </c>
      <c r="N54" s="9" t="n">
        <f aca="false">STANDARDIZE(M54,$M$56,$M$57)*-1</f>
        <v>0.128017802695224</v>
      </c>
      <c r="O54" s="9" t="n">
        <v>7.81</v>
      </c>
      <c r="P54" s="9" t="n">
        <f aca="false">STANDARDIZE(O54,$O$56,$O$57)*-1</f>
        <v>-0.157996739739084</v>
      </c>
      <c r="Q54" s="9" t="n">
        <f aca="false">F54+H54+J54+L54+N54+P54</f>
        <v>-3.0825731462542</v>
      </c>
      <c r="R54" s="9" t="n">
        <f aca="false">AVERAGE(F54,H54,J54,L54,N54,P54)</f>
        <v>-0.513762191042367</v>
      </c>
      <c r="S54" s="9" t="n">
        <v>1</v>
      </c>
      <c r="T54" s="9" t="n">
        <v>31</v>
      </c>
      <c r="U54" s="9" t="n">
        <v>30</v>
      </c>
      <c r="V54" s="10"/>
      <c r="W54" s="9" t="n">
        <v>16</v>
      </c>
      <c r="X54" s="9" t="n">
        <v>998</v>
      </c>
      <c r="Y54" s="9" t="n">
        <v>0</v>
      </c>
      <c r="Z54" s="9" t="n">
        <v>58</v>
      </c>
      <c r="AA54" s="9" t="n">
        <v>1056</v>
      </c>
      <c r="AB54" s="9" t="n">
        <v>66</v>
      </c>
      <c r="AC54" s="10"/>
      <c r="AD54" s="9" t="n">
        <v>16</v>
      </c>
      <c r="AE54" s="9" t="n">
        <v>1060</v>
      </c>
      <c r="AF54" s="9" t="n">
        <v>0</v>
      </c>
      <c r="AG54" s="9" t="n">
        <v>85</v>
      </c>
      <c r="AH54" s="9" t="n">
        <v>1145</v>
      </c>
      <c r="AI54" s="9" t="n">
        <v>71.5625</v>
      </c>
      <c r="AJ54" s="10"/>
      <c r="AK54" s="9" t="n">
        <v>16</v>
      </c>
      <c r="AL54" s="9" t="n">
        <v>1029</v>
      </c>
      <c r="AM54" s="9" t="n">
        <v>0</v>
      </c>
      <c r="AN54" s="9" t="n">
        <v>57</v>
      </c>
      <c r="AO54" s="9" t="n">
        <v>1086</v>
      </c>
      <c r="AP54" s="9" t="n">
        <v>67.875</v>
      </c>
      <c r="AQ54" s="10"/>
      <c r="AR54" s="9" t="n">
        <v>16</v>
      </c>
      <c r="AS54" s="9" t="n">
        <v>1058</v>
      </c>
      <c r="AT54" s="9" t="n">
        <v>0</v>
      </c>
      <c r="AU54" s="9" t="n">
        <v>79</v>
      </c>
      <c r="AV54" s="9" t="n">
        <v>1137</v>
      </c>
      <c r="AW54" s="9" t="n">
        <v>71.0625</v>
      </c>
      <c r="AX54" s="10"/>
      <c r="AY54" s="9" t="n">
        <v>16</v>
      </c>
      <c r="AZ54" s="9" t="n">
        <v>1065</v>
      </c>
      <c r="BA54" s="9" t="n">
        <v>0</v>
      </c>
      <c r="BB54" s="9" t="n">
        <v>68</v>
      </c>
      <c r="BC54" s="9" t="n">
        <v>1133</v>
      </c>
      <c r="BD54" s="9" t="n">
        <v>70.8125</v>
      </c>
      <c r="BE54" s="9"/>
    </row>
    <row r="56" customFormat="false" ht="15" hidden="false" customHeight="false" outlineLevel="0" collapsed="false">
      <c r="B56" s="9" t="s">
        <v>479</v>
      </c>
      <c r="C56" s="0" t="n">
        <f aca="false">AVERAGE(C3:C54)</f>
        <v>76.6321153846154</v>
      </c>
      <c r="D56" s="0" t="n">
        <f aca="false">AVERAGE(D3:D54)</f>
        <v>313.596153846154</v>
      </c>
      <c r="E56" s="0" t="n">
        <f aca="false">AVERAGE(E3:E54)</f>
        <v>5.23596153846154</v>
      </c>
      <c r="G56" s="0" t="n">
        <f aca="false">AVERAGE(G3:G54)</f>
        <v>26.1860465116279</v>
      </c>
      <c r="I56" s="0" t="n">
        <f aca="false">AVERAGE(I3:I54)</f>
        <v>26.6863636363636</v>
      </c>
      <c r="J56" s="17"/>
      <c r="K56" s="0" t="n">
        <f aca="false">AVERAGE(K3:K54)</f>
        <v>102.604651162791</v>
      </c>
      <c r="M56" s="0" t="n">
        <f aca="false">AVERAGE(M3:M54)</f>
        <v>4.78444444444444</v>
      </c>
      <c r="O56" s="0" t="n">
        <f aca="false">AVERAGE(O3:O54)</f>
        <v>7.76906976744186</v>
      </c>
    </row>
    <row r="57" customFormat="false" ht="15" hidden="false" customHeight="false" outlineLevel="0" collapsed="false">
      <c r="B57" s="9" t="s">
        <v>480</v>
      </c>
      <c r="C57" s="0" t="n">
        <f aca="false">_xlfn.STDEV.P(C3:C54)</f>
        <v>1.51806726381133</v>
      </c>
      <c r="D57" s="0" t="n">
        <f aca="false">_xlfn.STDEV.P(D3:D54)</f>
        <v>9.77882251717891</v>
      </c>
      <c r="E57" s="0" t="n">
        <f aca="false">_xlfn.STDEV.P(E3:E54)</f>
        <v>0.199106268643199</v>
      </c>
      <c r="G57" s="0" t="n">
        <f aca="false">_xlfn.STDEV.P(G3:G54)</f>
        <v>4.80433822344748</v>
      </c>
      <c r="I57" s="0" t="n">
        <f aca="false">_xlfn.STDEV.P(I3:I54)</f>
        <v>3.30017843244124</v>
      </c>
      <c r="K57" s="0" t="n">
        <f aca="false">_xlfn.STDEV.P(K3:K54)</f>
        <v>7.05176717051477</v>
      </c>
      <c r="M57" s="0" t="n">
        <f aca="false">_xlfn.STDEV.P(M3:M54)</f>
        <v>0.190945664820075</v>
      </c>
      <c r="O57" s="0" t="n">
        <f aca="false">_xlfn.STDEV.P(O3:O54)</f>
        <v>0.259057450335567</v>
      </c>
    </row>
  </sheetData>
  <mergeCells count="6">
    <mergeCell ref="A1:U1"/>
    <mergeCell ref="W1:AB1"/>
    <mergeCell ref="AD1:AI1"/>
    <mergeCell ref="AK1:AP1"/>
    <mergeCell ref="AR1:AW1"/>
    <mergeCell ref="AY1:B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BE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25" activeCellId="0" sqref="P25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4.57"/>
    <col collapsed="false" customWidth="true" hidden="false" outlineLevel="0" max="3" min="3" style="0" width="6.14"/>
    <col collapsed="false" customWidth="true" hidden="false" outlineLevel="0" max="5" min="4" style="0" width="8.14"/>
    <col collapsed="false" customWidth="true" hidden="false" outlineLevel="0" max="6" min="6" style="0" width="5.14"/>
    <col collapsed="false" customWidth="true" hidden="false" outlineLevel="0" max="8" min="8" style="0" width="6.85"/>
    <col collapsed="false" customWidth="true" hidden="false" outlineLevel="0" max="9" min="9" style="0" width="10.28"/>
    <col collapsed="false" customWidth="true" hidden="false" outlineLevel="0" max="10" min="10" style="0" width="10.43"/>
    <col collapsed="false" customWidth="true" hidden="false" outlineLevel="0" max="11" min="11" style="0" width="8.28"/>
    <col collapsed="false" customWidth="true" hidden="false" outlineLevel="0" max="12" min="12" style="0" width="14.28"/>
    <col collapsed="false" customWidth="true" hidden="false" outlineLevel="0" max="13" min="13" style="0" width="8.28"/>
    <col collapsed="false" customWidth="true" hidden="false" outlineLevel="0" max="14" min="14" style="0" width="7.43"/>
    <col collapsed="false" customWidth="true" hidden="false" outlineLevel="0" max="16" min="15" style="0" width="8.28"/>
  </cols>
  <sheetData>
    <row r="1" customFormat="false" ht="15" hidden="false" customHeight="false" outlineLevel="0" collapsed="false">
      <c r="A1" s="11" t="s">
        <v>459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2"/>
      <c r="W1" s="11" t="n">
        <v>2013</v>
      </c>
      <c r="X1" s="11"/>
      <c r="Y1" s="11"/>
      <c r="Z1" s="11"/>
      <c r="AA1" s="11"/>
      <c r="AB1" s="11"/>
      <c r="AC1" s="12"/>
      <c r="AD1" s="11" t="n">
        <v>2014</v>
      </c>
      <c r="AE1" s="11"/>
      <c r="AF1" s="11"/>
      <c r="AG1" s="11"/>
      <c r="AH1" s="11"/>
      <c r="AI1" s="11"/>
      <c r="AJ1" s="12"/>
      <c r="AK1" s="11" t="n">
        <v>2015</v>
      </c>
      <c r="AL1" s="11"/>
      <c r="AM1" s="11"/>
      <c r="AN1" s="11"/>
      <c r="AO1" s="11"/>
      <c r="AP1" s="11"/>
      <c r="AQ1" s="12"/>
      <c r="AR1" s="11" t="n">
        <v>2016</v>
      </c>
      <c r="AS1" s="11"/>
      <c r="AT1" s="11"/>
      <c r="AU1" s="11"/>
      <c r="AV1" s="11"/>
      <c r="AW1" s="11"/>
      <c r="AX1" s="12"/>
      <c r="AY1" s="11" t="n">
        <v>2017</v>
      </c>
      <c r="AZ1" s="11"/>
      <c r="BA1" s="11"/>
      <c r="BB1" s="11"/>
      <c r="BC1" s="11"/>
      <c r="BD1" s="11"/>
      <c r="BE1" s="9"/>
    </row>
    <row r="2" customFormat="false" ht="15" hidden="false" customHeight="false" outlineLevel="0" collapsed="false">
      <c r="A2" s="13" t="s">
        <v>1</v>
      </c>
      <c r="B2" s="13" t="s">
        <v>2</v>
      </c>
      <c r="C2" s="13" t="s">
        <v>4</v>
      </c>
      <c r="D2" s="13" t="s">
        <v>5</v>
      </c>
      <c r="E2" s="13" t="s">
        <v>6</v>
      </c>
      <c r="F2" s="13" t="s">
        <v>460</v>
      </c>
      <c r="G2" s="13" t="s">
        <v>7</v>
      </c>
      <c r="H2" s="13" t="s">
        <v>461</v>
      </c>
      <c r="I2" s="13" t="s">
        <v>462</v>
      </c>
      <c r="J2" s="13" t="s">
        <v>463</v>
      </c>
      <c r="K2" s="13" t="s">
        <v>464</v>
      </c>
      <c r="L2" s="13" t="s">
        <v>465</v>
      </c>
      <c r="M2" s="13" t="s">
        <v>10</v>
      </c>
      <c r="N2" s="13" t="s">
        <v>466</v>
      </c>
      <c r="O2" s="13" t="s">
        <v>11</v>
      </c>
      <c r="P2" s="13" t="s">
        <v>467</v>
      </c>
      <c r="Q2" s="13" t="s">
        <v>468</v>
      </c>
      <c r="R2" s="13" t="s">
        <v>469</v>
      </c>
      <c r="S2" s="13" t="s">
        <v>470</v>
      </c>
      <c r="T2" s="13" t="s">
        <v>471</v>
      </c>
      <c r="U2" s="13" t="s">
        <v>472</v>
      </c>
      <c r="V2" s="12"/>
      <c r="W2" s="13" t="s">
        <v>473</v>
      </c>
      <c r="X2" s="13" t="s">
        <v>474</v>
      </c>
      <c r="Y2" s="13" t="s">
        <v>475</v>
      </c>
      <c r="Z2" s="13" t="s">
        <v>476</v>
      </c>
      <c r="AA2" s="13" t="s">
        <v>477</v>
      </c>
      <c r="AB2" s="13" t="s">
        <v>478</v>
      </c>
      <c r="AC2" s="12"/>
      <c r="AD2" s="13" t="s">
        <v>473</v>
      </c>
      <c r="AE2" s="13" t="s">
        <v>474</v>
      </c>
      <c r="AF2" s="13" t="s">
        <v>475</v>
      </c>
      <c r="AG2" s="13" t="s">
        <v>476</v>
      </c>
      <c r="AH2" s="13" t="s">
        <v>477</v>
      </c>
      <c r="AI2" s="13" t="s">
        <v>478</v>
      </c>
      <c r="AJ2" s="12"/>
      <c r="AK2" s="13" t="s">
        <v>473</v>
      </c>
      <c r="AL2" s="13" t="s">
        <v>474</v>
      </c>
      <c r="AM2" s="13" t="s">
        <v>475</v>
      </c>
      <c r="AN2" s="13" t="s">
        <v>476</v>
      </c>
      <c r="AO2" s="13" t="s">
        <v>477</v>
      </c>
      <c r="AP2" s="13" t="s">
        <v>478</v>
      </c>
      <c r="AQ2" s="12"/>
      <c r="AR2" s="13" t="s">
        <v>473</v>
      </c>
      <c r="AS2" s="13" t="s">
        <v>474</v>
      </c>
      <c r="AT2" s="13" t="s">
        <v>475</v>
      </c>
      <c r="AU2" s="13" t="s">
        <v>476</v>
      </c>
      <c r="AV2" s="13" t="s">
        <v>477</v>
      </c>
      <c r="AW2" s="13" t="s">
        <v>478</v>
      </c>
      <c r="AX2" s="12"/>
      <c r="AY2" s="13" t="s">
        <v>473</v>
      </c>
      <c r="AZ2" s="13" t="s">
        <v>474</v>
      </c>
      <c r="BA2" s="13" t="s">
        <v>475</v>
      </c>
      <c r="BB2" s="13" t="s">
        <v>476</v>
      </c>
      <c r="BC2" s="13" t="s">
        <v>477</v>
      </c>
      <c r="BD2" s="13" t="s">
        <v>478</v>
      </c>
      <c r="BE2" s="9"/>
    </row>
    <row r="3" customFormat="false" ht="15" hidden="false" customHeight="false" outlineLevel="0" collapsed="false">
      <c r="A3" s="9" t="s">
        <v>60</v>
      </c>
      <c r="B3" s="9" t="s">
        <v>61</v>
      </c>
      <c r="C3" s="9" t="n">
        <v>76.5</v>
      </c>
      <c r="D3" s="9" t="n">
        <v>229</v>
      </c>
      <c r="E3" s="9" t="n">
        <v>4.97</v>
      </c>
      <c r="F3" s="9" t="n">
        <f aca="false">STANDARDIZE(E3,$E$19,$E$20)*-1</f>
        <v>-0.636113582268249</v>
      </c>
      <c r="G3" s="9"/>
      <c r="H3" s="9"/>
      <c r="I3" s="9" t="n">
        <v>29</v>
      </c>
      <c r="J3" s="9" t="n">
        <f aca="false">STANDARDIZE(I3,$I$19,$I$20)</f>
        <v>-0.605482075728009</v>
      </c>
      <c r="K3" s="9" t="n">
        <v>112</v>
      </c>
      <c r="L3" s="9" t="n">
        <f aca="false">STANDARDIZE(K3,$K$19,$K$20)</f>
        <v>-0.0124814865237284</v>
      </c>
      <c r="M3" s="9" t="n">
        <v>4.55</v>
      </c>
      <c r="N3" s="9" t="n">
        <f aca="false">STANDARDIZE(M3,$M$19,$M$20)*-1</f>
        <v>-1.00940796303774</v>
      </c>
      <c r="O3" s="9" t="n">
        <v>7.17</v>
      </c>
      <c r="P3" s="9" t="n">
        <f aca="false">STANDARDIZE(O3,$O$19,$O$20)*-1</f>
        <v>-0.208862321306489</v>
      </c>
      <c r="Q3" s="9" t="n">
        <f aca="false">F3+H3+J3+L3+N3+P3</f>
        <v>-2.47234742886422</v>
      </c>
      <c r="R3" s="9" t="n">
        <f aca="false">AVERAGE(F3,H3,J3,L3,N3,P3)</f>
        <v>-0.494469485772843</v>
      </c>
      <c r="S3" s="9" t="n">
        <v>7</v>
      </c>
      <c r="T3" s="9" t="n">
        <v>221</v>
      </c>
      <c r="U3" s="9" t="n">
        <v>173</v>
      </c>
      <c r="V3" s="10"/>
      <c r="W3" s="9"/>
      <c r="X3" s="9"/>
      <c r="Y3" s="9"/>
      <c r="Z3" s="9"/>
      <c r="AA3" s="9" t="n">
        <v>0</v>
      </c>
      <c r="AB3" s="9"/>
      <c r="AC3" s="10"/>
      <c r="AD3" s="9"/>
      <c r="AE3" s="9"/>
      <c r="AF3" s="9"/>
      <c r="AG3" s="9"/>
      <c r="AH3" s="9" t="n">
        <v>0</v>
      </c>
      <c r="AI3" s="9"/>
      <c r="AJ3" s="10"/>
      <c r="AK3" s="9"/>
      <c r="AL3" s="9"/>
      <c r="AM3" s="9"/>
      <c r="AN3" s="9"/>
      <c r="AO3" s="9" t="n">
        <v>0</v>
      </c>
      <c r="AP3" s="9"/>
      <c r="AQ3" s="10"/>
      <c r="AR3" s="9"/>
      <c r="AS3" s="9"/>
      <c r="AT3" s="9"/>
      <c r="AU3" s="9"/>
      <c r="AV3" s="9" t="n">
        <v>0</v>
      </c>
      <c r="AW3" s="9"/>
      <c r="AX3" s="10"/>
      <c r="AY3" s="9"/>
      <c r="AZ3" s="9"/>
      <c r="BA3" s="9"/>
      <c r="BB3" s="9"/>
      <c r="BC3" s="9" t="n">
        <v>0</v>
      </c>
      <c r="BD3" s="9"/>
      <c r="BE3" s="9"/>
    </row>
    <row r="4" customFormat="false" ht="15" hidden="false" customHeight="false" outlineLevel="0" collapsed="false">
      <c r="A4" s="9" t="s">
        <v>108</v>
      </c>
      <c r="B4" s="9" t="s">
        <v>61</v>
      </c>
      <c r="C4" s="9" t="n">
        <v>74.13</v>
      </c>
      <c r="D4" s="9" t="n">
        <v>212</v>
      </c>
      <c r="E4" s="9" t="n">
        <v>4.78</v>
      </c>
      <c r="F4" s="9" t="n">
        <f aca="false">STANDARDIZE(E4,$E$19,$E$20)*-1</f>
        <v>0.590018395147367</v>
      </c>
      <c r="G4" s="9"/>
      <c r="H4" s="9"/>
      <c r="I4" s="9" t="n">
        <v>30.5</v>
      </c>
      <c r="J4" s="9" t="n">
        <f aca="false">STANDARDIZE(I4,$I$19,$I$20)</f>
        <v>0.0835147690659331</v>
      </c>
      <c r="K4" s="9" t="n">
        <v>112</v>
      </c>
      <c r="L4" s="9" t="n">
        <f aca="false">STANDARDIZE(K4,$K$19,$K$20)</f>
        <v>-0.0124814865237284</v>
      </c>
      <c r="M4" s="9" t="n">
        <v>4.28</v>
      </c>
      <c r="N4" s="9" t="n">
        <f aca="false">STANDARDIZE(M4,$M$19,$M$20)*-1</f>
        <v>0.611101037082307</v>
      </c>
      <c r="O4" s="9" t="n">
        <v>6.98</v>
      </c>
      <c r="P4" s="9" t="n">
        <f aca="false">STANDARDIZE(O4,$O$19,$O$20)*-1</f>
        <v>0.740099095064292</v>
      </c>
      <c r="Q4" s="9" t="n">
        <f aca="false">F4+H4+J4+L4+N4+P4</f>
        <v>2.01225180983617</v>
      </c>
      <c r="R4" s="9" t="n">
        <f aca="false">AVERAGE(F4,H4,J4,L4,N4,P4)</f>
        <v>0.402450361967234</v>
      </c>
      <c r="S4" s="9"/>
      <c r="T4" s="9"/>
      <c r="U4" s="9"/>
      <c r="V4" s="10"/>
      <c r="W4" s="9"/>
      <c r="X4" s="9"/>
      <c r="Y4" s="9"/>
      <c r="Z4" s="9"/>
      <c r="AA4" s="9" t="n">
        <v>0</v>
      </c>
      <c r="AB4" s="9"/>
      <c r="AC4" s="10"/>
      <c r="AD4" s="9"/>
      <c r="AE4" s="9"/>
      <c r="AF4" s="9"/>
      <c r="AG4" s="9"/>
      <c r="AH4" s="9" t="n">
        <v>0</v>
      </c>
      <c r="AI4" s="9"/>
      <c r="AJ4" s="10"/>
      <c r="AK4" s="9"/>
      <c r="AL4" s="9"/>
      <c r="AM4" s="9"/>
      <c r="AN4" s="9"/>
      <c r="AO4" s="9" t="n">
        <v>0</v>
      </c>
      <c r="AP4" s="9"/>
      <c r="AQ4" s="10"/>
      <c r="AR4" s="9"/>
      <c r="AS4" s="9"/>
      <c r="AT4" s="9"/>
      <c r="AU4" s="9"/>
      <c r="AV4" s="9" t="n">
        <v>0</v>
      </c>
      <c r="AW4" s="9"/>
      <c r="AX4" s="10"/>
      <c r="AY4" s="9"/>
      <c r="AZ4" s="9"/>
      <c r="BA4" s="9"/>
      <c r="BB4" s="9"/>
      <c r="BC4" s="9" t="n">
        <v>0</v>
      </c>
      <c r="BD4" s="9"/>
      <c r="BE4" s="9"/>
    </row>
    <row r="5" customFormat="false" ht="15" hidden="false" customHeight="false" outlineLevel="0" collapsed="false">
      <c r="A5" s="9" t="s">
        <v>110</v>
      </c>
      <c r="B5" s="9" t="s">
        <v>61</v>
      </c>
      <c r="C5" s="9" t="n">
        <v>76.88</v>
      </c>
      <c r="D5" s="9" t="n">
        <v>226</v>
      </c>
      <c r="E5" s="9" t="n">
        <v>4.78</v>
      </c>
      <c r="F5" s="9" t="n">
        <f aca="false">STANDARDIZE(E5,$E$19,$E$20)*-1</f>
        <v>0.590018395147367</v>
      </c>
      <c r="G5" s="9"/>
      <c r="H5" s="9"/>
      <c r="I5" s="9" t="n">
        <v>29</v>
      </c>
      <c r="J5" s="9" t="n">
        <f aca="false">STANDARDIZE(I5,$I$19,$I$20)</f>
        <v>-0.605482075728009</v>
      </c>
      <c r="K5" s="9" t="n">
        <v>111</v>
      </c>
      <c r="L5" s="9" t="n">
        <f aca="false">STANDARDIZE(K5,$K$19,$K$20)</f>
        <v>-0.162259324808478</v>
      </c>
      <c r="M5" s="9" t="n">
        <v>4.4</v>
      </c>
      <c r="N5" s="9" t="n">
        <f aca="false">STANDARDIZE(M5,$M$19,$M$20)*-1</f>
        <v>-0.109125185193271</v>
      </c>
      <c r="O5" s="9" t="n">
        <v>7.17</v>
      </c>
      <c r="P5" s="9" t="n">
        <f aca="false">STANDARDIZE(O5,$O$19,$O$20)*-1</f>
        <v>-0.208862321306489</v>
      </c>
      <c r="Q5" s="9" t="n">
        <f aca="false">F5+H5+J5+L5+N5+P5</f>
        <v>-0.495710511888879</v>
      </c>
      <c r="R5" s="9" t="n">
        <f aca="false">AVERAGE(F5,H5,J5,L5,N5,P5)</f>
        <v>-0.0991421023777759</v>
      </c>
      <c r="S5" s="9"/>
      <c r="T5" s="9"/>
      <c r="U5" s="9"/>
      <c r="V5" s="10"/>
      <c r="W5" s="9"/>
      <c r="X5" s="9"/>
      <c r="Y5" s="9"/>
      <c r="Z5" s="9"/>
      <c r="AA5" s="9" t="n">
        <v>0</v>
      </c>
      <c r="AB5" s="9"/>
      <c r="AC5" s="10"/>
      <c r="AD5" s="9"/>
      <c r="AE5" s="9"/>
      <c r="AF5" s="9"/>
      <c r="AG5" s="9"/>
      <c r="AH5" s="9" t="n">
        <v>0</v>
      </c>
      <c r="AI5" s="9"/>
      <c r="AJ5" s="10"/>
      <c r="AK5" s="9"/>
      <c r="AL5" s="9"/>
      <c r="AM5" s="9"/>
      <c r="AN5" s="9"/>
      <c r="AO5" s="9" t="n">
        <v>0</v>
      </c>
      <c r="AP5" s="9"/>
      <c r="AQ5" s="10"/>
      <c r="AR5" s="9"/>
      <c r="AS5" s="9"/>
      <c r="AT5" s="9"/>
      <c r="AU5" s="9"/>
      <c r="AV5" s="9" t="n">
        <v>0</v>
      </c>
      <c r="AW5" s="9"/>
      <c r="AX5" s="10"/>
      <c r="AY5" s="9"/>
      <c r="AZ5" s="9"/>
      <c r="BA5" s="9"/>
      <c r="BB5" s="9"/>
      <c r="BC5" s="9" t="n">
        <v>0</v>
      </c>
      <c r="BD5" s="9"/>
      <c r="BE5" s="9"/>
    </row>
    <row r="6" customFormat="false" ht="15" hidden="false" customHeight="false" outlineLevel="0" collapsed="false">
      <c r="A6" s="9" t="s">
        <v>165</v>
      </c>
      <c r="B6" s="9" t="s">
        <v>61</v>
      </c>
      <c r="C6" s="9" t="n">
        <v>76.63</v>
      </c>
      <c r="D6" s="9" t="n">
        <v>237</v>
      </c>
      <c r="E6" s="9" t="n">
        <v>4.65</v>
      </c>
      <c r="F6" s="9" t="n">
        <f aca="false">STANDARDIZE(E6,$E$19,$E$20)*-1</f>
        <v>1.42895080074753</v>
      </c>
      <c r="G6" s="9"/>
      <c r="H6" s="9"/>
      <c r="I6" s="9" t="n">
        <v>34</v>
      </c>
      <c r="J6" s="9" t="n">
        <f aca="false">STANDARDIZE(I6,$I$19,$I$20)</f>
        <v>1.69117407358513</v>
      </c>
      <c r="K6" s="9" t="n">
        <v>118</v>
      </c>
      <c r="L6" s="9" t="n">
        <f aca="false">STANDARDIZE(K6,$K$19,$K$20)</f>
        <v>0.886185543184768</v>
      </c>
      <c r="M6" s="9" t="n">
        <v>4.21</v>
      </c>
      <c r="N6" s="9" t="n">
        <f aca="false">STANDARDIZE(M6,$M$19,$M$20)*-1</f>
        <v>1.0312330000764</v>
      </c>
      <c r="O6" s="9" t="n">
        <v>7.08</v>
      </c>
      <c r="P6" s="9" t="n">
        <f aca="false">STANDARDIZE(O6,$O$19,$O$20)*-1</f>
        <v>0.240645718027039</v>
      </c>
      <c r="Q6" s="9" t="n">
        <f aca="false">F6+H6+J6+L6+N6+P6</f>
        <v>5.27818913562086</v>
      </c>
      <c r="R6" s="9" t="n">
        <f aca="false">AVERAGE(F6,H6,J6,L6,N6,P6)</f>
        <v>1.05563782712417</v>
      </c>
      <c r="S6" s="9" t="n">
        <v>1</v>
      </c>
      <c r="T6" s="9" t="n">
        <v>16</v>
      </c>
      <c r="U6" s="9" t="n">
        <v>15</v>
      </c>
      <c r="V6" s="10"/>
      <c r="W6" s="9"/>
      <c r="X6" s="9"/>
      <c r="Y6" s="9"/>
      <c r="Z6" s="9"/>
      <c r="AA6" s="9" t="n">
        <v>0</v>
      </c>
      <c r="AB6" s="9"/>
      <c r="AC6" s="10"/>
      <c r="AD6" s="9"/>
      <c r="AE6" s="9"/>
      <c r="AF6" s="9"/>
      <c r="AG6" s="9"/>
      <c r="AH6" s="9" t="n">
        <v>0</v>
      </c>
      <c r="AI6" s="9"/>
      <c r="AJ6" s="10"/>
      <c r="AK6" s="9"/>
      <c r="AL6" s="9"/>
      <c r="AM6" s="9"/>
      <c r="AN6" s="9"/>
      <c r="AO6" s="9" t="n">
        <v>0</v>
      </c>
      <c r="AP6" s="9"/>
      <c r="AQ6" s="10"/>
      <c r="AR6" s="9"/>
      <c r="AS6" s="9"/>
      <c r="AT6" s="9"/>
      <c r="AU6" s="9"/>
      <c r="AV6" s="9" t="n">
        <v>0</v>
      </c>
      <c r="AW6" s="9"/>
      <c r="AX6" s="10"/>
      <c r="AY6" s="9"/>
      <c r="AZ6" s="9"/>
      <c r="BA6" s="9"/>
      <c r="BB6" s="9"/>
      <c r="BC6" s="9" t="n">
        <v>0</v>
      </c>
      <c r="BD6" s="9"/>
      <c r="BE6" s="9"/>
    </row>
    <row r="7" customFormat="false" ht="15" hidden="false" customHeight="false" outlineLevel="0" collapsed="false">
      <c r="A7" s="9" t="s">
        <v>187</v>
      </c>
      <c r="B7" s="9" t="s">
        <v>61</v>
      </c>
      <c r="C7" s="9" t="n">
        <v>74.38</v>
      </c>
      <c r="D7" s="9" t="n">
        <v>218</v>
      </c>
      <c r="E7" s="9" t="n">
        <v>4.58</v>
      </c>
      <c r="F7" s="9" t="n">
        <f aca="false">STANDARDIZE(E7,$E$19,$E$20)*-1</f>
        <v>1.88068363453223</v>
      </c>
      <c r="G7" s="9"/>
      <c r="H7" s="9"/>
      <c r="I7" s="9" t="n">
        <v>33.5</v>
      </c>
      <c r="J7" s="9" t="n">
        <f aca="false">STANDARDIZE(I7,$I$19,$I$20)</f>
        <v>1.46150845865382</v>
      </c>
      <c r="K7" s="9" t="n">
        <v>124</v>
      </c>
      <c r="L7" s="9" t="n">
        <f aca="false">STANDARDIZE(K7,$K$19,$K$20)</f>
        <v>1.78485257289326</v>
      </c>
      <c r="M7" s="9"/>
      <c r="N7" s="9"/>
      <c r="O7" s="9"/>
      <c r="P7" s="9"/>
      <c r="Q7" s="9" t="n">
        <f aca="false">F7+H7+J7+L7+N7+P7</f>
        <v>5.12704466607931</v>
      </c>
      <c r="R7" s="9" t="n">
        <f aca="false">AVERAGE(F7,H7,J7,L7,N7,P7)</f>
        <v>1.7090148886931</v>
      </c>
      <c r="S7" s="9" t="n">
        <v>2</v>
      </c>
      <c r="T7" s="9" t="n">
        <v>39</v>
      </c>
      <c r="U7" s="9" t="n">
        <v>37</v>
      </c>
      <c r="V7" s="10"/>
      <c r="W7" s="9" t="n">
        <v>16</v>
      </c>
      <c r="X7" s="9" t="n">
        <v>985</v>
      </c>
      <c r="Y7" s="9" t="n">
        <v>0</v>
      </c>
      <c r="Z7" s="9" t="n">
        <v>0</v>
      </c>
      <c r="AA7" s="9" t="n">
        <v>985</v>
      </c>
      <c r="AB7" s="9" t="n">
        <v>61.5625</v>
      </c>
      <c r="AC7" s="10"/>
      <c r="AD7" s="9" t="n">
        <v>14</v>
      </c>
      <c r="AE7" s="9" t="n">
        <v>816</v>
      </c>
      <c r="AF7" s="9" t="n">
        <v>0</v>
      </c>
      <c r="AG7" s="9" t="n">
        <v>0</v>
      </c>
      <c r="AH7" s="9" t="n">
        <v>816</v>
      </c>
      <c r="AI7" s="9" t="n">
        <v>58.2857142857143</v>
      </c>
      <c r="AJ7" s="10"/>
      <c r="AK7" s="9" t="n">
        <v>1</v>
      </c>
      <c r="AL7" s="9" t="n">
        <v>65</v>
      </c>
      <c r="AM7" s="9" t="n">
        <v>0</v>
      </c>
      <c r="AN7" s="9" t="n">
        <v>0</v>
      </c>
      <c r="AO7" s="9" t="n">
        <v>65</v>
      </c>
      <c r="AP7" s="9" t="n">
        <v>65</v>
      </c>
      <c r="AQ7" s="10"/>
      <c r="AR7" s="9" t="n">
        <v>2</v>
      </c>
      <c r="AS7" s="9" t="n">
        <v>33</v>
      </c>
      <c r="AT7" s="9" t="n">
        <v>0</v>
      </c>
      <c r="AU7" s="9" t="n">
        <v>0</v>
      </c>
      <c r="AV7" s="9" t="n">
        <v>33</v>
      </c>
      <c r="AW7" s="9" t="n">
        <v>16.5</v>
      </c>
      <c r="AX7" s="10"/>
      <c r="AY7" s="9" t="n">
        <v>2</v>
      </c>
      <c r="AZ7" s="9" t="n">
        <v>66</v>
      </c>
      <c r="BA7" s="9" t="n">
        <v>0</v>
      </c>
      <c r="BB7" s="9" t="n">
        <v>0</v>
      </c>
      <c r="BC7" s="9" t="n">
        <v>66</v>
      </c>
      <c r="BD7" s="9" t="n">
        <v>33</v>
      </c>
      <c r="BE7" s="9"/>
    </row>
    <row r="8" customFormat="false" ht="15" hidden="false" customHeight="false" outlineLevel="0" collapsed="false">
      <c r="A8" s="9" t="s">
        <v>205</v>
      </c>
      <c r="B8" s="9" t="s">
        <v>61</v>
      </c>
      <c r="C8" s="9" t="n">
        <v>74.75</v>
      </c>
      <c r="D8" s="9" t="n">
        <v>226</v>
      </c>
      <c r="E8" s="9" t="n">
        <v>4.92</v>
      </c>
      <c r="F8" s="9" t="n">
        <f aca="false">STANDARDIZE(E8,$E$19,$E$20)*-1</f>
        <v>-0.313447272422035</v>
      </c>
      <c r="G8" s="9"/>
      <c r="H8" s="9"/>
      <c r="I8" s="9" t="n">
        <v>32</v>
      </c>
      <c r="J8" s="9" t="n">
        <f aca="false">STANDARDIZE(I8,$I$19,$I$20)</f>
        <v>0.772511613859875</v>
      </c>
      <c r="K8" s="9" t="n">
        <v>116</v>
      </c>
      <c r="L8" s="9" t="n">
        <f aca="false">STANDARDIZE(K8,$K$19,$K$20)</f>
        <v>0.586629866615269</v>
      </c>
      <c r="M8" s="9" t="n">
        <v>4.52</v>
      </c>
      <c r="N8" s="9" t="n">
        <f aca="false">STANDARDIZE(M8,$M$19,$M$20)*-1</f>
        <v>-0.829351407468844</v>
      </c>
      <c r="O8" s="9" t="n">
        <v>6.95</v>
      </c>
      <c r="P8" s="9" t="n">
        <f aca="false">STANDARDIZE(O8,$O$19,$O$20)*-1</f>
        <v>0.889935108175469</v>
      </c>
      <c r="Q8" s="9" t="n">
        <f aca="false">F8+H8+J8+L8+N8+P8</f>
        <v>1.10627790875973</v>
      </c>
      <c r="R8" s="9" t="n">
        <f aca="false">AVERAGE(F8,H8,J8,L8,N8,P8)</f>
        <v>0.221255581751947</v>
      </c>
      <c r="S8" s="9"/>
      <c r="T8" s="9"/>
      <c r="U8" s="9"/>
      <c r="V8" s="10"/>
      <c r="W8" s="9"/>
      <c r="X8" s="9"/>
      <c r="Y8" s="9"/>
      <c r="Z8" s="9"/>
      <c r="AA8" s="9" t="n">
        <v>0</v>
      </c>
      <c r="AB8" s="9"/>
      <c r="AC8" s="10"/>
      <c r="AD8" s="9"/>
      <c r="AE8" s="9"/>
      <c r="AF8" s="9"/>
      <c r="AG8" s="9"/>
      <c r="AH8" s="9" t="n">
        <v>0</v>
      </c>
      <c r="AI8" s="9"/>
      <c r="AJ8" s="10"/>
      <c r="AK8" s="9"/>
      <c r="AL8" s="9"/>
      <c r="AM8" s="9"/>
      <c r="AN8" s="9"/>
      <c r="AO8" s="9" t="n">
        <v>0</v>
      </c>
      <c r="AP8" s="9"/>
      <c r="AQ8" s="10"/>
      <c r="AR8" s="9"/>
      <c r="AS8" s="9"/>
      <c r="AT8" s="9"/>
      <c r="AU8" s="9"/>
      <c r="AV8" s="9" t="n">
        <v>0</v>
      </c>
      <c r="AW8" s="9"/>
      <c r="AX8" s="10"/>
      <c r="AY8" s="9"/>
      <c r="AZ8" s="9"/>
      <c r="BA8" s="9"/>
      <c r="BB8" s="9"/>
      <c r="BC8" s="9" t="n">
        <v>0</v>
      </c>
      <c r="BD8" s="9"/>
      <c r="BE8" s="9"/>
    </row>
    <row r="9" customFormat="false" ht="15" hidden="false" customHeight="false" outlineLevel="0" collapsed="false">
      <c r="A9" s="9" t="s">
        <v>278</v>
      </c>
      <c r="B9" s="9" t="s">
        <v>61</v>
      </c>
      <c r="C9" s="9" t="n">
        <v>76.13</v>
      </c>
      <c r="D9" s="9" t="n">
        <v>225</v>
      </c>
      <c r="E9" s="9" t="n">
        <v>5.11</v>
      </c>
      <c r="F9" s="9" t="n">
        <f aca="false">STANDARDIZE(E9,$E$19,$E$20)*-1</f>
        <v>-1.53957924983766</v>
      </c>
      <c r="G9" s="9"/>
      <c r="H9" s="9"/>
      <c r="I9" s="9" t="n">
        <v>31</v>
      </c>
      <c r="J9" s="9" t="n">
        <f aca="false">STANDARDIZE(I9,$I$19,$I$20)</f>
        <v>0.313180383997247</v>
      </c>
      <c r="K9" s="9" t="n">
        <v>115</v>
      </c>
      <c r="L9" s="9" t="n">
        <f aca="false">STANDARDIZE(K9,$K$19,$K$20)</f>
        <v>0.43685202833052</v>
      </c>
      <c r="M9" s="9" t="n">
        <v>4.3</v>
      </c>
      <c r="N9" s="9" t="n">
        <f aca="false">STANDARDIZE(M9,$M$19,$M$20)*-1</f>
        <v>0.491063333369713</v>
      </c>
      <c r="O9" s="9" t="n">
        <v>7.12</v>
      </c>
      <c r="P9" s="9" t="n">
        <f aca="false">STANDARDIZE(O9,$O$19,$O$20)*-1</f>
        <v>0.0408643672121373</v>
      </c>
      <c r="Q9" s="9" t="n">
        <f aca="false">F9+H9+J9+L9+N9+P9</f>
        <v>-0.25761913692804</v>
      </c>
      <c r="R9" s="9" t="n">
        <f aca="false">AVERAGE(F9,H9,J9,L9,N9,P9)</f>
        <v>-0.051523827385608</v>
      </c>
      <c r="S9" s="9" t="n">
        <v>4</v>
      </c>
      <c r="T9" s="9" t="n">
        <v>115</v>
      </c>
      <c r="U9" s="9" t="n">
        <v>101</v>
      </c>
      <c r="V9" s="10"/>
      <c r="W9" s="9"/>
      <c r="X9" s="9"/>
      <c r="Y9" s="9"/>
      <c r="Z9" s="9"/>
      <c r="AA9" s="9" t="n">
        <v>0</v>
      </c>
      <c r="AB9" s="9"/>
      <c r="AC9" s="10"/>
      <c r="AD9" s="9"/>
      <c r="AE9" s="9"/>
      <c r="AF9" s="9"/>
      <c r="AG9" s="9"/>
      <c r="AH9" s="9" t="n">
        <v>0</v>
      </c>
      <c r="AI9" s="9"/>
      <c r="AJ9" s="10"/>
      <c r="AK9" s="9" t="n">
        <v>7</v>
      </c>
      <c r="AL9" s="9" t="n">
        <v>109</v>
      </c>
      <c r="AM9" s="9" t="n">
        <v>0</v>
      </c>
      <c r="AN9" s="9" t="n">
        <v>1</v>
      </c>
      <c r="AO9" s="9" t="n">
        <v>110</v>
      </c>
      <c r="AP9" s="9" t="n">
        <v>15.7142857142857</v>
      </c>
      <c r="AQ9" s="10"/>
      <c r="AR9" s="9" t="n">
        <v>8</v>
      </c>
      <c r="AS9" s="9" t="n">
        <v>161</v>
      </c>
      <c r="AT9" s="9" t="n">
        <v>0</v>
      </c>
      <c r="AU9" s="9" t="n">
        <v>0</v>
      </c>
      <c r="AV9" s="9" t="n">
        <v>161</v>
      </c>
      <c r="AW9" s="9" t="n">
        <v>20.125</v>
      </c>
      <c r="AX9" s="10"/>
      <c r="AY9" s="9" t="n">
        <v>3</v>
      </c>
      <c r="AZ9" s="9" t="n">
        <v>70</v>
      </c>
      <c r="BA9" s="9" t="n">
        <v>0</v>
      </c>
      <c r="BB9" s="9" t="n">
        <v>0</v>
      </c>
      <c r="BC9" s="9" t="n">
        <v>70</v>
      </c>
      <c r="BD9" s="9" t="n">
        <v>23.3333333333333</v>
      </c>
      <c r="BE9" s="9"/>
    </row>
    <row r="10" customFormat="false" ht="15" hidden="false" customHeight="false" outlineLevel="0" collapsed="false">
      <c r="A10" s="9" t="s">
        <v>313</v>
      </c>
      <c r="B10" s="9" t="s">
        <v>61</v>
      </c>
      <c r="C10" s="9" t="n">
        <v>74</v>
      </c>
      <c r="D10" s="9" t="n">
        <v>230</v>
      </c>
      <c r="E10" s="9" t="n">
        <v>4.91</v>
      </c>
      <c r="F10" s="9" t="n">
        <f aca="false">STANDARDIZE(E10,$E$19,$E$20)*-1</f>
        <v>-0.248914010452793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 t="n">
        <f aca="false">F10+H10+J10+L10+N10+P10</f>
        <v>-0.248914010452793</v>
      </c>
      <c r="R10" s="9" t="n">
        <f aca="false">AVERAGE(F10,H10,J10,L10,N10,P10)</f>
        <v>-0.248914010452793</v>
      </c>
      <c r="S10" s="9" t="n">
        <v>4</v>
      </c>
      <c r="T10" s="9" t="n">
        <v>98</v>
      </c>
      <c r="U10" s="9" t="n">
        <v>87</v>
      </c>
      <c r="V10" s="10"/>
      <c r="W10" s="9" t="n">
        <v>3</v>
      </c>
      <c r="X10" s="9" t="n">
        <v>76</v>
      </c>
      <c r="Y10" s="9" t="n">
        <v>0</v>
      </c>
      <c r="Z10" s="9" t="n">
        <v>0</v>
      </c>
      <c r="AA10" s="9" t="n">
        <v>76</v>
      </c>
      <c r="AB10" s="9" t="n">
        <v>25.3333333333333</v>
      </c>
      <c r="AC10" s="10"/>
      <c r="AD10" s="9" t="n">
        <v>1</v>
      </c>
      <c r="AE10" s="9" t="n">
        <v>6</v>
      </c>
      <c r="AF10" s="9" t="n">
        <v>0</v>
      </c>
      <c r="AG10" s="9" t="n">
        <v>0</v>
      </c>
      <c r="AH10" s="9" t="n">
        <v>6</v>
      </c>
      <c r="AI10" s="9" t="n">
        <v>6</v>
      </c>
      <c r="AJ10" s="10"/>
      <c r="AK10" s="9"/>
      <c r="AL10" s="9"/>
      <c r="AM10" s="9"/>
      <c r="AN10" s="9"/>
      <c r="AO10" s="9" t="n">
        <v>0</v>
      </c>
      <c r="AP10" s="9"/>
      <c r="AQ10" s="10"/>
      <c r="AR10" s="9" t="n">
        <v>7</v>
      </c>
      <c r="AS10" s="9" t="n">
        <v>412</v>
      </c>
      <c r="AT10" s="9" t="n">
        <v>0</v>
      </c>
      <c r="AU10" s="9" t="n">
        <v>0</v>
      </c>
      <c r="AV10" s="9" t="n">
        <v>412</v>
      </c>
      <c r="AW10" s="9" t="n">
        <v>58.8571428571429</v>
      </c>
      <c r="AX10" s="10"/>
      <c r="AY10" s="9"/>
      <c r="AZ10" s="9"/>
      <c r="BA10" s="9"/>
      <c r="BB10" s="9"/>
      <c r="BC10" s="9" t="n">
        <v>0</v>
      </c>
      <c r="BD10" s="9"/>
      <c r="BE10" s="9"/>
    </row>
    <row r="11" customFormat="false" ht="15" hidden="false" customHeight="false" outlineLevel="0" collapsed="false">
      <c r="A11" s="9" t="s">
        <v>317</v>
      </c>
      <c r="B11" s="9" t="s">
        <v>61</v>
      </c>
      <c r="C11" s="9" t="n">
        <v>74.13</v>
      </c>
      <c r="D11" s="9" t="n">
        <v>213</v>
      </c>
      <c r="E11" s="9" t="n">
        <v>4.69</v>
      </c>
      <c r="F11" s="9" t="n">
        <f aca="false">STANDARDIZE(E11,$E$19,$E$20)*-1</f>
        <v>1.17081775287055</v>
      </c>
      <c r="G11" s="9"/>
      <c r="H11" s="9"/>
      <c r="I11" s="9" t="n">
        <v>31</v>
      </c>
      <c r="J11" s="9" t="n">
        <f aca="false">STANDARDIZE(I11,$I$19,$I$20)</f>
        <v>0.313180383997247</v>
      </c>
      <c r="K11" s="9" t="n">
        <v>118</v>
      </c>
      <c r="L11" s="9" t="n">
        <f aca="false">STANDARDIZE(K11,$K$19,$K$20)</f>
        <v>0.886185543184768</v>
      </c>
      <c r="M11" s="9" t="n">
        <v>3.99</v>
      </c>
      <c r="N11" s="9" t="n">
        <f aca="false">STANDARDIZE(M11,$M$19,$M$20)*-1</f>
        <v>2.35164774091495</v>
      </c>
      <c r="O11" s="9" t="n">
        <v>6.69</v>
      </c>
      <c r="P11" s="9" t="n">
        <f aca="false">STANDARDIZE(O11,$O$19,$O$20)*-1</f>
        <v>2.18851388847233</v>
      </c>
      <c r="Q11" s="9" t="n">
        <f aca="false">F11+H11+J11+L11+N11+P11</f>
        <v>6.91034530943985</v>
      </c>
      <c r="R11" s="9" t="n">
        <f aca="false">AVERAGE(F11,H11,J11,L11,N11,P11)</f>
        <v>1.38206906188797</v>
      </c>
      <c r="S11" s="9"/>
      <c r="T11" s="9"/>
      <c r="U11" s="9"/>
      <c r="V11" s="10"/>
      <c r="W11" s="9"/>
      <c r="X11" s="9"/>
      <c r="Y11" s="9"/>
      <c r="Z11" s="9"/>
      <c r="AA11" s="9" t="n">
        <v>0</v>
      </c>
      <c r="AB11" s="9"/>
      <c r="AC11" s="10"/>
      <c r="AD11" s="9"/>
      <c r="AE11" s="9"/>
      <c r="AF11" s="9"/>
      <c r="AG11" s="9"/>
      <c r="AH11" s="9" t="n">
        <v>0</v>
      </c>
      <c r="AI11" s="9"/>
      <c r="AJ11" s="10"/>
      <c r="AK11" s="9"/>
      <c r="AL11" s="9"/>
      <c r="AM11" s="9"/>
      <c r="AN11" s="9"/>
      <c r="AO11" s="9" t="n">
        <v>0</v>
      </c>
      <c r="AP11" s="9"/>
      <c r="AQ11" s="10"/>
      <c r="AR11" s="9"/>
      <c r="AS11" s="9"/>
      <c r="AT11" s="9"/>
      <c r="AU11" s="9"/>
      <c r="AV11" s="9" t="n">
        <v>0</v>
      </c>
      <c r="AW11" s="9"/>
      <c r="AX11" s="10"/>
      <c r="AY11" s="9"/>
      <c r="AZ11" s="9"/>
      <c r="BA11" s="9"/>
      <c r="BB11" s="9"/>
      <c r="BC11" s="9" t="n">
        <v>0</v>
      </c>
      <c r="BD11" s="9"/>
      <c r="BE11" s="9"/>
    </row>
    <row r="12" customFormat="false" ht="15" hidden="false" customHeight="false" outlineLevel="0" collapsed="false">
      <c r="A12" s="9" t="s">
        <v>330</v>
      </c>
      <c r="B12" s="9" t="s">
        <v>61</v>
      </c>
      <c r="C12" s="9" t="n">
        <v>79.13</v>
      </c>
      <c r="D12" s="9" t="n">
        <v>225</v>
      </c>
      <c r="E12" s="9" t="n">
        <v>4.94</v>
      </c>
      <c r="F12" s="9" t="n">
        <f aca="false">STANDARDIZE(E12,$E$19,$E$20)*-1</f>
        <v>-0.442513796360524</v>
      </c>
      <c r="G12" s="9"/>
      <c r="H12" s="9"/>
      <c r="I12" s="9" t="n">
        <v>26.5</v>
      </c>
      <c r="J12" s="9" t="n">
        <f aca="false">STANDARDIZE(I12,$I$19,$I$20)</f>
        <v>-1.75381015038458</v>
      </c>
      <c r="K12" s="9" t="n">
        <v>102</v>
      </c>
      <c r="L12" s="9" t="n">
        <f aca="false">STANDARDIZE(K12,$K$19,$K$20)</f>
        <v>-1.51025986937122</v>
      </c>
      <c r="M12" s="9" t="n">
        <v>4.52</v>
      </c>
      <c r="N12" s="9" t="n">
        <f aca="false">STANDARDIZE(M12,$M$19,$M$20)*-1</f>
        <v>-0.829351407468844</v>
      </c>
      <c r="O12" s="9" t="n">
        <v>7.49</v>
      </c>
      <c r="P12" s="9" t="n">
        <f aca="false">STANDARDIZE(O12,$O$19,$O$20)*-1</f>
        <v>-1.8071131278257</v>
      </c>
      <c r="Q12" s="9" t="n">
        <f aca="false">F12+H12+J12+L12+N12+P12</f>
        <v>-6.34304835141087</v>
      </c>
      <c r="R12" s="9" t="n">
        <f aca="false">AVERAGE(F12,H12,J12,L12,N12,P12)</f>
        <v>-1.26860967028217</v>
      </c>
      <c r="S12" s="9" t="n">
        <v>3</v>
      </c>
      <c r="T12" s="9" t="n">
        <v>73</v>
      </c>
      <c r="U12" s="9" t="n">
        <v>66</v>
      </c>
      <c r="V12" s="10"/>
      <c r="W12" s="9" t="n">
        <v>13</v>
      </c>
      <c r="X12" s="9" t="n">
        <v>842</v>
      </c>
      <c r="Y12" s="9" t="n">
        <v>0</v>
      </c>
      <c r="Z12" s="9" t="n">
        <v>0</v>
      </c>
      <c r="AA12" s="9" t="n">
        <v>842</v>
      </c>
      <c r="AB12" s="9" t="n">
        <v>64.7692307692308</v>
      </c>
      <c r="AC12" s="10"/>
      <c r="AD12" s="9" t="n">
        <v>6</v>
      </c>
      <c r="AE12" s="9" t="n">
        <v>364</v>
      </c>
      <c r="AF12" s="9" t="n">
        <v>0</v>
      </c>
      <c r="AG12" s="9" t="n">
        <v>0</v>
      </c>
      <c r="AH12" s="9" t="n">
        <v>364</v>
      </c>
      <c r="AI12" s="9" t="n">
        <v>60.6666666666667</v>
      </c>
      <c r="AJ12" s="10"/>
      <c r="AK12" s="9"/>
      <c r="AL12" s="9"/>
      <c r="AM12" s="9"/>
      <c r="AN12" s="9"/>
      <c r="AO12" s="9" t="n">
        <v>0</v>
      </c>
      <c r="AP12" s="9"/>
      <c r="AQ12" s="10"/>
      <c r="AR12" s="9" t="n">
        <v>2</v>
      </c>
      <c r="AS12" s="9" t="n">
        <v>15</v>
      </c>
      <c r="AT12" s="9" t="n">
        <v>0</v>
      </c>
      <c r="AU12" s="9" t="n">
        <v>0</v>
      </c>
      <c r="AV12" s="9" t="n">
        <v>15</v>
      </c>
      <c r="AW12" s="9" t="n">
        <v>7.5</v>
      </c>
      <c r="AX12" s="10"/>
      <c r="AY12" s="9" t="n">
        <v>4</v>
      </c>
      <c r="AZ12" s="9" t="n">
        <v>264</v>
      </c>
      <c r="BA12" s="9" t="n">
        <v>0</v>
      </c>
      <c r="BB12" s="9" t="n">
        <v>0</v>
      </c>
      <c r="BC12" s="9" t="n">
        <v>264</v>
      </c>
      <c r="BD12" s="9" t="n">
        <v>66</v>
      </c>
      <c r="BE12" s="9"/>
    </row>
    <row r="13" customFormat="false" ht="15" hidden="false" customHeight="false" outlineLevel="0" collapsed="false">
      <c r="A13" s="9" t="s">
        <v>372</v>
      </c>
      <c r="B13" s="9" t="s">
        <v>61</v>
      </c>
      <c r="C13" s="9" t="n">
        <v>74.13</v>
      </c>
      <c r="D13" s="9" t="n">
        <v>227</v>
      </c>
      <c r="E13" s="9" t="n">
        <v>5.06</v>
      </c>
      <c r="F13" s="9" t="n">
        <f aca="false">STANDARDIZE(E13,$E$19,$E$20)*-1</f>
        <v>-1.21691293999144</v>
      </c>
      <c r="G13" s="9"/>
      <c r="H13" s="9"/>
      <c r="I13" s="9" t="n">
        <v>28.5</v>
      </c>
      <c r="J13" s="9" t="n">
        <f aca="false">STANDARDIZE(I13,$I$19,$I$20)</f>
        <v>-0.835147690659322</v>
      </c>
      <c r="K13" s="9" t="n">
        <v>105</v>
      </c>
      <c r="L13" s="9" t="n">
        <f aca="false">STANDARDIZE(K13,$K$19,$K$20)</f>
        <v>-1.06092635451697</v>
      </c>
      <c r="M13" s="9" t="n">
        <v>4.53</v>
      </c>
      <c r="N13" s="9" t="n">
        <f aca="false">STANDARDIZE(M13,$M$19,$M$20)*-1</f>
        <v>-0.889370259325147</v>
      </c>
      <c r="O13" s="9" t="n">
        <v>7.34</v>
      </c>
      <c r="P13" s="9" t="n">
        <f aca="false">STANDARDIZE(O13,$O$19,$O$20)*-1</f>
        <v>-1.05793306226982</v>
      </c>
      <c r="Q13" s="9" t="n">
        <f aca="false">F13+H13+J13+L13+N13+P13</f>
        <v>-5.0602903067627</v>
      </c>
      <c r="R13" s="9" t="n">
        <f aca="false">AVERAGE(F13,H13,J13,L13,N13,P13)</f>
        <v>-1.01205806135254</v>
      </c>
      <c r="S13" s="9" t="n">
        <v>4</v>
      </c>
      <c r="T13" s="9" t="n">
        <v>110</v>
      </c>
      <c r="U13" s="9" t="n">
        <v>97</v>
      </c>
      <c r="V13" s="10"/>
      <c r="W13" s="9"/>
      <c r="X13" s="9"/>
      <c r="Y13" s="9"/>
      <c r="Z13" s="9"/>
      <c r="AA13" s="9" t="n">
        <v>0</v>
      </c>
      <c r="AB13" s="9"/>
      <c r="AC13" s="10"/>
      <c r="AD13" s="9" t="n">
        <v>4</v>
      </c>
      <c r="AE13" s="9" t="n">
        <v>19</v>
      </c>
      <c r="AF13" s="9" t="n">
        <v>0</v>
      </c>
      <c r="AG13" s="9" t="n">
        <v>0</v>
      </c>
      <c r="AH13" s="9" t="n">
        <v>19</v>
      </c>
      <c r="AI13" s="9" t="n">
        <v>4.75</v>
      </c>
      <c r="AJ13" s="10"/>
      <c r="AK13" s="9" t="n">
        <v>1</v>
      </c>
      <c r="AL13" s="9" t="n">
        <v>6</v>
      </c>
      <c r="AM13" s="9" t="n">
        <v>0</v>
      </c>
      <c r="AN13" s="9" t="n">
        <v>0</v>
      </c>
      <c r="AO13" s="9" t="n">
        <v>6</v>
      </c>
      <c r="AP13" s="9" t="n">
        <v>6</v>
      </c>
      <c r="AQ13" s="10"/>
      <c r="AR13" s="9"/>
      <c r="AS13" s="9"/>
      <c r="AT13" s="9"/>
      <c r="AU13" s="9"/>
      <c r="AV13" s="9" t="n">
        <v>0</v>
      </c>
      <c r="AW13" s="9"/>
      <c r="AX13" s="10"/>
      <c r="AY13" s="9"/>
      <c r="AZ13" s="9"/>
      <c r="BA13" s="9"/>
      <c r="BB13" s="9"/>
      <c r="BC13" s="9" t="n">
        <v>0</v>
      </c>
      <c r="BD13" s="9"/>
      <c r="BE13" s="9"/>
    </row>
    <row r="14" customFormat="false" ht="15" hidden="false" customHeight="false" outlineLevel="0" collapsed="false">
      <c r="A14" s="9" t="s">
        <v>420</v>
      </c>
      <c r="B14" s="9" t="s">
        <v>61</v>
      </c>
      <c r="C14" s="9" t="n">
        <v>78.13</v>
      </c>
      <c r="D14" s="9" t="n">
        <v>232</v>
      </c>
      <c r="E14" s="9" t="n">
        <v>5.05</v>
      </c>
      <c r="F14" s="9" t="n">
        <f aca="false">STANDARDIZE(E14,$E$19,$E$20)*-1</f>
        <v>-1.15237967802219</v>
      </c>
      <c r="G14" s="9"/>
      <c r="H14" s="9"/>
      <c r="I14" s="9"/>
      <c r="J14" s="9"/>
      <c r="K14" s="9" t="n">
        <v>100</v>
      </c>
      <c r="L14" s="9" t="n">
        <f aca="false">STANDARDIZE(K14,$K$19,$K$20)</f>
        <v>-1.80981554594072</v>
      </c>
      <c r="M14" s="9" t="n">
        <v>4.51</v>
      </c>
      <c r="N14" s="9" t="n">
        <f aca="false">STANDARDIZE(M14,$M$19,$M$20)*-1</f>
        <v>-0.769332555612548</v>
      </c>
      <c r="O14" s="9" t="n">
        <v>7.2</v>
      </c>
      <c r="P14" s="9" t="n">
        <f aca="false">STANDARDIZE(O14,$O$19,$O$20)*-1</f>
        <v>-0.358698334417666</v>
      </c>
      <c r="Q14" s="9" t="n">
        <f aca="false">F14+H14+J14+L14+N14+P14</f>
        <v>-4.09022611399313</v>
      </c>
      <c r="R14" s="9" t="n">
        <f aca="false">AVERAGE(F14,H14,J14,L14,N14,P14)</f>
        <v>-1.02255652849828</v>
      </c>
      <c r="S14" s="9"/>
      <c r="T14" s="9"/>
      <c r="U14" s="9"/>
      <c r="V14" s="10"/>
      <c r="W14" s="9"/>
      <c r="X14" s="9"/>
      <c r="Y14" s="9"/>
      <c r="Z14" s="9"/>
      <c r="AA14" s="9" t="n">
        <v>0</v>
      </c>
      <c r="AB14" s="9"/>
      <c r="AC14" s="10"/>
      <c r="AD14" s="9"/>
      <c r="AE14" s="9"/>
      <c r="AF14" s="9"/>
      <c r="AG14" s="9"/>
      <c r="AH14" s="9" t="n">
        <v>0</v>
      </c>
      <c r="AI14" s="9"/>
      <c r="AJ14" s="10"/>
      <c r="AK14" s="9"/>
      <c r="AL14" s="9"/>
      <c r="AM14" s="9"/>
      <c r="AN14" s="9"/>
      <c r="AO14" s="9" t="n">
        <v>0</v>
      </c>
      <c r="AP14" s="9"/>
      <c r="AQ14" s="10"/>
      <c r="AR14" s="9"/>
      <c r="AS14" s="9"/>
      <c r="AT14" s="9"/>
      <c r="AU14" s="9"/>
      <c r="AV14" s="9" t="n">
        <v>0</v>
      </c>
      <c r="AW14" s="9"/>
      <c r="AX14" s="10"/>
      <c r="AY14" s="9" t="n">
        <v>1</v>
      </c>
      <c r="AZ14" s="9" t="n">
        <v>4</v>
      </c>
      <c r="BA14" s="9" t="n">
        <v>0</v>
      </c>
      <c r="BB14" s="9" t="n">
        <v>0</v>
      </c>
      <c r="BC14" s="9" t="n">
        <v>4</v>
      </c>
      <c r="BD14" s="9" t="n">
        <v>4</v>
      </c>
      <c r="BE14" s="9"/>
    </row>
    <row r="15" customFormat="false" ht="14.25" hidden="false" customHeight="true" outlineLevel="0" collapsed="false">
      <c r="A15" s="9" t="s">
        <v>422</v>
      </c>
      <c r="B15" s="9" t="s">
        <v>61</v>
      </c>
      <c r="C15" s="9" t="n">
        <v>74</v>
      </c>
      <c r="D15" s="9" t="n">
        <v>215</v>
      </c>
      <c r="E15" s="9" t="n">
        <v>4.95</v>
      </c>
      <c r="F15" s="9" t="n">
        <f aca="false">STANDARDIZE(E15,$E$19,$E$20)*-1</f>
        <v>-0.507047058329766</v>
      </c>
      <c r="G15" s="9"/>
      <c r="H15" s="9"/>
      <c r="I15" s="9" t="n">
        <v>28.5</v>
      </c>
      <c r="J15" s="9" t="n">
        <f aca="false">STANDARDIZE(I15,$I$19,$I$20)</f>
        <v>-0.835147690659322</v>
      </c>
      <c r="K15" s="9" t="n">
        <v>112</v>
      </c>
      <c r="L15" s="9" t="n">
        <f aca="false">STANDARDIZE(K15,$K$19,$K$20)</f>
        <v>-0.0124814865237284</v>
      </c>
      <c r="M15" s="9" t="n">
        <v>4.39</v>
      </c>
      <c r="N15" s="9" t="n">
        <f aca="false">STANDARDIZE(M15,$M$19,$M$20)*-1</f>
        <v>-0.0491063333369692</v>
      </c>
      <c r="O15" s="9" t="n">
        <v>7.22</v>
      </c>
      <c r="P15" s="9" t="n">
        <f aca="false">STANDARDIZE(O15,$O$19,$O$20)*-1</f>
        <v>-0.458589009825115</v>
      </c>
      <c r="Q15" s="9" t="n">
        <f aca="false">F15+H15+J15+L15+N15+P15</f>
        <v>-1.8623715786749</v>
      </c>
      <c r="R15" s="9" t="n">
        <f aca="false">AVERAGE(F15,H15,J15,L15,N15,P15)</f>
        <v>-0.37247431573498</v>
      </c>
      <c r="S15" s="9" t="n">
        <v>4</v>
      </c>
      <c r="T15" s="9" t="n">
        <v>112</v>
      </c>
      <c r="U15" s="9" t="n">
        <v>99</v>
      </c>
      <c r="V15" s="10"/>
      <c r="W15" s="9"/>
      <c r="X15" s="9"/>
      <c r="Y15" s="9"/>
      <c r="Z15" s="9"/>
      <c r="AA15" s="9" t="n">
        <v>0</v>
      </c>
      <c r="AB15" s="9"/>
      <c r="AC15" s="10"/>
      <c r="AD15" s="9"/>
      <c r="AE15" s="9"/>
      <c r="AF15" s="9"/>
      <c r="AG15" s="9"/>
      <c r="AH15" s="9" t="n">
        <v>0</v>
      </c>
      <c r="AI15" s="9"/>
      <c r="AJ15" s="10"/>
      <c r="AK15" s="9"/>
      <c r="AL15" s="9"/>
      <c r="AM15" s="9"/>
      <c r="AN15" s="9"/>
      <c r="AO15" s="9" t="n">
        <v>0</v>
      </c>
      <c r="AP15" s="9"/>
      <c r="AQ15" s="10"/>
      <c r="AR15" s="9"/>
      <c r="AS15" s="9"/>
      <c r="AT15" s="9"/>
      <c r="AU15" s="9"/>
      <c r="AV15" s="9" t="n">
        <v>0</v>
      </c>
      <c r="AW15" s="9"/>
      <c r="AX15" s="10"/>
      <c r="AY15" s="9"/>
      <c r="AZ15" s="9"/>
      <c r="BA15" s="9"/>
      <c r="BB15" s="9"/>
      <c r="BC15" s="9" t="n">
        <v>0</v>
      </c>
      <c r="BD15" s="9"/>
    </row>
    <row r="16" customFormat="false" ht="15" hidden="false" customHeight="false" outlineLevel="0" collapsed="false">
      <c r="A16" s="9" t="s">
        <v>432</v>
      </c>
      <c r="B16" s="9" t="s">
        <v>61</v>
      </c>
      <c r="C16" s="9" t="n">
        <v>75</v>
      </c>
      <c r="D16" s="9" t="n">
        <v>227</v>
      </c>
      <c r="E16" s="9" t="n">
        <v>4.81</v>
      </c>
      <c r="F16" s="9" t="n">
        <f aca="false">STANDARDIZE(E16,$E$19,$E$20)*-1</f>
        <v>0.396418609239642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 t="n">
        <f aca="false">F16+H16+J16+L16+N16+P16</f>
        <v>0.396418609239642</v>
      </c>
      <c r="R16" s="9" t="n">
        <f aca="false">AVERAGE(F16,H16,J16,L16,N16,P16)</f>
        <v>0.396418609239642</v>
      </c>
      <c r="S16" s="9" t="n">
        <v>7</v>
      </c>
      <c r="T16" s="9" t="n">
        <v>234</v>
      </c>
      <c r="U16" s="9" t="n">
        <v>185</v>
      </c>
      <c r="V16" s="10"/>
      <c r="W16" s="9"/>
      <c r="X16" s="9"/>
      <c r="Y16" s="9"/>
      <c r="Z16" s="9"/>
      <c r="AA16" s="9" t="n">
        <v>0</v>
      </c>
      <c r="AB16" s="9"/>
      <c r="AC16" s="10"/>
      <c r="AD16" s="9"/>
      <c r="AE16" s="9"/>
      <c r="AF16" s="9"/>
      <c r="AG16" s="9"/>
      <c r="AH16" s="9" t="n">
        <v>0</v>
      </c>
      <c r="AI16" s="9"/>
      <c r="AJ16" s="10"/>
      <c r="AK16" s="9"/>
      <c r="AL16" s="9"/>
      <c r="AM16" s="9"/>
      <c r="AN16" s="9"/>
      <c r="AO16" s="9" t="n">
        <v>0</v>
      </c>
      <c r="AP16" s="9"/>
      <c r="AQ16" s="10"/>
      <c r="AR16" s="9"/>
      <c r="AS16" s="9"/>
      <c r="AT16" s="9"/>
      <c r="AU16" s="9"/>
      <c r="AV16" s="9" t="n">
        <v>0</v>
      </c>
      <c r="AW16" s="9"/>
      <c r="AX16" s="10"/>
      <c r="AY16" s="9"/>
      <c r="AZ16" s="9"/>
      <c r="BA16" s="9"/>
      <c r="BB16" s="9"/>
      <c r="BC16" s="9" t="n">
        <v>0</v>
      </c>
      <c r="BD16" s="9"/>
    </row>
    <row r="17" customFormat="false" ht="15.75" hidden="false" customHeight="false" outlineLevel="0" collapsed="false">
      <c r="A17" s="1"/>
      <c r="D17" s="3"/>
      <c r="E17" s="3"/>
      <c r="F17" s="3"/>
      <c r="G17" s="18"/>
      <c r="H17" s="3"/>
      <c r="I17" s="18"/>
      <c r="J17" s="3"/>
      <c r="K17" s="18"/>
      <c r="L17" s="3"/>
      <c r="M17" s="18"/>
      <c r="N17" s="3"/>
      <c r="O17" s="18"/>
      <c r="P17" s="3"/>
      <c r="Q17" s="18"/>
      <c r="R17" s="18"/>
      <c r="S17" s="18"/>
      <c r="T17" s="9"/>
      <c r="U17" s="19"/>
      <c r="AE17" s="9"/>
      <c r="AF17" s="20"/>
      <c r="AG17" s="21"/>
      <c r="AH17" s="22"/>
    </row>
    <row r="19" customFormat="false" ht="15" hidden="false" customHeight="false" outlineLevel="0" collapsed="false">
      <c r="B19" s="0" t="s">
        <v>481</v>
      </c>
      <c r="C19" s="16" t="n">
        <f aca="false">AVERAGE(C3:C16)</f>
        <v>75.5657142857143</v>
      </c>
      <c r="D19" s="16" t="n">
        <f aca="false">AVERAGE(D3:D16)</f>
        <v>224.428571428571</v>
      </c>
      <c r="E19" s="16" t="n">
        <f aca="false">AVERAGE(E3:E16)</f>
        <v>4.87142857142857</v>
      </c>
      <c r="F19" s="16"/>
      <c r="G19" s="16"/>
      <c r="H19" s="16"/>
      <c r="I19" s="16" t="n">
        <f aca="false">AVERAGE(I3:I16)</f>
        <v>30.3181818181818</v>
      </c>
      <c r="J19" s="16"/>
      <c r="K19" s="16" t="n">
        <f aca="false">AVERAGE(K3:K16)</f>
        <v>112.083333333333</v>
      </c>
      <c r="L19" s="16"/>
      <c r="M19" s="16" t="n">
        <f aca="false">AVERAGE(M3:M16)</f>
        <v>4.38181818181818</v>
      </c>
      <c r="N19" s="16"/>
      <c r="O19" s="16" t="n">
        <f aca="false">AVERAGE(O3:O16)</f>
        <v>7.12818181818182</v>
      </c>
      <c r="P19" s="16"/>
    </row>
    <row r="20" customFormat="false" ht="15" hidden="false" customHeight="false" outlineLevel="0" collapsed="false">
      <c r="B20" s="0" t="s">
        <v>480</v>
      </c>
      <c r="C20" s="16" t="n">
        <f aca="false">_xlfn.STDEV.P(C3:C16)</f>
        <v>1.62148835635533</v>
      </c>
      <c r="D20" s="16" t="n">
        <f aca="false">_xlfn.STDEV.P(D3:D16)</f>
        <v>7.07827950962143</v>
      </c>
      <c r="E20" s="16" t="n">
        <f aca="false">_xlfn.STDEV.P(E3:E16)</f>
        <v>0.154958849046962</v>
      </c>
      <c r="F20" s="16"/>
      <c r="G20" s="16"/>
      <c r="H20" s="16"/>
      <c r="I20" s="16" t="n">
        <f aca="false">_xlfn.STDEV.P(I3:I16)</f>
        <v>2.17707818451419</v>
      </c>
      <c r="J20" s="16"/>
      <c r="K20" s="16" t="n">
        <f aca="false">_xlfn.STDEV.P(K3:K16)</f>
        <v>6.6765551663181</v>
      </c>
      <c r="L20" s="16"/>
      <c r="M20" s="16" t="n">
        <f aca="false">_xlfn.STDEV.P(M3:M16)</f>
        <v>0.16661431684736</v>
      </c>
      <c r="N20" s="16"/>
      <c r="O20" s="16" t="n">
        <f aca="false">_xlfn.STDEV.P(O3:O16)</f>
        <v>0.200218888484042</v>
      </c>
      <c r="P20" s="16"/>
    </row>
  </sheetData>
  <mergeCells count="6">
    <mergeCell ref="A1:U1"/>
    <mergeCell ref="W1:AB1"/>
    <mergeCell ref="AD1:AI1"/>
    <mergeCell ref="AK1:AP1"/>
    <mergeCell ref="AR1:AW1"/>
    <mergeCell ref="AY1:B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BE4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Q46" activeCellId="0" sqref="Q46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17.43"/>
  </cols>
  <sheetData>
    <row r="1" customFormat="false" ht="15" hidden="false" customHeight="false" outlineLevel="0" collapsed="false">
      <c r="A1" s="11" t="s">
        <v>459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2"/>
      <c r="W1" s="11" t="n">
        <v>2013</v>
      </c>
      <c r="X1" s="11"/>
      <c r="Y1" s="11"/>
      <c r="Z1" s="11"/>
      <c r="AA1" s="11"/>
      <c r="AB1" s="11"/>
      <c r="AC1" s="12"/>
      <c r="AD1" s="11" t="n">
        <v>2014</v>
      </c>
      <c r="AE1" s="11"/>
      <c r="AF1" s="11"/>
      <c r="AG1" s="11"/>
      <c r="AH1" s="11"/>
      <c r="AI1" s="11"/>
      <c r="AJ1" s="12"/>
      <c r="AK1" s="11" t="n">
        <v>2015</v>
      </c>
      <c r="AL1" s="11"/>
      <c r="AM1" s="11"/>
      <c r="AN1" s="11"/>
      <c r="AO1" s="11"/>
      <c r="AP1" s="11"/>
      <c r="AQ1" s="12"/>
      <c r="AR1" s="11" t="n">
        <v>2016</v>
      </c>
      <c r="AS1" s="11"/>
      <c r="AT1" s="11"/>
      <c r="AU1" s="11"/>
      <c r="AV1" s="11"/>
      <c r="AW1" s="11"/>
      <c r="AX1" s="12"/>
      <c r="AY1" s="11" t="n">
        <v>2017</v>
      </c>
      <c r="AZ1" s="11"/>
      <c r="BA1" s="11"/>
      <c r="BB1" s="11"/>
      <c r="BC1" s="11"/>
      <c r="BD1" s="11"/>
      <c r="BE1" s="9"/>
    </row>
    <row r="2" customFormat="false" ht="15" hidden="false" customHeight="false" outlineLevel="0" collapsed="false">
      <c r="A2" s="13" t="s">
        <v>1</v>
      </c>
      <c r="B2" s="13" t="s">
        <v>2</v>
      </c>
      <c r="C2" s="13" t="s">
        <v>4</v>
      </c>
      <c r="D2" s="13" t="s">
        <v>5</v>
      </c>
      <c r="E2" s="13" t="s">
        <v>6</v>
      </c>
      <c r="F2" s="13" t="s">
        <v>460</v>
      </c>
      <c r="G2" s="13" t="s">
        <v>7</v>
      </c>
      <c r="H2" s="13" t="s">
        <v>461</v>
      </c>
      <c r="I2" s="13" t="s">
        <v>462</v>
      </c>
      <c r="J2" s="13" t="s">
        <v>463</v>
      </c>
      <c r="K2" s="13" t="s">
        <v>464</v>
      </c>
      <c r="L2" s="13" t="s">
        <v>465</v>
      </c>
      <c r="M2" s="13" t="s">
        <v>10</v>
      </c>
      <c r="N2" s="13" t="s">
        <v>466</v>
      </c>
      <c r="O2" s="13" t="s">
        <v>11</v>
      </c>
      <c r="P2" s="13" t="s">
        <v>467</v>
      </c>
      <c r="Q2" s="13" t="s">
        <v>468</v>
      </c>
      <c r="R2" s="13" t="s">
        <v>469</v>
      </c>
      <c r="S2" s="13" t="s">
        <v>470</v>
      </c>
      <c r="T2" s="13" t="s">
        <v>471</v>
      </c>
      <c r="U2" s="13" t="s">
        <v>472</v>
      </c>
      <c r="V2" s="12"/>
      <c r="W2" s="13" t="s">
        <v>473</v>
      </c>
      <c r="X2" s="13" t="s">
        <v>474</v>
      </c>
      <c r="Y2" s="13" t="s">
        <v>475</v>
      </c>
      <c r="Z2" s="13" t="s">
        <v>476</v>
      </c>
      <c r="AA2" s="13" t="s">
        <v>477</v>
      </c>
      <c r="AB2" s="13" t="s">
        <v>478</v>
      </c>
      <c r="AC2" s="12"/>
      <c r="AD2" s="13" t="s">
        <v>473</v>
      </c>
      <c r="AE2" s="13" t="s">
        <v>474</v>
      </c>
      <c r="AF2" s="13" t="s">
        <v>475</v>
      </c>
      <c r="AG2" s="13" t="s">
        <v>476</v>
      </c>
      <c r="AH2" s="13" t="s">
        <v>477</v>
      </c>
      <c r="AI2" s="13" t="s">
        <v>478</v>
      </c>
      <c r="AJ2" s="12"/>
      <c r="AK2" s="13" t="s">
        <v>473</v>
      </c>
      <c r="AL2" s="13" t="s">
        <v>474</v>
      </c>
      <c r="AM2" s="13" t="s">
        <v>475</v>
      </c>
      <c r="AN2" s="13" t="s">
        <v>476</v>
      </c>
      <c r="AO2" s="13" t="s">
        <v>477</v>
      </c>
      <c r="AP2" s="13" t="s">
        <v>478</v>
      </c>
      <c r="AQ2" s="12"/>
      <c r="AR2" s="13" t="s">
        <v>473</v>
      </c>
      <c r="AS2" s="13" t="s">
        <v>474</v>
      </c>
      <c r="AT2" s="13" t="s">
        <v>475</v>
      </c>
      <c r="AU2" s="13" t="s">
        <v>476</v>
      </c>
      <c r="AV2" s="13" t="s">
        <v>477</v>
      </c>
      <c r="AW2" s="13" t="s">
        <v>478</v>
      </c>
      <c r="AX2" s="12"/>
      <c r="AY2" s="13" t="s">
        <v>473</v>
      </c>
      <c r="AZ2" s="13" t="s">
        <v>474</v>
      </c>
      <c r="BA2" s="13" t="s">
        <v>475</v>
      </c>
      <c r="BB2" s="13" t="s">
        <v>476</v>
      </c>
      <c r="BC2" s="13" t="s">
        <v>477</v>
      </c>
      <c r="BD2" s="13" t="s">
        <v>478</v>
      </c>
      <c r="BE2" s="9"/>
    </row>
    <row r="3" customFormat="false" ht="15" hidden="false" customHeight="false" outlineLevel="0" collapsed="false">
      <c r="A3" s="9" t="s">
        <v>66</v>
      </c>
      <c r="B3" s="9" t="s">
        <v>67</v>
      </c>
      <c r="C3" s="9" t="n">
        <v>76</v>
      </c>
      <c r="D3" s="9" t="n">
        <v>251</v>
      </c>
      <c r="E3" s="9" t="n">
        <v>4.81</v>
      </c>
      <c r="F3" s="9" t="n">
        <f aca="false">STANDARDIZE(E3,$E$41,$E$42)*-1</f>
        <v>-1.35586759615954</v>
      </c>
      <c r="G3" s="9" t="n">
        <v>22</v>
      </c>
      <c r="H3" s="9" t="n">
        <f aca="false">STANDARDIZE(G3,$G$41,$G$42)</f>
        <v>0.245521070518366</v>
      </c>
      <c r="I3" s="9"/>
      <c r="J3" s="9"/>
      <c r="K3" s="9"/>
      <c r="L3" s="9"/>
      <c r="M3" s="9"/>
      <c r="N3" s="9"/>
      <c r="O3" s="9"/>
      <c r="P3" s="9"/>
      <c r="Q3" s="9" t="n">
        <f aca="false">F3+H3+J3+L3+N3+P3</f>
        <v>-1.11034652564117</v>
      </c>
      <c r="R3" s="9" t="n">
        <f aca="false">AVERAGE(F3,H3,J3,L3,N3,P3)</f>
        <v>-0.555173262820585</v>
      </c>
      <c r="S3" s="9" t="n">
        <v>6</v>
      </c>
      <c r="T3" s="9" t="n">
        <v>204</v>
      </c>
      <c r="U3" s="9" t="n">
        <v>165</v>
      </c>
      <c r="V3" s="10"/>
      <c r="W3" s="9"/>
      <c r="X3" s="9"/>
      <c r="Y3" s="9"/>
      <c r="Z3" s="9"/>
      <c r="AA3" s="9" t="n">
        <v>0</v>
      </c>
      <c r="AB3" s="9"/>
      <c r="AC3" s="10"/>
      <c r="AD3" s="9"/>
      <c r="AE3" s="9"/>
      <c r="AF3" s="9"/>
      <c r="AG3" s="9"/>
      <c r="AH3" s="9" t="n">
        <v>0</v>
      </c>
      <c r="AI3" s="9"/>
      <c r="AJ3" s="10"/>
      <c r="AK3" s="9"/>
      <c r="AL3" s="9"/>
      <c r="AM3" s="9"/>
      <c r="AN3" s="9"/>
      <c r="AO3" s="9" t="n">
        <v>0</v>
      </c>
      <c r="AP3" s="9"/>
      <c r="AQ3" s="10"/>
      <c r="AR3" s="9"/>
      <c r="AS3" s="9"/>
      <c r="AT3" s="9"/>
      <c r="AU3" s="9"/>
      <c r="AV3" s="9" t="n">
        <v>0</v>
      </c>
      <c r="AW3" s="9"/>
      <c r="AX3" s="10"/>
      <c r="AY3" s="9"/>
      <c r="AZ3" s="9"/>
      <c r="BA3" s="9"/>
      <c r="BB3" s="9"/>
      <c r="BC3" s="9" t="n">
        <v>0</v>
      </c>
      <c r="BD3" s="9"/>
      <c r="BE3" s="9"/>
    </row>
    <row r="4" customFormat="false" ht="15" hidden="false" customHeight="false" outlineLevel="0" collapsed="false">
      <c r="A4" s="9" t="s">
        <v>289</v>
      </c>
      <c r="B4" s="9" t="s">
        <v>67</v>
      </c>
      <c r="C4" s="9" t="n">
        <v>71.38</v>
      </c>
      <c r="D4" s="9" t="n">
        <v>227</v>
      </c>
      <c r="E4" s="9" t="n">
        <v>4.7</v>
      </c>
      <c r="F4" s="9" t="n">
        <f aca="false">STANDARDIZE(E4,$E$41,$E$42)*-1</f>
        <v>-0.562996746106474</v>
      </c>
      <c r="G4" s="9" t="n">
        <v>17</v>
      </c>
      <c r="H4" s="9" t="n">
        <f aca="false">STANDARDIZE(G4,$G$41,$G$42)</f>
        <v>-0.730267799490525</v>
      </c>
      <c r="I4" s="9" t="n">
        <v>30</v>
      </c>
      <c r="J4" s="9" t="n">
        <f aca="false">STANDARDIZE(I4,$I$41,$I$42)</f>
        <v>-1.25260921709297</v>
      </c>
      <c r="K4" s="9" t="n">
        <v>114</v>
      </c>
      <c r="L4" s="9" t="n">
        <f aca="false">STANDARDIZE(K4,$K$41,$K$42)</f>
        <v>-0.864833963665181</v>
      </c>
      <c r="M4" s="9" t="n">
        <v>4.55</v>
      </c>
      <c r="N4" s="9" t="n">
        <f aca="false">STANDARDIZE(M4,$M$41,$M$42)*-1</f>
        <v>-1.60839240375181</v>
      </c>
      <c r="O4" s="9" t="n">
        <v>7.28</v>
      </c>
      <c r="P4" s="9" t="n">
        <f aca="false">STANDARDIZE(O4,$O$41,$O$42)*-1</f>
        <v>-1.55082068388575</v>
      </c>
      <c r="Q4" s="9" t="n">
        <f aca="false">F4+H4+J4+L4+N4+P4</f>
        <v>-6.56992081399271</v>
      </c>
      <c r="R4" s="9" t="n">
        <f aca="false">AVERAGE(F4,H4,J4,L4,N4,P4)</f>
        <v>-1.09498680233212</v>
      </c>
      <c r="S4" s="9"/>
      <c r="T4" s="9"/>
      <c r="U4" s="9"/>
      <c r="V4" s="10"/>
      <c r="W4" s="9"/>
      <c r="X4" s="9"/>
      <c r="Y4" s="9"/>
      <c r="Z4" s="9"/>
      <c r="AA4" s="9" t="n">
        <v>0</v>
      </c>
      <c r="AB4" s="9"/>
      <c r="AC4" s="10"/>
      <c r="AD4" s="9"/>
      <c r="AE4" s="9"/>
      <c r="AF4" s="9"/>
      <c r="AG4" s="9"/>
      <c r="AH4" s="9" t="n">
        <v>0</v>
      </c>
      <c r="AI4" s="9"/>
      <c r="AJ4" s="10"/>
      <c r="AK4" s="9"/>
      <c r="AL4" s="9"/>
      <c r="AM4" s="9"/>
      <c r="AN4" s="9"/>
      <c r="AO4" s="9" t="n">
        <v>0</v>
      </c>
      <c r="AP4" s="9"/>
      <c r="AQ4" s="10"/>
      <c r="AR4" s="9"/>
      <c r="AS4" s="9"/>
      <c r="AT4" s="9"/>
      <c r="AU4" s="9"/>
      <c r="AV4" s="9" t="n">
        <v>0</v>
      </c>
      <c r="AW4" s="9"/>
      <c r="AX4" s="10"/>
      <c r="AY4" s="9"/>
      <c r="AZ4" s="9"/>
      <c r="BA4" s="9"/>
      <c r="BB4" s="9"/>
      <c r="BC4" s="9" t="n">
        <v>0</v>
      </c>
      <c r="BD4" s="9"/>
      <c r="BE4" s="9"/>
    </row>
    <row r="5" customFormat="false" ht="15" hidden="false" customHeight="false" outlineLevel="0" collapsed="false">
      <c r="A5" s="9" t="s">
        <v>410</v>
      </c>
      <c r="B5" s="9" t="s">
        <v>67</v>
      </c>
      <c r="C5" s="9" t="n">
        <v>73</v>
      </c>
      <c r="D5" s="9" t="n">
        <v>246</v>
      </c>
      <c r="E5" s="9" t="n">
        <v>4.88</v>
      </c>
      <c r="F5" s="9" t="n">
        <f aca="false">STANDARDIZE(E5,$E$41,$E$42)*-1</f>
        <v>-1.86042177346604</v>
      </c>
      <c r="G5" s="9" t="n">
        <v>36</v>
      </c>
      <c r="H5" s="9" t="n">
        <f aca="false">STANDARDIZE(G5,$G$41,$G$42)</f>
        <v>2.97772990654326</v>
      </c>
      <c r="I5" s="9" t="n">
        <v>35</v>
      </c>
      <c r="J5" s="9" t="n">
        <f aca="false">STANDARDIZE(I5,$I$41,$I$42)</f>
        <v>0.475127634069748</v>
      </c>
      <c r="K5" s="9" t="n">
        <v>119</v>
      </c>
      <c r="L5" s="9" t="n">
        <f aca="false">STANDARDIZE(K5,$K$41,$K$42)</f>
        <v>0.160154437715774</v>
      </c>
      <c r="M5" s="9" t="n">
        <v>4.42</v>
      </c>
      <c r="N5" s="9" t="n">
        <f aca="false">STANDARDIZE(M5,$M$41,$M$42)*-1</f>
        <v>-0.766415172257571</v>
      </c>
      <c r="O5" s="9" t="n">
        <v>7.27</v>
      </c>
      <c r="P5" s="9" t="n">
        <f aca="false">STANDARDIZE(O5,$O$41,$O$42)*-1</f>
        <v>-1.49464922604422</v>
      </c>
      <c r="Q5" s="9" t="n">
        <f aca="false">F5+H5+J5+L5+N5+P5</f>
        <v>-0.508474193439045</v>
      </c>
      <c r="R5" s="9" t="n">
        <f aca="false">AVERAGE(F5,H5,J5,L5,N5,P5)</f>
        <v>-0.0847456989065075</v>
      </c>
      <c r="S5" s="9" t="n">
        <v>7</v>
      </c>
      <c r="T5" s="9" t="n">
        <v>215</v>
      </c>
      <c r="U5" s="9" t="n">
        <v>170</v>
      </c>
      <c r="V5" s="10"/>
      <c r="W5" s="9" t="n">
        <v>16</v>
      </c>
      <c r="X5" s="9" t="n">
        <v>371</v>
      </c>
      <c r="Y5" s="9" t="n">
        <v>0</v>
      </c>
      <c r="Z5" s="9" t="n">
        <v>85</v>
      </c>
      <c r="AA5" s="9" t="n">
        <v>456</v>
      </c>
      <c r="AB5" s="9" t="n">
        <v>28.5</v>
      </c>
      <c r="AC5" s="10"/>
      <c r="AD5" s="9" t="n">
        <v>4</v>
      </c>
      <c r="AE5" s="9" t="n">
        <v>54</v>
      </c>
      <c r="AF5" s="9" t="n">
        <v>0</v>
      </c>
      <c r="AG5" s="9" t="n">
        <v>12</v>
      </c>
      <c r="AH5" s="9" t="n">
        <v>66</v>
      </c>
      <c r="AI5" s="9" t="n">
        <v>16.5</v>
      </c>
      <c r="AJ5" s="10"/>
      <c r="AK5" s="9" t="n">
        <v>16</v>
      </c>
      <c r="AL5" s="9" t="n">
        <v>268</v>
      </c>
      <c r="AM5" s="9" t="n">
        <v>0</v>
      </c>
      <c r="AN5" s="9" t="n">
        <v>234</v>
      </c>
      <c r="AO5" s="9" t="n">
        <v>502</v>
      </c>
      <c r="AP5" s="9" t="n">
        <v>31.375</v>
      </c>
      <c r="AQ5" s="10"/>
      <c r="AR5" s="9"/>
      <c r="AS5" s="9"/>
      <c r="AT5" s="9"/>
      <c r="AU5" s="9"/>
      <c r="AV5" s="9" t="n">
        <v>0</v>
      </c>
      <c r="AW5" s="9"/>
      <c r="AX5" s="10"/>
      <c r="AY5" s="9" t="n">
        <v>16</v>
      </c>
      <c r="AZ5" s="9" t="n">
        <v>273</v>
      </c>
      <c r="BA5" s="9" t="n">
        <v>0</v>
      </c>
      <c r="BB5" s="9" t="n">
        <v>181</v>
      </c>
      <c r="BC5" s="9" t="n">
        <v>454</v>
      </c>
      <c r="BD5" s="9" t="n">
        <v>28.375</v>
      </c>
      <c r="BE5" s="9"/>
    </row>
    <row r="6" customFormat="false" ht="15" hidden="false" customHeight="false" outlineLevel="0" collapsed="false">
      <c r="A6" s="9" t="s">
        <v>437</v>
      </c>
      <c r="B6" s="9" t="s">
        <v>67</v>
      </c>
      <c r="C6" s="9" t="n">
        <v>71.5</v>
      </c>
      <c r="D6" s="9" t="n">
        <v>238</v>
      </c>
      <c r="E6" s="9" t="n">
        <v>5</v>
      </c>
      <c r="F6" s="9" t="n">
        <f aca="false">STANDARDIZE(E6,$E$41,$E$42)*-1</f>
        <v>-2.72537179170575</v>
      </c>
      <c r="G6" s="9" t="n">
        <v>15</v>
      </c>
      <c r="H6" s="9" t="n">
        <f aca="false">STANDARDIZE(G6,$G$41,$G$42)</f>
        <v>-1.12058334749408</v>
      </c>
      <c r="I6" s="9" t="n">
        <v>32</v>
      </c>
      <c r="J6" s="9" t="n">
        <f aca="false">STANDARDIZE(I6,$I$41,$I$42)</f>
        <v>-0.561514476627884</v>
      </c>
      <c r="K6" s="9" t="n">
        <v>109</v>
      </c>
      <c r="L6" s="9" t="n">
        <f aca="false">STANDARDIZE(K6,$K$41,$K$42)</f>
        <v>-1.88982236504614</v>
      </c>
      <c r="M6" s="9" t="n">
        <v>4.44</v>
      </c>
      <c r="N6" s="9" t="n">
        <f aca="false">STANDARDIZE(M6,$M$41,$M$42)*-1</f>
        <v>-0.895950130948995</v>
      </c>
      <c r="O6" s="9" t="n">
        <v>7.28</v>
      </c>
      <c r="P6" s="9" t="n">
        <f aca="false">STANDARDIZE(O6,$O$41,$O$42)*-1</f>
        <v>-1.55082068388575</v>
      </c>
      <c r="Q6" s="9" t="n">
        <f aca="false">F6+H6+J6+L6+N6+P6</f>
        <v>-8.7440627957086</v>
      </c>
      <c r="R6" s="9" t="n">
        <f aca="false">AVERAGE(F6,H6,J6,L6,N6,P6)</f>
        <v>-1.45734379928477</v>
      </c>
      <c r="S6" s="9"/>
      <c r="T6" s="9"/>
      <c r="U6" s="9"/>
      <c r="V6" s="10"/>
      <c r="W6" s="9"/>
      <c r="X6" s="9"/>
      <c r="Y6" s="9"/>
      <c r="Z6" s="9"/>
      <c r="AA6" s="9" t="n">
        <v>0</v>
      </c>
      <c r="AB6" s="9"/>
      <c r="AC6" s="10"/>
      <c r="AD6" s="9"/>
      <c r="AE6" s="9"/>
      <c r="AF6" s="9"/>
      <c r="AG6" s="9"/>
      <c r="AH6" s="9" t="n">
        <v>0</v>
      </c>
      <c r="AI6" s="9"/>
      <c r="AJ6" s="10"/>
      <c r="AK6" s="9"/>
      <c r="AL6" s="9"/>
      <c r="AM6" s="9"/>
      <c r="AN6" s="9"/>
      <c r="AO6" s="9" t="n">
        <v>0</v>
      </c>
      <c r="AP6" s="9"/>
      <c r="AQ6" s="10"/>
      <c r="AR6" s="9"/>
      <c r="AS6" s="9"/>
      <c r="AT6" s="9"/>
      <c r="AU6" s="9"/>
      <c r="AV6" s="9" t="n">
        <v>0</v>
      </c>
      <c r="AW6" s="9"/>
      <c r="AX6" s="10"/>
      <c r="AY6" s="9"/>
      <c r="AZ6" s="9"/>
      <c r="BA6" s="9"/>
      <c r="BB6" s="9"/>
      <c r="BC6" s="9" t="n">
        <v>0</v>
      </c>
      <c r="BD6" s="9"/>
      <c r="BE6" s="9"/>
    </row>
    <row r="7" customFormat="false" ht="15" hidden="false" customHeight="false" outlineLevel="0" collapsed="false">
      <c r="A7" s="9" t="s">
        <v>439</v>
      </c>
      <c r="B7" s="9" t="s">
        <v>67</v>
      </c>
      <c r="C7" s="9" t="n">
        <v>72.5</v>
      </c>
      <c r="D7" s="9" t="n">
        <v>232</v>
      </c>
      <c r="E7" s="9" t="n">
        <v>4.77</v>
      </c>
      <c r="F7" s="9" t="n">
        <f aca="false">STANDARDIZE(E7,$E$41,$E$42)*-1</f>
        <v>-1.06755092341297</v>
      </c>
      <c r="G7" s="9" t="n">
        <v>26</v>
      </c>
      <c r="H7" s="9" t="n">
        <f aca="false">STANDARDIZE(G7,$G$41,$G$42)</f>
        <v>1.02615216652548</v>
      </c>
      <c r="I7" s="9" t="n">
        <v>30.5</v>
      </c>
      <c r="J7" s="9" t="n">
        <f aca="false">STANDARDIZE(I7,$I$41,$I$42)</f>
        <v>-1.0798355319767</v>
      </c>
      <c r="K7" s="9" t="n">
        <v>111</v>
      </c>
      <c r="L7" s="9" t="n">
        <f aca="false">STANDARDIZE(K7,$K$41,$K$42)</f>
        <v>-1.47982700449375</v>
      </c>
      <c r="M7" s="9"/>
      <c r="N7" s="9"/>
      <c r="O7" s="9"/>
      <c r="P7" s="9"/>
      <c r="Q7" s="9" t="n">
        <f aca="false">F7+H7+J7+L7+N7+P7</f>
        <v>-2.60106129335794</v>
      </c>
      <c r="R7" s="9" t="n">
        <f aca="false">AVERAGE(F7,H7,J7,L7,N7,P7)</f>
        <v>-0.650265323339486</v>
      </c>
      <c r="S7" s="9"/>
      <c r="T7" s="9"/>
      <c r="U7" s="9"/>
      <c r="V7" s="10"/>
      <c r="W7" s="9" t="n">
        <v>3</v>
      </c>
      <c r="X7" s="9" t="n">
        <v>68</v>
      </c>
      <c r="Y7" s="9" t="n">
        <v>0</v>
      </c>
      <c r="Z7" s="9" t="n">
        <v>25</v>
      </c>
      <c r="AA7" s="9" t="n">
        <v>93</v>
      </c>
      <c r="AB7" s="9" t="n">
        <v>31</v>
      </c>
      <c r="AC7" s="10"/>
      <c r="AD7" s="9" t="n">
        <v>1</v>
      </c>
      <c r="AE7" s="9" t="n">
        <v>0</v>
      </c>
      <c r="AF7" s="9" t="n">
        <v>0</v>
      </c>
      <c r="AG7" s="9" t="n">
        <v>9</v>
      </c>
      <c r="AH7" s="9" t="n">
        <v>9</v>
      </c>
      <c r="AI7" s="9" t="n">
        <v>9</v>
      </c>
      <c r="AJ7" s="10"/>
      <c r="AK7" s="9" t="n">
        <v>16</v>
      </c>
      <c r="AL7" s="9" t="n">
        <v>220</v>
      </c>
      <c r="AM7" s="9" t="n">
        <v>0</v>
      </c>
      <c r="AN7" s="9" t="n">
        <v>128</v>
      </c>
      <c r="AO7" s="9" t="n">
        <v>348</v>
      </c>
      <c r="AP7" s="9" t="n">
        <v>21.75</v>
      </c>
      <c r="AQ7" s="10"/>
      <c r="AR7" s="9" t="n">
        <v>15</v>
      </c>
      <c r="AS7" s="9" t="n">
        <v>210</v>
      </c>
      <c r="AT7" s="9" t="n">
        <v>0</v>
      </c>
      <c r="AU7" s="9" t="n">
        <v>130</v>
      </c>
      <c r="AV7" s="9" t="n">
        <v>340</v>
      </c>
      <c r="AW7" s="9" t="n">
        <v>22.6666666666667</v>
      </c>
      <c r="AX7" s="10"/>
      <c r="AY7" s="9" t="n">
        <v>12</v>
      </c>
      <c r="AZ7" s="9" t="n">
        <v>168</v>
      </c>
      <c r="BA7" s="9" t="n">
        <v>0</v>
      </c>
      <c r="BB7" s="9" t="n">
        <v>126</v>
      </c>
      <c r="BC7" s="9" t="n">
        <v>294</v>
      </c>
      <c r="BD7" s="9" t="n">
        <v>24.5</v>
      </c>
      <c r="BE7" s="9"/>
    </row>
    <row r="8" customFormat="false" ht="15" hidden="false" customHeight="false" outlineLevel="0" collapsed="false">
      <c r="A8" s="9" t="s">
        <v>42</v>
      </c>
      <c r="B8" s="9" t="s">
        <v>43</v>
      </c>
      <c r="C8" s="9" t="n">
        <v>69.25</v>
      </c>
      <c r="D8" s="9" t="n">
        <v>199</v>
      </c>
      <c r="E8" s="9" t="n">
        <v>4.61</v>
      </c>
      <c r="F8" s="9" t="n">
        <f aca="false">STANDARDIZE(E8,$E$41,$E$42)*-1</f>
        <v>0.0857157675733068</v>
      </c>
      <c r="G8" s="9"/>
      <c r="H8" s="9"/>
      <c r="I8" s="9" t="n">
        <v>34</v>
      </c>
      <c r="J8" s="9" t="n">
        <f aca="false">STANDARDIZE(I8,$I$41,$I$42)</f>
        <v>0.129580263837204</v>
      </c>
      <c r="K8" s="9" t="n">
        <v>122</v>
      </c>
      <c r="L8" s="9" t="n">
        <f aca="false">STANDARDIZE(K8,$K$41,$K$42)</f>
        <v>0.775147478544347</v>
      </c>
      <c r="M8" s="9"/>
      <c r="N8" s="9"/>
      <c r="O8" s="9"/>
      <c r="P8" s="9"/>
      <c r="Q8" s="9" t="n">
        <f aca="false">F8+H8+J8+L8+N8+P8</f>
        <v>0.990443509954858</v>
      </c>
      <c r="R8" s="9" t="n">
        <f aca="false">AVERAGE(F8,H8,J8,L8,N8,P8)</f>
        <v>0.330147836651619</v>
      </c>
      <c r="S8" s="9" t="n">
        <v>6</v>
      </c>
      <c r="T8" s="9" t="n">
        <v>187</v>
      </c>
      <c r="U8" s="9" t="n">
        <v>153</v>
      </c>
      <c r="V8" s="10"/>
      <c r="W8" s="9" t="n">
        <v>15</v>
      </c>
      <c r="X8" s="9" t="n">
        <v>405</v>
      </c>
      <c r="Y8" s="9" t="n">
        <v>0</v>
      </c>
      <c r="Z8" s="9" t="n">
        <v>5</v>
      </c>
      <c r="AA8" s="9" t="n">
        <v>410</v>
      </c>
      <c r="AB8" s="9" t="n">
        <v>27.3333333333333</v>
      </c>
      <c r="AC8" s="10"/>
      <c r="AD8" s="9" t="n">
        <v>12</v>
      </c>
      <c r="AE8" s="9" t="n">
        <v>528</v>
      </c>
      <c r="AF8" s="9" t="n">
        <v>0</v>
      </c>
      <c r="AG8" s="9" t="n">
        <v>0</v>
      </c>
      <c r="AH8" s="9" t="n">
        <v>528</v>
      </c>
      <c r="AI8" s="9" t="n">
        <v>44</v>
      </c>
      <c r="AJ8" s="10"/>
      <c r="AK8" s="9" t="n">
        <v>10</v>
      </c>
      <c r="AL8" s="9" t="n">
        <v>213</v>
      </c>
      <c r="AM8" s="9" t="n">
        <v>0</v>
      </c>
      <c r="AN8" s="9" t="n">
        <v>0</v>
      </c>
      <c r="AO8" s="9" t="n">
        <v>213</v>
      </c>
      <c r="AP8" s="9" t="n">
        <v>21.3</v>
      </c>
      <c r="AQ8" s="10"/>
      <c r="AR8" s="9" t="n">
        <v>16</v>
      </c>
      <c r="AS8" s="9" t="n">
        <v>150</v>
      </c>
      <c r="AT8" s="9" t="n">
        <v>0</v>
      </c>
      <c r="AU8" s="9" t="n">
        <v>74</v>
      </c>
      <c r="AV8" s="9" t="n">
        <v>224</v>
      </c>
      <c r="AW8" s="9" t="n">
        <v>14</v>
      </c>
      <c r="AX8" s="10"/>
      <c r="AY8" s="9" t="n">
        <v>12</v>
      </c>
      <c r="AZ8" s="9" t="n">
        <v>315</v>
      </c>
      <c r="BA8" s="9" t="n">
        <v>0</v>
      </c>
      <c r="BB8" s="9" t="n">
        <v>0</v>
      </c>
      <c r="BC8" s="9" t="n">
        <v>315</v>
      </c>
      <c r="BD8" s="9" t="n">
        <v>26.25</v>
      </c>
      <c r="BE8" s="9"/>
    </row>
    <row r="9" customFormat="false" ht="15" hidden="false" customHeight="false" outlineLevel="0" collapsed="false">
      <c r="A9" s="9" t="s">
        <v>88</v>
      </c>
      <c r="B9" s="9" t="s">
        <v>43</v>
      </c>
      <c r="C9" s="9" t="n">
        <v>68.13</v>
      </c>
      <c r="D9" s="9" t="n">
        <v>224</v>
      </c>
      <c r="E9" s="9" t="n">
        <v>4.6</v>
      </c>
      <c r="F9" s="9" t="n">
        <f aca="false">STANDARDIZE(E9,$E$41,$E$42)*-1</f>
        <v>0.157794935759954</v>
      </c>
      <c r="G9" s="9" t="n">
        <v>17</v>
      </c>
      <c r="H9" s="9" t="n">
        <f aca="false">STANDARDIZE(G9,$G$41,$G$42)</f>
        <v>-0.730267799490525</v>
      </c>
      <c r="I9" s="9" t="n">
        <v>32</v>
      </c>
      <c r="J9" s="9" t="n">
        <f aca="false">STANDARDIZE(I9,$I$41,$I$42)</f>
        <v>-0.561514476627884</v>
      </c>
      <c r="K9" s="9" t="n">
        <v>119</v>
      </c>
      <c r="L9" s="9" t="n">
        <f aca="false">STANDARDIZE(K9,$K$41,$K$42)</f>
        <v>0.160154437715774</v>
      </c>
      <c r="M9" s="9" t="n">
        <v>4.12</v>
      </c>
      <c r="N9" s="9" t="n">
        <f aca="false">STANDARDIZE(M9,$M$41,$M$42)*-1</f>
        <v>1.17660920811374</v>
      </c>
      <c r="O9" s="9" t="n">
        <v>7.15</v>
      </c>
      <c r="P9" s="9" t="n">
        <f aca="false">STANDARDIZE(O9,$O$41,$O$42)*-1</f>
        <v>-0.820591731945852</v>
      </c>
      <c r="Q9" s="9" t="n">
        <f aca="false">F9+H9+J9+L9+N9+P9</f>
        <v>-0.617815426474794</v>
      </c>
      <c r="R9" s="9" t="n">
        <f aca="false">AVERAGE(F9,H9,J9,L9,N9,P9)</f>
        <v>-0.102969237745799</v>
      </c>
      <c r="S9" s="9"/>
      <c r="T9" s="9"/>
      <c r="U9" s="9"/>
      <c r="V9" s="10"/>
      <c r="W9" s="9" t="n">
        <v>5</v>
      </c>
      <c r="X9" s="9" t="n">
        <v>21</v>
      </c>
      <c r="Y9" s="9" t="n">
        <v>0</v>
      </c>
      <c r="Z9" s="9" t="n">
        <v>37</v>
      </c>
      <c r="AA9" s="9" t="n">
        <v>58</v>
      </c>
      <c r="AB9" s="9" t="n">
        <v>11.6</v>
      </c>
      <c r="AC9" s="10"/>
      <c r="AD9" s="9" t="n">
        <v>15</v>
      </c>
      <c r="AE9" s="9" t="n">
        <v>496</v>
      </c>
      <c r="AF9" s="9" t="n">
        <v>0</v>
      </c>
      <c r="AG9" s="9" t="n">
        <v>31</v>
      </c>
      <c r="AH9" s="9" t="n">
        <v>527</v>
      </c>
      <c r="AI9" s="9" t="n">
        <v>35.1333333333333</v>
      </c>
      <c r="AJ9" s="10"/>
      <c r="AK9" s="9" t="n">
        <v>15</v>
      </c>
      <c r="AL9" s="9" t="n">
        <v>495</v>
      </c>
      <c r="AM9" s="9" t="n">
        <v>0</v>
      </c>
      <c r="AN9" s="9" t="n">
        <v>2</v>
      </c>
      <c r="AO9" s="9" t="n">
        <v>497</v>
      </c>
      <c r="AP9" s="9" t="n">
        <v>33.1333333333333</v>
      </c>
      <c r="AQ9" s="10"/>
      <c r="AR9" s="9" t="n">
        <v>7</v>
      </c>
      <c r="AS9" s="9" t="n">
        <v>314</v>
      </c>
      <c r="AT9" s="9" t="n">
        <v>0</v>
      </c>
      <c r="AU9" s="9" t="n">
        <v>0</v>
      </c>
      <c r="AV9" s="9" t="n">
        <v>314</v>
      </c>
      <c r="AW9" s="9" t="n">
        <v>44.8571428571429</v>
      </c>
      <c r="AX9" s="10"/>
      <c r="AY9" s="9" t="n">
        <v>16</v>
      </c>
      <c r="AZ9" s="9" t="n">
        <v>618</v>
      </c>
      <c r="BA9" s="9" t="n">
        <v>0</v>
      </c>
      <c r="BB9" s="9" t="n">
        <v>0</v>
      </c>
      <c r="BC9" s="9" t="n">
        <v>618</v>
      </c>
      <c r="BD9" s="9" t="n">
        <v>38.625</v>
      </c>
      <c r="BE9" s="9"/>
    </row>
    <row r="10" customFormat="false" ht="15" hidden="false" customHeight="false" outlineLevel="0" collapsed="false">
      <c r="A10" s="9" t="s">
        <v>103</v>
      </c>
      <c r="B10" s="9" t="s">
        <v>43</v>
      </c>
      <c r="C10" s="9" t="n">
        <v>67.13</v>
      </c>
      <c r="D10" s="9" t="n">
        <v>192</v>
      </c>
      <c r="E10" s="9" t="n">
        <v>4.42</v>
      </c>
      <c r="F10" s="9" t="n">
        <f aca="false">STANDARDIZE(E10,$E$41,$E$42)*-1</f>
        <v>1.45521996311952</v>
      </c>
      <c r="G10" s="9" t="n">
        <v>21</v>
      </c>
      <c r="H10" s="9" t="n">
        <f aca="false">STANDARDIZE(G10,$G$41,$G$42)</f>
        <v>0.0503632965165879</v>
      </c>
      <c r="I10" s="9"/>
      <c r="J10" s="9"/>
      <c r="K10" s="9"/>
      <c r="L10" s="9"/>
      <c r="M10" s="9"/>
      <c r="N10" s="9"/>
      <c r="O10" s="9"/>
      <c r="P10" s="9"/>
      <c r="Q10" s="9" t="n">
        <f aca="false">F10+H10+J10+L10+N10+P10</f>
        <v>1.5055832596361</v>
      </c>
      <c r="R10" s="9" t="n">
        <f aca="false">AVERAGE(F10,H10,J10,L10,N10,P10)</f>
        <v>0.752791629818052</v>
      </c>
      <c r="S10" s="9" t="n">
        <v>5</v>
      </c>
      <c r="T10" s="9" t="n">
        <v>154</v>
      </c>
      <c r="U10" s="9" t="n">
        <v>131</v>
      </c>
      <c r="V10" s="10"/>
      <c r="W10" s="9" t="n">
        <v>4</v>
      </c>
      <c r="X10" s="9" t="n">
        <v>0</v>
      </c>
      <c r="Y10" s="9" t="n">
        <v>0</v>
      </c>
      <c r="Z10" s="9" t="n">
        <v>37</v>
      </c>
      <c r="AA10" s="9" t="n">
        <v>37</v>
      </c>
      <c r="AB10" s="9" t="n">
        <v>9.25</v>
      </c>
      <c r="AC10" s="10"/>
      <c r="AD10" s="9" t="n">
        <v>2</v>
      </c>
      <c r="AE10" s="9" t="n">
        <v>30</v>
      </c>
      <c r="AF10" s="9" t="n">
        <v>0</v>
      </c>
      <c r="AG10" s="9" t="n">
        <v>1</v>
      </c>
      <c r="AH10" s="9" t="n">
        <v>31</v>
      </c>
      <c r="AI10" s="9" t="n">
        <v>15.5</v>
      </c>
      <c r="AJ10" s="10"/>
      <c r="AK10" s="9" t="n">
        <v>13</v>
      </c>
      <c r="AL10" s="9" t="n">
        <v>273</v>
      </c>
      <c r="AM10" s="9" t="n">
        <v>0</v>
      </c>
      <c r="AN10" s="9" t="n">
        <v>100</v>
      </c>
      <c r="AO10" s="9" t="n">
        <v>373</v>
      </c>
      <c r="AP10" s="9" t="n">
        <v>28.6923076923077</v>
      </c>
      <c r="AQ10" s="10"/>
      <c r="AR10" s="9" t="n">
        <v>16</v>
      </c>
      <c r="AS10" s="9" t="n">
        <v>487</v>
      </c>
      <c r="AT10" s="9" t="n">
        <v>0</v>
      </c>
      <c r="AU10" s="9" t="n">
        <v>83</v>
      </c>
      <c r="AV10" s="9" t="n">
        <v>570</v>
      </c>
      <c r="AW10" s="9" t="n">
        <v>35.625</v>
      </c>
      <c r="AX10" s="10"/>
      <c r="AY10" s="9" t="n">
        <v>10</v>
      </c>
      <c r="AZ10" s="9" t="n">
        <v>338</v>
      </c>
      <c r="BA10" s="9" t="n">
        <v>0</v>
      </c>
      <c r="BB10" s="9" t="n">
        <v>41</v>
      </c>
      <c r="BC10" s="9" t="n">
        <v>379</v>
      </c>
      <c r="BD10" s="9" t="n">
        <v>37.9</v>
      </c>
      <c r="BE10" s="9"/>
    </row>
    <row r="11" customFormat="false" ht="15" hidden="false" customHeight="false" outlineLevel="0" collapsed="false">
      <c r="A11" s="9" t="s">
        <v>104</v>
      </c>
      <c r="B11" s="9" t="s">
        <v>43</v>
      </c>
      <c r="C11" s="9" t="n">
        <v>70</v>
      </c>
      <c r="D11" s="9" t="n">
        <v>220</v>
      </c>
      <c r="E11" s="9" t="n">
        <v>4.54</v>
      </c>
      <c r="F11" s="9" t="n">
        <f aca="false">STANDARDIZE(E11,$E$41,$E$42)*-1</f>
        <v>0.590269944879806</v>
      </c>
      <c r="G11" s="9" t="n">
        <v>27</v>
      </c>
      <c r="H11" s="9" t="n">
        <f aca="false">STANDARDIZE(G11,$G$41,$G$42)</f>
        <v>1.22130994052726</v>
      </c>
      <c r="I11" s="9" t="n">
        <v>43</v>
      </c>
      <c r="J11" s="9" t="n">
        <f aca="false">STANDARDIZE(I11,$I$41,$I$42)</f>
        <v>3.2395065959301</v>
      </c>
      <c r="K11" s="9" t="n">
        <v>125</v>
      </c>
      <c r="L11" s="9" t="n">
        <f aca="false">STANDARDIZE(K11,$K$41,$K$42)</f>
        <v>1.39014051937292</v>
      </c>
      <c r="M11" s="9" t="n">
        <v>4.02</v>
      </c>
      <c r="N11" s="9" t="n">
        <f aca="false">STANDARDIZE(M11,$M$41,$M$42)*-1</f>
        <v>1.82428400157084</v>
      </c>
      <c r="O11" s="9" t="n">
        <v>6.69</v>
      </c>
      <c r="P11" s="9" t="n">
        <f aca="false">STANDARDIZE(O11,$O$41,$O$42)*-1</f>
        <v>1.76329532876458</v>
      </c>
      <c r="Q11" s="9" t="n">
        <f aca="false">F11+H11+J11+L11+N11+P11</f>
        <v>10.0288063310455</v>
      </c>
      <c r="R11" s="9" t="n">
        <f aca="false">AVERAGE(F11,H11,J11,L11,N11,P11)</f>
        <v>1.67146772184092</v>
      </c>
      <c r="S11" s="9" t="n">
        <v>2</v>
      </c>
      <c r="T11" s="9" t="n">
        <v>62</v>
      </c>
      <c r="U11" s="9" t="n">
        <v>56</v>
      </c>
      <c r="V11" s="10"/>
      <c r="W11" s="9" t="n">
        <v>4</v>
      </c>
      <c r="X11" s="9" t="n">
        <v>26</v>
      </c>
      <c r="Y11" s="9" t="n">
        <v>0</v>
      </c>
      <c r="Z11" s="9" t="n">
        <v>8</v>
      </c>
      <c r="AA11" s="9" t="n">
        <v>34</v>
      </c>
      <c r="AB11" s="9" t="n">
        <v>8.5</v>
      </c>
      <c r="AC11" s="10"/>
      <c r="AD11" s="9" t="n">
        <v>10</v>
      </c>
      <c r="AE11" s="9" t="n">
        <v>73</v>
      </c>
      <c r="AF11" s="9" t="n">
        <v>0</v>
      </c>
      <c r="AG11" s="9" t="n">
        <v>0</v>
      </c>
      <c r="AH11" s="9" t="n">
        <v>73</v>
      </c>
      <c r="AI11" s="9" t="n">
        <v>7.3</v>
      </c>
      <c r="AJ11" s="10"/>
      <c r="AK11" s="9" t="n">
        <v>8</v>
      </c>
      <c r="AL11" s="9" t="n">
        <v>101</v>
      </c>
      <c r="AM11" s="9" t="n">
        <v>0</v>
      </c>
      <c r="AN11" s="9" t="n">
        <v>0</v>
      </c>
      <c r="AO11" s="9" t="n">
        <v>101</v>
      </c>
      <c r="AP11" s="9" t="n">
        <v>12.625</v>
      </c>
      <c r="AQ11" s="10"/>
      <c r="AR11" s="9" t="n">
        <v>15</v>
      </c>
      <c r="AS11" s="9" t="n">
        <v>398</v>
      </c>
      <c r="AT11" s="9" t="n">
        <v>0</v>
      </c>
      <c r="AU11" s="9" t="n">
        <v>10</v>
      </c>
      <c r="AV11" s="9" t="n">
        <v>408</v>
      </c>
      <c r="AW11" s="9" t="n">
        <v>27.2</v>
      </c>
      <c r="AX11" s="10"/>
      <c r="AY11" s="9"/>
      <c r="AZ11" s="9"/>
      <c r="BA11" s="9"/>
      <c r="BB11" s="9"/>
      <c r="BC11" s="9" t="n">
        <v>0</v>
      </c>
      <c r="BD11" s="9"/>
      <c r="BE11" s="9"/>
    </row>
    <row r="12" customFormat="false" ht="15" hidden="false" customHeight="false" outlineLevel="0" collapsed="false">
      <c r="A12" s="9" t="s">
        <v>106</v>
      </c>
      <c r="B12" s="9" t="s">
        <v>43</v>
      </c>
      <c r="C12" s="9" t="n">
        <v>71</v>
      </c>
      <c r="D12" s="9" t="n">
        <v>213</v>
      </c>
      <c r="E12" s="9" t="n">
        <v>4.56</v>
      </c>
      <c r="F12" s="9" t="n">
        <f aca="false">STANDARDIZE(E12,$E$41,$E$42)*-1</f>
        <v>0.446111608506524</v>
      </c>
      <c r="G12" s="9" t="n">
        <v>16</v>
      </c>
      <c r="H12" s="9" t="n">
        <f aca="false">STANDARDIZE(G12,$G$41,$G$42)</f>
        <v>-0.925425573492303</v>
      </c>
      <c r="I12" s="9" t="n">
        <v>37.5</v>
      </c>
      <c r="J12" s="9" t="n">
        <f aca="false">STANDARDIZE(I12,$I$41,$I$42)</f>
        <v>1.33899605965111</v>
      </c>
      <c r="K12" s="9" t="n">
        <v>124</v>
      </c>
      <c r="L12" s="9" t="n">
        <f aca="false">STANDARDIZE(K12,$K$41,$K$42)</f>
        <v>1.18514283909673</v>
      </c>
      <c r="M12" s="9"/>
      <c r="N12" s="9"/>
      <c r="O12" s="9"/>
      <c r="P12" s="9"/>
      <c r="Q12" s="9" t="n">
        <f aca="false">F12+H12+J12+L12+N12+P12</f>
        <v>2.04482493376206</v>
      </c>
      <c r="R12" s="9" t="n">
        <f aca="false">AVERAGE(F12,H12,J12,L12,N12,P12)</f>
        <v>0.511206233440515</v>
      </c>
      <c r="S12" s="9"/>
      <c r="T12" s="9"/>
      <c r="U12" s="9"/>
      <c r="V12" s="10"/>
      <c r="W12" s="9" t="n">
        <v>3</v>
      </c>
      <c r="X12" s="9" t="n">
        <v>3</v>
      </c>
      <c r="Y12" s="9" t="n">
        <v>0</v>
      </c>
      <c r="Z12" s="9" t="n">
        <v>8</v>
      </c>
      <c r="AA12" s="9" t="n">
        <v>11</v>
      </c>
      <c r="AB12" s="9" t="n">
        <v>3.66666666666667</v>
      </c>
      <c r="AC12" s="10"/>
      <c r="AD12" s="9"/>
      <c r="AE12" s="9"/>
      <c r="AF12" s="9"/>
      <c r="AG12" s="9"/>
      <c r="AH12" s="9" t="n">
        <v>0</v>
      </c>
      <c r="AI12" s="9"/>
      <c r="AJ12" s="10"/>
      <c r="AK12" s="9" t="n">
        <v>2</v>
      </c>
      <c r="AL12" s="9" t="n">
        <v>10</v>
      </c>
      <c r="AM12" s="9" t="n">
        <v>0</v>
      </c>
      <c r="AN12" s="9" t="n">
        <v>0</v>
      </c>
      <c r="AO12" s="9" t="n">
        <v>10</v>
      </c>
      <c r="AP12" s="9" t="n">
        <v>5</v>
      </c>
      <c r="AQ12" s="10"/>
      <c r="AR12" s="9"/>
      <c r="AS12" s="9"/>
      <c r="AT12" s="9"/>
      <c r="AU12" s="9"/>
      <c r="AV12" s="9" t="n">
        <v>0</v>
      </c>
      <c r="AW12" s="9"/>
      <c r="AX12" s="10"/>
      <c r="AY12" s="9"/>
      <c r="AZ12" s="9"/>
      <c r="BA12" s="9"/>
      <c r="BB12" s="9"/>
      <c r="BC12" s="9" t="n">
        <v>0</v>
      </c>
      <c r="BD12" s="9"/>
      <c r="BE12" s="9"/>
    </row>
    <row r="13" customFormat="false" ht="15" hidden="false" customHeight="false" outlineLevel="0" collapsed="false">
      <c r="A13" s="9" t="s">
        <v>123</v>
      </c>
      <c r="B13" s="9" t="s">
        <v>43</v>
      </c>
      <c r="C13" s="9" t="n">
        <v>69.13</v>
      </c>
      <c r="D13" s="9" t="n">
        <v>211</v>
      </c>
      <c r="E13" s="9" t="n">
        <v>4.52</v>
      </c>
      <c r="F13" s="9" t="n">
        <f aca="false">STANDARDIZE(E13,$E$41,$E$42)*-1</f>
        <v>0.734428281253094</v>
      </c>
      <c r="G13" s="9" t="n">
        <v>23</v>
      </c>
      <c r="H13" s="9" t="n">
        <f aca="false">STANDARDIZE(G13,$G$41,$G$42)</f>
        <v>0.440678844520144</v>
      </c>
      <c r="I13" s="9" t="n">
        <v>33.5</v>
      </c>
      <c r="J13" s="9" t="n">
        <f aca="false">STANDARDIZE(I13,$I$41,$I$42)</f>
        <v>-0.043193421279068</v>
      </c>
      <c r="K13" s="9" t="n">
        <v>120</v>
      </c>
      <c r="L13" s="9" t="n">
        <f aca="false">STANDARDIZE(K13,$K$41,$K$42)</f>
        <v>0.365152117991965</v>
      </c>
      <c r="M13" s="9" t="n">
        <v>4.35</v>
      </c>
      <c r="N13" s="9" t="n">
        <f aca="false">STANDARDIZE(M13,$M$41,$M$42)*-1</f>
        <v>-0.313042816837597</v>
      </c>
      <c r="O13" s="9" t="n">
        <v>7.07</v>
      </c>
      <c r="P13" s="9" t="n">
        <f aca="false">STANDARDIZE(O13,$O$41,$O$42)*-1</f>
        <v>-0.371220069213603</v>
      </c>
      <c r="Q13" s="9" t="n">
        <f aca="false">F13+H13+J13+L13+N13+P13</f>
        <v>0.812802936434935</v>
      </c>
      <c r="R13" s="9" t="n">
        <f aca="false">AVERAGE(F13,H13,J13,L13,N13,P13)</f>
        <v>0.135467156072489</v>
      </c>
      <c r="S13" s="9"/>
      <c r="T13" s="9"/>
      <c r="U13" s="9"/>
      <c r="V13" s="10"/>
      <c r="W13" s="9"/>
      <c r="X13" s="9"/>
      <c r="Y13" s="9"/>
      <c r="Z13" s="9"/>
      <c r="AA13" s="9" t="n">
        <v>0</v>
      </c>
      <c r="AB13" s="9"/>
      <c r="AC13" s="10"/>
      <c r="AD13" s="9"/>
      <c r="AE13" s="9"/>
      <c r="AF13" s="9"/>
      <c r="AG13" s="9"/>
      <c r="AH13" s="9" t="n">
        <v>0</v>
      </c>
      <c r="AI13" s="9"/>
      <c r="AJ13" s="10"/>
      <c r="AK13" s="9"/>
      <c r="AL13" s="9"/>
      <c r="AM13" s="9"/>
      <c r="AN13" s="9"/>
      <c r="AO13" s="9" t="n">
        <v>0</v>
      </c>
      <c r="AP13" s="9"/>
      <c r="AQ13" s="10"/>
      <c r="AR13" s="9"/>
      <c r="AS13" s="9"/>
      <c r="AT13" s="9"/>
      <c r="AU13" s="9"/>
      <c r="AV13" s="9" t="n">
        <v>0</v>
      </c>
      <c r="AW13" s="9"/>
      <c r="AX13" s="10"/>
      <c r="AY13" s="9"/>
      <c r="AZ13" s="9"/>
      <c r="BA13" s="9"/>
      <c r="BB13" s="9"/>
      <c r="BC13" s="9" t="n">
        <v>0</v>
      </c>
      <c r="BD13" s="9"/>
      <c r="BE13" s="9"/>
    </row>
    <row r="14" customFormat="false" ht="15" hidden="false" customHeight="false" outlineLevel="0" collapsed="false">
      <c r="A14" s="9" t="s">
        <v>170</v>
      </c>
      <c r="B14" s="9" t="s">
        <v>43</v>
      </c>
      <c r="C14" s="9" t="n">
        <v>73</v>
      </c>
      <c r="D14" s="9" t="n">
        <v>220</v>
      </c>
      <c r="E14" s="9" t="n">
        <v>4.55</v>
      </c>
      <c r="F14" s="9" t="n">
        <f aca="false">STANDARDIZE(E14,$E$41,$E$42)*-1</f>
        <v>0.518190776693165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 t="n">
        <f aca="false">F14+H14+J14+L14+N14+P14</f>
        <v>0.518190776693165</v>
      </c>
      <c r="R14" s="9" t="n">
        <f aca="false">AVERAGE(F14,H14,J14,L14,N14,P14)</f>
        <v>0.518190776693165</v>
      </c>
      <c r="S14" s="9" t="n">
        <v>2</v>
      </c>
      <c r="T14" s="9" t="n">
        <v>61</v>
      </c>
      <c r="U14" s="9" t="n">
        <v>55</v>
      </c>
      <c r="V14" s="10"/>
      <c r="W14" s="9" t="n">
        <v>15</v>
      </c>
      <c r="X14" s="9" t="n">
        <v>679</v>
      </c>
      <c r="Y14" s="9" t="n">
        <v>0</v>
      </c>
      <c r="Z14" s="9" t="n">
        <v>0</v>
      </c>
      <c r="AA14" s="9" t="n">
        <v>679</v>
      </c>
      <c r="AB14" s="9" t="n">
        <v>45.2666666666667</v>
      </c>
      <c r="AC14" s="10"/>
      <c r="AD14" s="9" t="n">
        <v>16</v>
      </c>
      <c r="AE14" s="9" t="n">
        <v>687</v>
      </c>
      <c r="AF14" s="9" t="n">
        <v>0</v>
      </c>
      <c r="AG14" s="9" t="n">
        <v>0</v>
      </c>
      <c r="AH14" s="9" t="n">
        <v>687</v>
      </c>
      <c r="AI14" s="9" t="n">
        <v>42.9375</v>
      </c>
      <c r="AJ14" s="10"/>
      <c r="AK14" s="9" t="n">
        <v>15</v>
      </c>
      <c r="AL14" s="9" t="n">
        <v>470</v>
      </c>
      <c r="AM14" s="9" t="n">
        <v>0</v>
      </c>
      <c r="AN14" s="9" t="n">
        <v>0</v>
      </c>
      <c r="AO14" s="9" t="n">
        <v>470</v>
      </c>
      <c r="AP14" s="9" t="n">
        <v>31.3333333333333</v>
      </c>
      <c r="AQ14" s="10"/>
      <c r="AR14" s="9" t="n">
        <v>5</v>
      </c>
      <c r="AS14" s="9" t="n">
        <v>166</v>
      </c>
      <c r="AT14" s="9" t="n">
        <v>0</v>
      </c>
      <c r="AU14" s="9" t="n">
        <v>0</v>
      </c>
      <c r="AV14" s="9" t="n">
        <v>166</v>
      </c>
      <c r="AW14" s="9" t="n">
        <v>33.2</v>
      </c>
      <c r="AX14" s="10"/>
      <c r="AY14" s="9" t="n">
        <v>9</v>
      </c>
      <c r="AZ14" s="9" t="n">
        <v>137</v>
      </c>
      <c r="BA14" s="9" t="n">
        <v>0</v>
      </c>
      <c r="BB14" s="9" t="n">
        <v>0</v>
      </c>
      <c r="BC14" s="9" t="n">
        <v>137</v>
      </c>
      <c r="BD14" s="9" t="n">
        <v>15.2222222222222</v>
      </c>
      <c r="BE14" s="9"/>
    </row>
    <row r="15" customFormat="false" ht="15" hidden="false" customHeight="false" outlineLevel="0" collapsed="false">
      <c r="A15" s="9" t="s">
        <v>189</v>
      </c>
      <c r="B15" s="9" t="s">
        <v>43</v>
      </c>
      <c r="C15" s="9" t="n">
        <v>70.5</v>
      </c>
      <c r="D15" s="9" t="n">
        <v>218</v>
      </c>
      <c r="E15" s="9" t="n">
        <v>4.75</v>
      </c>
      <c r="F15" s="9" t="n">
        <f aca="false">STANDARDIZE(E15,$E$41,$E$42)*-1</f>
        <v>-0.923392587039685</v>
      </c>
      <c r="G15" s="9" t="n">
        <v>22</v>
      </c>
      <c r="H15" s="9" t="n">
        <f aca="false">STANDARDIZE(G15,$G$41,$G$42)</f>
        <v>0.245521070518366</v>
      </c>
      <c r="I15" s="9" t="n">
        <v>34.5</v>
      </c>
      <c r="J15" s="9" t="n">
        <f aca="false">STANDARDIZE(I15,$I$41,$I$42)</f>
        <v>0.302353948953476</v>
      </c>
      <c r="K15" s="9" t="n">
        <v>119</v>
      </c>
      <c r="L15" s="9" t="n">
        <f aca="false">STANDARDIZE(K15,$K$41,$K$42)</f>
        <v>0.160154437715774</v>
      </c>
      <c r="M15" s="9"/>
      <c r="N15" s="9"/>
      <c r="O15" s="9"/>
      <c r="P15" s="9"/>
      <c r="Q15" s="9" t="n">
        <f aca="false">F15+H15+J15+L15+N15+P15</f>
        <v>-0.215363129852068</v>
      </c>
      <c r="R15" s="9" t="n">
        <f aca="false">AVERAGE(F15,H15,J15,L15,N15,P15)</f>
        <v>-0.0538407824630171</v>
      </c>
      <c r="S15" s="9"/>
      <c r="T15" s="9"/>
      <c r="U15" s="9"/>
      <c r="V15" s="10"/>
      <c r="W15" s="9"/>
      <c r="X15" s="9"/>
      <c r="Y15" s="9"/>
      <c r="Z15" s="9"/>
      <c r="AA15" s="9" t="n">
        <v>0</v>
      </c>
      <c r="AB15" s="9"/>
      <c r="AC15" s="10"/>
      <c r="AD15" s="9" t="n">
        <v>12</v>
      </c>
      <c r="AE15" s="9" t="n">
        <v>55</v>
      </c>
      <c r="AF15" s="9" t="n">
        <v>0</v>
      </c>
      <c r="AG15" s="9" t="n">
        <v>154</v>
      </c>
      <c r="AH15" s="9" t="n">
        <v>209</v>
      </c>
      <c r="AI15" s="9" t="n">
        <v>17.4166666666667</v>
      </c>
      <c r="AJ15" s="10"/>
      <c r="AK15" s="9" t="n">
        <v>7</v>
      </c>
      <c r="AL15" s="9" t="n">
        <v>7</v>
      </c>
      <c r="AM15" s="9" t="n">
        <v>0</v>
      </c>
      <c r="AN15" s="9" t="n">
        <v>143</v>
      </c>
      <c r="AO15" s="9" t="n">
        <v>150</v>
      </c>
      <c r="AP15" s="9" t="n">
        <v>21.4285714285714</v>
      </c>
      <c r="AQ15" s="10"/>
      <c r="AR15" s="9"/>
      <c r="AS15" s="9"/>
      <c r="AT15" s="9"/>
      <c r="AU15" s="9"/>
      <c r="AV15" s="9" t="n">
        <v>0</v>
      </c>
      <c r="AW15" s="9"/>
      <c r="AX15" s="10"/>
      <c r="AY15" s="9"/>
      <c r="AZ15" s="9"/>
      <c r="BA15" s="9"/>
      <c r="BB15" s="9"/>
      <c r="BC15" s="9" t="n">
        <v>0</v>
      </c>
      <c r="BD15" s="9"/>
      <c r="BE15" s="9"/>
    </row>
    <row r="16" customFormat="false" ht="15" hidden="false" customHeight="false" outlineLevel="0" collapsed="false">
      <c r="A16" s="9" t="s">
        <v>193</v>
      </c>
      <c r="B16" s="9" t="s">
        <v>43</v>
      </c>
      <c r="C16" s="9" t="n">
        <v>68.38</v>
      </c>
      <c r="D16" s="9" t="n">
        <v>202</v>
      </c>
      <c r="E16" s="9" t="n">
        <v>4.53</v>
      </c>
      <c r="F16" s="9" t="n">
        <f aca="false">STANDARDIZE(E16,$E$41,$E$42)*-1</f>
        <v>0.662349113066447</v>
      </c>
      <c r="G16" s="9" t="n">
        <v>19</v>
      </c>
      <c r="H16" s="9" t="n">
        <f aca="false">STANDARDIZE(G16,$G$41,$G$42)</f>
        <v>-0.339952251486968</v>
      </c>
      <c r="I16" s="9" t="n">
        <v>33.5</v>
      </c>
      <c r="J16" s="9" t="n">
        <f aca="false">STANDARDIZE(I16,$I$41,$I$42)</f>
        <v>-0.043193421279068</v>
      </c>
      <c r="K16" s="9" t="n">
        <v>122</v>
      </c>
      <c r="L16" s="9" t="n">
        <f aca="false">STANDARDIZE(K16,$K$41,$K$42)</f>
        <v>0.775147478544347</v>
      </c>
      <c r="M16" s="9" t="n">
        <v>4.12</v>
      </c>
      <c r="N16" s="9" t="n">
        <f aca="false">STANDARDIZE(M16,$M$41,$M$42)*-1</f>
        <v>1.17660920811374</v>
      </c>
      <c r="O16" s="9" t="n">
        <v>6.91</v>
      </c>
      <c r="P16" s="9" t="n">
        <f aca="false">STANDARDIZE(O16,$O$41,$O$42)*-1</f>
        <v>0.527523256250894</v>
      </c>
      <c r="Q16" s="9" t="n">
        <f aca="false">F16+H16+J16+L16+N16+P16</f>
        <v>2.75848338320939</v>
      </c>
      <c r="R16" s="9" t="n">
        <f aca="false">AVERAGE(F16,H16,J16,L16,N16,P16)</f>
        <v>0.459747230534898</v>
      </c>
      <c r="S16" s="9" t="n">
        <v>2</v>
      </c>
      <c r="T16" s="9" t="n">
        <v>37</v>
      </c>
      <c r="U16" s="9" t="n">
        <v>35</v>
      </c>
      <c r="V16" s="10"/>
      <c r="W16" s="9" t="n">
        <v>16</v>
      </c>
      <c r="X16" s="9" t="n">
        <v>613</v>
      </c>
      <c r="Y16" s="9" t="n">
        <v>0</v>
      </c>
      <c r="Z16" s="9" t="n">
        <v>3</v>
      </c>
      <c r="AA16" s="9" t="n">
        <v>616</v>
      </c>
      <c r="AB16" s="9" t="n">
        <v>38.5</v>
      </c>
      <c r="AC16" s="10"/>
      <c r="AD16" s="9" t="n">
        <v>13</v>
      </c>
      <c r="AE16" s="9" t="n">
        <v>510</v>
      </c>
      <c r="AF16" s="9" t="n">
        <v>0</v>
      </c>
      <c r="AG16" s="9" t="n">
        <v>1</v>
      </c>
      <c r="AH16" s="9" t="n">
        <v>511</v>
      </c>
      <c r="AI16" s="9" t="n">
        <v>39.3076923076923</v>
      </c>
      <c r="AJ16" s="10"/>
      <c r="AK16" s="9" t="n">
        <v>16</v>
      </c>
      <c r="AL16" s="9" t="n">
        <v>580</v>
      </c>
      <c r="AM16" s="9" t="n">
        <v>0</v>
      </c>
      <c r="AN16" s="9" t="n">
        <v>2</v>
      </c>
      <c r="AO16" s="9" t="n">
        <v>582</v>
      </c>
      <c r="AP16" s="9" t="n">
        <v>36.375</v>
      </c>
      <c r="AQ16" s="10"/>
      <c r="AR16" s="9" t="n">
        <v>10</v>
      </c>
      <c r="AS16" s="9" t="n">
        <v>394</v>
      </c>
      <c r="AT16" s="9" t="n">
        <v>0</v>
      </c>
      <c r="AU16" s="9" t="n">
        <v>0</v>
      </c>
      <c r="AV16" s="9" t="n">
        <v>394</v>
      </c>
      <c r="AW16" s="9" t="n">
        <v>39.4</v>
      </c>
      <c r="AX16" s="10"/>
      <c r="AY16" s="9" t="n">
        <v>16</v>
      </c>
      <c r="AZ16" s="9" t="n">
        <v>482</v>
      </c>
      <c r="BA16" s="9" t="n">
        <v>0</v>
      </c>
      <c r="BB16" s="9" t="n">
        <v>25</v>
      </c>
      <c r="BC16" s="9" t="n">
        <v>507</v>
      </c>
      <c r="BD16" s="9" t="n">
        <v>31.6875</v>
      </c>
      <c r="BE16" s="9"/>
    </row>
    <row r="17" customFormat="false" ht="15" hidden="false" customHeight="false" outlineLevel="0" collapsed="false">
      <c r="A17" s="9" t="s">
        <v>213</v>
      </c>
      <c r="B17" s="9" t="s">
        <v>43</v>
      </c>
      <c r="C17" s="9" t="n">
        <v>67.38</v>
      </c>
      <c r="D17" s="9" t="n">
        <v>203</v>
      </c>
      <c r="E17" s="9" t="n">
        <v>4.68</v>
      </c>
      <c r="F17" s="9" t="n">
        <f aca="false">STANDARDIZE(E17,$E$41,$E$42)*-1</f>
        <v>-0.418838409733186</v>
      </c>
      <c r="G17" s="9" t="n">
        <v>20</v>
      </c>
      <c r="H17" s="9" t="n">
        <f aca="false">STANDARDIZE(G17,$G$41,$G$42)</f>
        <v>-0.14479447748519</v>
      </c>
      <c r="I17" s="9" t="n">
        <v>29</v>
      </c>
      <c r="J17" s="9" t="n">
        <f aca="false">STANDARDIZE(I17,$I$41,$I$42)</f>
        <v>-1.59815658732552</v>
      </c>
      <c r="K17" s="9" t="n">
        <v>110</v>
      </c>
      <c r="L17" s="9" t="n">
        <f aca="false">STANDARDIZE(K17,$K$41,$K$42)</f>
        <v>-1.68482468476995</v>
      </c>
      <c r="M17" s="9"/>
      <c r="N17" s="9"/>
      <c r="O17" s="9"/>
      <c r="P17" s="9"/>
      <c r="Q17" s="9" t="n">
        <f aca="false">F17+H17+J17+L17+N17+P17</f>
        <v>-3.84661415931384</v>
      </c>
      <c r="R17" s="9" t="n">
        <f aca="false">AVERAGE(F17,H17,J17,L17,N17,P17)</f>
        <v>-0.961653539828459</v>
      </c>
      <c r="S17" s="9" t="n">
        <v>7</v>
      </c>
      <c r="T17" s="9" t="n">
        <v>228</v>
      </c>
      <c r="U17" s="9" t="n">
        <v>179</v>
      </c>
      <c r="V17" s="10"/>
      <c r="W17" s="9"/>
      <c r="X17" s="9"/>
      <c r="Y17" s="9"/>
      <c r="Z17" s="9"/>
      <c r="AA17" s="9" t="n">
        <v>0</v>
      </c>
      <c r="AB17" s="9"/>
      <c r="AC17" s="10"/>
      <c r="AD17" s="9"/>
      <c r="AE17" s="9"/>
      <c r="AF17" s="9"/>
      <c r="AG17" s="9"/>
      <c r="AH17" s="9" t="n">
        <v>0</v>
      </c>
      <c r="AI17" s="9"/>
      <c r="AJ17" s="10"/>
      <c r="AK17" s="9"/>
      <c r="AL17" s="9"/>
      <c r="AM17" s="9"/>
      <c r="AN17" s="9"/>
      <c r="AO17" s="9" t="n">
        <v>0</v>
      </c>
      <c r="AP17" s="9"/>
      <c r="AQ17" s="10"/>
      <c r="AR17" s="9"/>
      <c r="AS17" s="9"/>
      <c r="AT17" s="9"/>
      <c r="AU17" s="9"/>
      <c r="AV17" s="9" t="n">
        <v>0</v>
      </c>
      <c r="AW17" s="9"/>
      <c r="AX17" s="10"/>
      <c r="AY17" s="9"/>
      <c r="AZ17" s="9"/>
      <c r="BA17" s="9"/>
      <c r="BB17" s="9"/>
      <c r="BC17" s="9" t="n">
        <v>0</v>
      </c>
      <c r="BD17" s="9"/>
      <c r="BE17" s="9"/>
    </row>
    <row r="18" customFormat="false" ht="15" hidden="false" customHeight="false" outlineLevel="0" collapsed="false">
      <c r="A18" s="9" t="s">
        <v>231</v>
      </c>
      <c r="B18" s="9" t="s">
        <v>43</v>
      </c>
      <c r="C18" s="9" t="n">
        <v>70</v>
      </c>
      <c r="D18" s="9" t="n">
        <v>205</v>
      </c>
      <c r="E18" s="9" t="n">
        <v>4.49</v>
      </c>
      <c r="F18" s="9" t="n">
        <f aca="false">STANDARDIZE(E18,$E$41,$E$42)*-1</f>
        <v>0.950665785813017</v>
      </c>
      <c r="G18" s="9" t="n">
        <v>18</v>
      </c>
      <c r="H18" s="9" t="n">
        <f aca="false">STANDARDIZE(G18,$G$41,$G$42)</f>
        <v>-0.535110025488746</v>
      </c>
      <c r="I18" s="9" t="n">
        <v>31.5</v>
      </c>
      <c r="J18" s="9" t="n">
        <f aca="false">STANDARDIZE(I18,$I$41,$I$42)</f>
        <v>-0.734288161744156</v>
      </c>
      <c r="K18" s="9" t="n">
        <v>115</v>
      </c>
      <c r="L18" s="9" t="n">
        <f aca="false">STANDARDIZE(K18,$K$41,$K$42)</f>
        <v>-0.65983628338899</v>
      </c>
      <c r="M18" s="9" t="n">
        <v>4.31</v>
      </c>
      <c r="N18" s="9" t="n">
        <f aca="false">STANDARDIZE(M18,$M$41,$M$42)*-1</f>
        <v>-0.0539728994547555</v>
      </c>
      <c r="O18" s="9" t="n">
        <v>6.89</v>
      </c>
      <c r="P18" s="9" t="n">
        <f aca="false">STANDARDIZE(O18,$O$41,$O$42)*-1</f>
        <v>0.639866171933959</v>
      </c>
      <c r="Q18" s="9" t="n">
        <f aca="false">F18+H18+J18+L18+N18+P18</f>
        <v>-0.392675412329673</v>
      </c>
      <c r="R18" s="9" t="n">
        <f aca="false">AVERAGE(F18,H18,J18,L18,N18,P18)</f>
        <v>-0.0654459020549455</v>
      </c>
      <c r="S18" s="9" t="n">
        <v>4</v>
      </c>
      <c r="T18" s="9" t="n">
        <v>125</v>
      </c>
      <c r="U18" s="9" t="n">
        <v>108</v>
      </c>
      <c r="V18" s="10"/>
      <c r="W18" s="9" t="n">
        <v>11</v>
      </c>
      <c r="X18" s="9" t="n">
        <v>62</v>
      </c>
      <c r="Y18" s="9" t="n">
        <v>0</v>
      </c>
      <c r="Z18" s="9" t="n">
        <v>71</v>
      </c>
      <c r="AA18" s="9" t="n">
        <v>133</v>
      </c>
      <c r="AB18" s="9" t="n">
        <v>12.0909090909091</v>
      </c>
      <c r="AC18" s="10"/>
      <c r="AD18" s="9"/>
      <c r="AE18" s="9"/>
      <c r="AF18" s="9"/>
      <c r="AG18" s="9"/>
      <c r="AH18" s="9" t="n">
        <v>0</v>
      </c>
      <c r="AI18" s="9"/>
      <c r="AJ18" s="10"/>
      <c r="AK18" s="9"/>
      <c r="AL18" s="9"/>
      <c r="AM18" s="9"/>
      <c r="AN18" s="9"/>
      <c r="AO18" s="9" t="n">
        <v>0</v>
      </c>
      <c r="AP18" s="9"/>
      <c r="AQ18" s="10"/>
      <c r="AR18" s="9"/>
      <c r="AS18" s="9"/>
      <c r="AT18" s="9"/>
      <c r="AU18" s="9"/>
      <c r="AV18" s="9" t="n">
        <v>0</v>
      </c>
      <c r="AW18" s="9"/>
      <c r="AX18" s="10"/>
      <c r="AY18" s="9"/>
      <c r="AZ18" s="9"/>
      <c r="BA18" s="9"/>
      <c r="BB18" s="9"/>
      <c r="BC18" s="9" t="n">
        <v>0</v>
      </c>
      <c r="BD18" s="9"/>
      <c r="BE18" s="9"/>
    </row>
    <row r="19" customFormat="false" ht="15" hidden="false" customHeight="false" outlineLevel="0" collapsed="false">
      <c r="A19" s="9" t="s">
        <v>246</v>
      </c>
      <c r="B19" s="9" t="s">
        <v>43</v>
      </c>
      <c r="C19" s="9" t="n">
        <v>72</v>
      </c>
      <c r="D19" s="9" t="n">
        <v>204</v>
      </c>
      <c r="E19" s="9" t="n">
        <v>4.63</v>
      </c>
      <c r="F19" s="9" t="n">
        <f aca="false">STANDARDIZE(E19,$E$41,$E$42)*-1</f>
        <v>-0.058442568799975</v>
      </c>
      <c r="G19" s="9"/>
      <c r="H19" s="9"/>
      <c r="I19" s="9" t="n">
        <v>35</v>
      </c>
      <c r="J19" s="9" t="n">
        <f aca="false">STANDARDIZE(I19,$I$41,$I$42)</f>
        <v>0.475127634069748</v>
      </c>
      <c r="K19" s="9" t="n">
        <v>123</v>
      </c>
      <c r="L19" s="9" t="n">
        <f aca="false">STANDARDIZE(K19,$K$41,$K$42)</f>
        <v>0.980145158820538</v>
      </c>
      <c r="M19" s="9"/>
      <c r="N19" s="9"/>
      <c r="O19" s="9"/>
      <c r="P19" s="9"/>
      <c r="Q19" s="9" t="n">
        <f aca="false">F19+H19+J19+L19+N19+P19</f>
        <v>1.39683022409031</v>
      </c>
      <c r="R19" s="9" t="n">
        <f aca="false">AVERAGE(F19,H19,J19,L19,N19,P19)</f>
        <v>0.465610074696771</v>
      </c>
      <c r="S19" s="9" t="n">
        <v>5</v>
      </c>
      <c r="T19" s="9" t="n">
        <v>151</v>
      </c>
      <c r="U19" s="9" t="n">
        <v>129</v>
      </c>
      <c r="V19" s="10"/>
      <c r="W19" s="9" t="n">
        <v>13</v>
      </c>
      <c r="X19" s="9" t="n">
        <v>119</v>
      </c>
      <c r="Y19" s="9" t="n">
        <v>0</v>
      </c>
      <c r="Z19" s="9" t="n">
        <v>51</v>
      </c>
      <c r="AA19" s="9" t="n">
        <v>170</v>
      </c>
      <c r="AB19" s="9" t="n">
        <v>13.0769230769231</v>
      </c>
      <c r="AC19" s="10"/>
      <c r="AD19" s="9" t="n">
        <v>16</v>
      </c>
      <c r="AE19" s="9" t="n">
        <v>94</v>
      </c>
      <c r="AF19" s="9" t="n">
        <v>0</v>
      </c>
      <c r="AG19" s="9" t="n">
        <v>111</v>
      </c>
      <c r="AH19" s="9" t="n">
        <v>205</v>
      </c>
      <c r="AI19" s="9" t="n">
        <v>12.8125</v>
      </c>
      <c r="AJ19" s="10"/>
      <c r="AK19" s="9" t="n">
        <v>6</v>
      </c>
      <c r="AL19" s="9" t="n">
        <v>143</v>
      </c>
      <c r="AM19" s="9" t="n">
        <v>0</v>
      </c>
      <c r="AN19" s="9" t="n">
        <v>0</v>
      </c>
      <c r="AO19" s="9" t="n">
        <v>143</v>
      </c>
      <c r="AP19" s="9" t="n">
        <v>23.8333333333333</v>
      </c>
      <c r="AQ19" s="10"/>
      <c r="AR19" s="9"/>
      <c r="AS19" s="9"/>
      <c r="AT19" s="9"/>
      <c r="AU19" s="9"/>
      <c r="AV19" s="9" t="n">
        <v>0</v>
      </c>
      <c r="AW19" s="9"/>
      <c r="AX19" s="10"/>
      <c r="AY19" s="9"/>
      <c r="AZ19" s="9"/>
      <c r="BA19" s="9"/>
      <c r="BB19" s="9"/>
      <c r="BC19" s="9" t="n">
        <v>0</v>
      </c>
      <c r="BD19" s="9"/>
      <c r="BE19" s="9"/>
    </row>
    <row r="20" customFormat="false" ht="15" hidden="false" customHeight="false" outlineLevel="0" collapsed="false">
      <c r="A20" s="9" t="s">
        <v>263</v>
      </c>
      <c r="B20" s="9" t="s">
        <v>43</v>
      </c>
      <c r="C20" s="9" t="n">
        <v>69.25</v>
      </c>
      <c r="D20" s="9" t="n">
        <v>196</v>
      </c>
      <c r="E20" s="9" t="n">
        <v>4.52</v>
      </c>
      <c r="F20" s="9" t="n">
        <f aca="false">STANDARDIZE(E20,$E$41,$E$42)*-1</f>
        <v>0.734428281253094</v>
      </c>
      <c r="G20" s="9" t="n">
        <v>20</v>
      </c>
      <c r="H20" s="9" t="n">
        <f aca="false">STANDARDIZE(G20,$G$41,$G$42)</f>
        <v>-0.14479447748519</v>
      </c>
      <c r="I20" s="9" t="n">
        <v>35.5</v>
      </c>
      <c r="J20" s="9" t="n">
        <f aca="false">STANDARDIZE(I20,$I$41,$I$42)</f>
        <v>0.64790131918602</v>
      </c>
      <c r="K20" s="9" t="n">
        <v>122</v>
      </c>
      <c r="L20" s="9" t="n">
        <f aca="false">STANDARDIZE(K20,$K$41,$K$42)</f>
        <v>0.775147478544347</v>
      </c>
      <c r="M20" s="9" t="n">
        <v>4.2</v>
      </c>
      <c r="N20" s="9" t="n">
        <f aca="false">STANDARDIZE(M20,$M$41,$M$42)*-1</f>
        <v>0.658469373348054</v>
      </c>
      <c r="O20" s="9" t="n">
        <v>6.87</v>
      </c>
      <c r="P20" s="9" t="n">
        <f aca="false">STANDARDIZE(O20,$O$41,$O$42)*-1</f>
        <v>0.752209087617018</v>
      </c>
      <c r="Q20" s="9" t="n">
        <f aca="false">F20+H20+J20+L20+N20+P20</f>
        <v>3.42336106246334</v>
      </c>
      <c r="R20" s="9" t="n">
        <f aca="false">AVERAGE(F20,H20,J20,L20,N20,P20)</f>
        <v>0.570560177077224</v>
      </c>
      <c r="S20" s="9" t="n">
        <v>6</v>
      </c>
      <c r="T20" s="9" t="n">
        <v>182</v>
      </c>
      <c r="U20" s="9" t="n">
        <v>150</v>
      </c>
      <c r="V20" s="10"/>
      <c r="W20" s="9" t="n">
        <v>8</v>
      </c>
      <c r="X20" s="9" t="n">
        <v>24</v>
      </c>
      <c r="Y20" s="9" t="n">
        <v>0</v>
      </c>
      <c r="Z20" s="9" t="n">
        <v>28</v>
      </c>
      <c r="AA20" s="9" t="n">
        <v>52</v>
      </c>
      <c r="AB20" s="9" t="n">
        <v>6.5</v>
      </c>
      <c r="AC20" s="10"/>
      <c r="AD20" s="9"/>
      <c r="AE20" s="9"/>
      <c r="AF20" s="9"/>
      <c r="AG20" s="9"/>
      <c r="AH20" s="9" t="n">
        <v>0</v>
      </c>
      <c r="AI20" s="9"/>
      <c r="AJ20" s="10"/>
      <c r="AK20" s="9" t="n">
        <v>11</v>
      </c>
      <c r="AL20" s="9" t="n">
        <v>79</v>
      </c>
      <c r="AM20" s="9" t="n">
        <v>0</v>
      </c>
      <c r="AN20" s="9" t="n">
        <v>77</v>
      </c>
      <c r="AO20" s="9" t="n">
        <v>156</v>
      </c>
      <c r="AP20" s="9" t="n">
        <v>14.1818181818182</v>
      </c>
      <c r="AQ20" s="10"/>
      <c r="AR20" s="9" t="n">
        <v>13</v>
      </c>
      <c r="AS20" s="9" t="n">
        <v>99</v>
      </c>
      <c r="AT20" s="9" t="n">
        <v>1</v>
      </c>
      <c r="AU20" s="9" t="n">
        <v>100</v>
      </c>
      <c r="AV20" s="9" t="n">
        <v>200</v>
      </c>
      <c r="AW20" s="9" t="n">
        <v>15.3846153846154</v>
      </c>
      <c r="AX20" s="10"/>
      <c r="AY20" s="9" t="n">
        <v>13</v>
      </c>
      <c r="AZ20" s="9" t="n">
        <v>77</v>
      </c>
      <c r="BA20" s="9" t="n">
        <v>0</v>
      </c>
      <c r="BB20" s="9" t="n">
        <v>125</v>
      </c>
      <c r="BC20" s="9" t="n">
        <v>202</v>
      </c>
      <c r="BD20" s="9" t="n">
        <v>15.5384615384615</v>
      </c>
      <c r="BE20" s="9"/>
    </row>
    <row r="21" customFormat="false" ht="15" hidden="false" customHeight="false" outlineLevel="0" collapsed="false">
      <c r="A21" s="9" t="s">
        <v>267</v>
      </c>
      <c r="B21" s="9" t="s">
        <v>43</v>
      </c>
      <c r="C21" s="9" t="n">
        <v>68.13</v>
      </c>
      <c r="D21" s="9" t="n">
        <v>196</v>
      </c>
      <c r="E21" s="9" t="n">
        <v>4.48</v>
      </c>
      <c r="F21" s="9" t="n">
        <f aca="false">STANDARDIZE(E21,$E$41,$E$42)*-1</f>
        <v>1.02274495399966</v>
      </c>
      <c r="G21" s="9" t="n">
        <v>17</v>
      </c>
      <c r="H21" s="9" t="n">
        <f aca="false">STANDARDIZE(G21,$G$41,$G$42)</f>
        <v>-0.730267799490525</v>
      </c>
      <c r="I21" s="9" t="n">
        <v>35</v>
      </c>
      <c r="J21" s="9" t="n">
        <f aca="false">STANDARDIZE(I21,$I$41,$I$42)</f>
        <v>0.475127634069748</v>
      </c>
      <c r="K21" s="9" t="n">
        <v>118</v>
      </c>
      <c r="L21" s="9" t="n">
        <f aca="false">STANDARDIZE(K21,$K$41,$K$42)</f>
        <v>-0.0448432425604168</v>
      </c>
      <c r="M21" s="9" t="n">
        <v>4.15</v>
      </c>
      <c r="N21" s="9" t="n">
        <f aca="false">STANDARDIZE(M21,$M$41,$M$42)*-1</f>
        <v>0.982306770076605</v>
      </c>
      <c r="O21" s="9" t="n">
        <v>7.15</v>
      </c>
      <c r="P21" s="9" t="n">
        <f aca="false">STANDARDIZE(O21,$O$41,$O$42)*-1</f>
        <v>-0.820591731945852</v>
      </c>
      <c r="Q21" s="9" t="n">
        <f aca="false">F21+H21+J21+L21+N21+P21</f>
        <v>0.884476584149217</v>
      </c>
      <c r="R21" s="9" t="n">
        <f aca="false">AVERAGE(F21,H21,J21,L21,N21,P21)</f>
        <v>0.14741276402487</v>
      </c>
      <c r="S21" s="9" t="n">
        <v>7</v>
      </c>
      <c r="T21" s="9" t="n">
        <v>230</v>
      </c>
      <c r="U21" s="9" t="n">
        <v>181</v>
      </c>
      <c r="V21" s="10"/>
      <c r="W21" s="9" t="n">
        <v>2</v>
      </c>
      <c r="X21" s="9" t="n">
        <v>0</v>
      </c>
      <c r="Y21" s="9" t="n">
        <v>0</v>
      </c>
      <c r="Z21" s="9" t="n">
        <v>9</v>
      </c>
      <c r="AA21" s="9" t="n">
        <v>9</v>
      </c>
      <c r="AB21" s="9" t="n">
        <v>4.5</v>
      </c>
      <c r="AC21" s="10"/>
      <c r="AD21" s="9" t="n">
        <v>5</v>
      </c>
      <c r="AE21" s="9" t="n">
        <v>89</v>
      </c>
      <c r="AF21" s="9" t="n">
        <v>0</v>
      </c>
      <c r="AG21" s="9" t="n">
        <v>3</v>
      </c>
      <c r="AH21" s="9" t="n">
        <v>92</v>
      </c>
      <c r="AI21" s="9" t="n">
        <v>18.4</v>
      </c>
      <c r="AJ21" s="10"/>
      <c r="AK21" s="9" t="n">
        <v>6</v>
      </c>
      <c r="AL21" s="9" t="n">
        <v>51</v>
      </c>
      <c r="AM21" s="9" t="n">
        <v>0</v>
      </c>
      <c r="AN21" s="9" t="n">
        <v>51</v>
      </c>
      <c r="AO21" s="9" t="n">
        <v>102</v>
      </c>
      <c r="AP21" s="9" t="n">
        <v>17</v>
      </c>
      <c r="AQ21" s="10"/>
      <c r="AR21" s="9" t="n">
        <v>10</v>
      </c>
      <c r="AS21" s="9" t="n">
        <v>51</v>
      </c>
      <c r="AT21" s="9" t="n">
        <v>0</v>
      </c>
      <c r="AU21" s="9" t="n">
        <v>150</v>
      </c>
      <c r="AV21" s="9" t="n">
        <v>201</v>
      </c>
      <c r="AW21" s="9" t="n">
        <v>20.1</v>
      </c>
      <c r="AX21" s="10"/>
      <c r="AY21" s="9" t="n">
        <v>16</v>
      </c>
      <c r="AZ21" s="9" t="n">
        <v>240</v>
      </c>
      <c r="BA21" s="9" t="n">
        <v>0</v>
      </c>
      <c r="BB21" s="9" t="n">
        <v>123</v>
      </c>
      <c r="BC21" s="9" t="n">
        <v>363</v>
      </c>
      <c r="BD21" s="9" t="n">
        <v>22.6875</v>
      </c>
      <c r="BE21" s="9"/>
    </row>
    <row r="22" customFormat="false" ht="15" hidden="false" customHeight="false" outlineLevel="0" collapsed="false">
      <c r="A22" s="9" t="s">
        <v>273</v>
      </c>
      <c r="B22" s="9" t="s">
        <v>43</v>
      </c>
      <c r="C22" s="9" t="n">
        <v>71.38</v>
      </c>
      <c r="D22" s="9" t="n">
        <v>227</v>
      </c>
      <c r="E22" s="9" t="n">
        <v>4.37</v>
      </c>
      <c r="F22" s="9" t="n">
        <f aca="false">STANDARDIZE(E22,$E$41,$E$42)*-1</f>
        <v>1.81561580405273</v>
      </c>
      <c r="G22" s="9" t="n">
        <v>31</v>
      </c>
      <c r="H22" s="9" t="n">
        <f aca="false">STANDARDIZE(G22,$G$41,$G$42)</f>
        <v>2.00194103653437</v>
      </c>
      <c r="I22" s="9" t="n">
        <v>33.5</v>
      </c>
      <c r="J22" s="9" t="n">
        <f aca="false">STANDARDIZE(I22,$I$41,$I$42)</f>
        <v>-0.043193421279068</v>
      </c>
      <c r="K22" s="9" t="n">
        <v>121</v>
      </c>
      <c r="L22" s="9" t="n">
        <f aca="false">STANDARDIZE(K22,$K$41,$K$42)</f>
        <v>0.570149798268156</v>
      </c>
      <c r="M22" s="9" t="n">
        <v>4.38</v>
      </c>
      <c r="N22" s="9" t="n">
        <f aca="false">STANDARDIZE(M22,$M$41,$M$42)*-1</f>
        <v>-0.50734525487473</v>
      </c>
      <c r="O22" s="9" t="n">
        <v>6.96</v>
      </c>
      <c r="P22" s="9" t="n">
        <f aca="false">STANDARDIZE(O22,$O$41,$O$42)*-1</f>
        <v>0.24666596704324</v>
      </c>
      <c r="Q22" s="9" t="n">
        <f aca="false">F22+H22+J22+L22+N22+P22</f>
        <v>4.08383392974469</v>
      </c>
      <c r="R22" s="9" t="n">
        <f aca="false">AVERAGE(F22,H22,J22,L22,N22,P22)</f>
        <v>0.680638988290782</v>
      </c>
      <c r="S22" s="9" t="n">
        <v>3</v>
      </c>
      <c r="T22" s="9" t="n">
        <v>96</v>
      </c>
      <c r="U22" s="9" t="n">
        <v>85</v>
      </c>
      <c r="V22" s="10"/>
      <c r="W22" s="9" t="n">
        <v>16</v>
      </c>
      <c r="X22" s="9" t="n">
        <v>170</v>
      </c>
      <c r="Y22" s="9" t="n">
        <v>0</v>
      </c>
      <c r="Z22" s="9" t="n">
        <v>30</v>
      </c>
      <c r="AA22" s="9" t="n">
        <v>200</v>
      </c>
      <c r="AB22" s="9" t="n">
        <v>12.5</v>
      </c>
      <c r="AC22" s="10"/>
      <c r="AD22" s="9" t="n">
        <v>16</v>
      </c>
      <c r="AE22" s="9" t="n">
        <v>306</v>
      </c>
      <c r="AF22" s="9" t="n">
        <v>0</v>
      </c>
      <c r="AG22" s="9" t="n">
        <v>49</v>
      </c>
      <c r="AH22" s="9" t="n">
        <v>355</v>
      </c>
      <c r="AI22" s="9" t="n">
        <v>22.1875</v>
      </c>
      <c r="AJ22" s="10"/>
      <c r="AK22" s="9" t="n">
        <v>14</v>
      </c>
      <c r="AL22" s="9" t="n">
        <v>79</v>
      </c>
      <c r="AM22" s="9" t="n">
        <v>0</v>
      </c>
      <c r="AN22" s="9" t="n">
        <v>82</v>
      </c>
      <c r="AO22" s="9" t="n">
        <v>161</v>
      </c>
      <c r="AP22" s="9" t="n">
        <v>11.5</v>
      </c>
      <c r="AQ22" s="10"/>
      <c r="AR22" s="9" t="n">
        <v>11</v>
      </c>
      <c r="AS22" s="9" t="n">
        <v>59</v>
      </c>
      <c r="AT22" s="9" t="n">
        <v>0</v>
      </c>
      <c r="AU22" s="9" t="n">
        <v>36</v>
      </c>
      <c r="AV22" s="9" t="n">
        <v>95</v>
      </c>
      <c r="AW22" s="9" t="n">
        <v>8.63636363636364</v>
      </c>
      <c r="AX22" s="10"/>
      <c r="AY22" s="9"/>
      <c r="AZ22" s="9"/>
      <c r="BA22" s="9"/>
      <c r="BB22" s="9"/>
      <c r="BC22" s="9" t="n">
        <v>0</v>
      </c>
      <c r="BD22" s="9"/>
      <c r="BE22" s="9"/>
    </row>
    <row r="23" customFormat="false" ht="15" hidden="false" customHeight="false" outlineLevel="0" collapsed="false">
      <c r="A23" s="9" t="s">
        <v>286</v>
      </c>
      <c r="B23" s="9" t="s">
        <v>43</v>
      </c>
      <c r="C23" s="9" t="n">
        <v>73.38</v>
      </c>
      <c r="D23" s="9" t="n">
        <v>230</v>
      </c>
      <c r="E23" s="9" t="n">
        <v>4.6</v>
      </c>
      <c r="F23" s="9" t="n">
        <f aca="false">STANDARDIZE(E23,$E$41,$E$42)*-1</f>
        <v>0.157794935759954</v>
      </c>
      <c r="G23" s="9" t="n">
        <v>24</v>
      </c>
      <c r="H23" s="9" t="n">
        <f aca="false">STANDARDIZE(G23,$G$41,$G$42)</f>
        <v>0.635836618521922</v>
      </c>
      <c r="I23" s="9" t="n">
        <v>31.5</v>
      </c>
      <c r="J23" s="9" t="n">
        <f aca="false">STANDARDIZE(I23,$I$41,$I$42)</f>
        <v>-0.734288161744156</v>
      </c>
      <c r="K23" s="9" t="n">
        <v>118</v>
      </c>
      <c r="L23" s="9" t="n">
        <f aca="false">STANDARDIZE(K23,$K$41,$K$42)</f>
        <v>-0.0448432425604168</v>
      </c>
      <c r="M23" s="9" t="n">
        <v>4.24</v>
      </c>
      <c r="N23" s="9" t="n">
        <f aca="false">STANDARDIZE(M23,$M$41,$M$42)*-1</f>
        <v>0.399399455965213</v>
      </c>
      <c r="O23" s="9" t="n">
        <v>6.75</v>
      </c>
      <c r="P23" s="9" t="n">
        <f aca="false">STANDARDIZE(O23,$O$41,$O$42)*-1</f>
        <v>1.42626658171539</v>
      </c>
      <c r="Q23" s="9" t="n">
        <f aca="false">F23+H23+J23+L23+N23+P23</f>
        <v>1.84016618765791</v>
      </c>
      <c r="R23" s="9" t="n">
        <f aca="false">AVERAGE(F23,H23,J23,L23,N23,P23)</f>
        <v>0.306694364609651</v>
      </c>
      <c r="S23" s="9" t="n">
        <v>2</v>
      </c>
      <c r="T23" s="9" t="n">
        <v>48</v>
      </c>
      <c r="U23" s="9" t="n">
        <v>43</v>
      </c>
      <c r="V23" s="10"/>
      <c r="W23" s="9" t="n">
        <v>13</v>
      </c>
      <c r="X23" s="9" t="n">
        <v>677</v>
      </c>
      <c r="Y23" s="9" t="n">
        <v>0</v>
      </c>
      <c r="Z23" s="9" t="n">
        <v>0</v>
      </c>
      <c r="AA23" s="9" t="n">
        <v>677</v>
      </c>
      <c r="AB23" s="9" t="n">
        <v>52.0769230769231</v>
      </c>
      <c r="AC23" s="10"/>
      <c r="AD23" s="9" t="n">
        <v>16</v>
      </c>
      <c r="AE23" s="9" t="n">
        <v>927</v>
      </c>
      <c r="AF23" s="9" t="n">
        <v>0</v>
      </c>
      <c r="AG23" s="9" t="n">
        <v>4</v>
      </c>
      <c r="AH23" s="9" t="n">
        <v>931</v>
      </c>
      <c r="AI23" s="9" t="n">
        <v>58.1875</v>
      </c>
      <c r="AJ23" s="10"/>
      <c r="AK23" s="9" t="n">
        <v>6</v>
      </c>
      <c r="AL23" s="9" t="n">
        <v>301</v>
      </c>
      <c r="AM23" s="9" t="n">
        <v>0</v>
      </c>
      <c r="AN23" s="9" t="n">
        <v>0</v>
      </c>
      <c r="AO23" s="9" t="n">
        <v>301</v>
      </c>
      <c r="AP23" s="9" t="n">
        <v>50.1666666666667</v>
      </c>
      <c r="AQ23" s="10"/>
      <c r="AR23" s="9" t="n">
        <v>12</v>
      </c>
      <c r="AS23" s="9" t="n">
        <v>781</v>
      </c>
      <c r="AT23" s="9" t="n">
        <v>0</v>
      </c>
      <c r="AU23" s="9" t="n">
        <v>5</v>
      </c>
      <c r="AV23" s="9" t="n">
        <v>786</v>
      </c>
      <c r="AW23" s="9" t="n">
        <v>65.5</v>
      </c>
      <c r="AX23" s="10"/>
      <c r="AY23" s="9" t="n">
        <v>15</v>
      </c>
      <c r="AZ23" s="9" t="n">
        <v>943</v>
      </c>
      <c r="BA23" s="9" t="n">
        <v>0</v>
      </c>
      <c r="BB23" s="9" t="n">
        <v>2</v>
      </c>
      <c r="BC23" s="9" t="n">
        <v>945</v>
      </c>
      <c r="BD23" s="9" t="n">
        <v>63</v>
      </c>
      <c r="BE23" s="9"/>
    </row>
    <row r="24" customFormat="false" ht="15" hidden="false" customHeight="false" outlineLevel="0" collapsed="false">
      <c r="A24" s="9" t="s">
        <v>302</v>
      </c>
      <c r="B24" s="9" t="s">
        <v>43</v>
      </c>
      <c r="C24" s="9" t="n">
        <v>71</v>
      </c>
      <c r="D24" s="9" t="n">
        <v>219</v>
      </c>
      <c r="E24" s="9" t="n">
        <v>4.65</v>
      </c>
      <c r="F24" s="9" t="n">
        <f aca="false">STANDARDIZE(E24,$E$41,$E$42)*-1</f>
        <v>-0.202600905173263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 t="n">
        <f aca="false">F24+H24+J24+L24+N24+P24</f>
        <v>-0.202600905173263</v>
      </c>
      <c r="R24" s="9" t="n">
        <f aca="false">AVERAGE(F24,H24,J24,L24,N24,P24)</f>
        <v>-0.202600905173263</v>
      </c>
      <c r="S24" s="9" t="n">
        <v>4</v>
      </c>
      <c r="T24" s="9" t="n">
        <v>131</v>
      </c>
      <c r="U24" s="9" t="n">
        <v>112</v>
      </c>
      <c r="V24" s="10"/>
      <c r="W24" s="9"/>
      <c r="X24" s="9"/>
      <c r="Y24" s="9"/>
      <c r="Z24" s="9"/>
      <c r="AA24" s="9" t="n">
        <v>0</v>
      </c>
      <c r="AB24" s="9"/>
      <c r="AC24" s="10"/>
      <c r="AD24" s="9"/>
      <c r="AE24" s="9"/>
      <c r="AF24" s="9"/>
      <c r="AG24" s="9"/>
      <c r="AH24" s="9" t="n">
        <v>0</v>
      </c>
      <c r="AI24" s="9"/>
      <c r="AJ24" s="10"/>
      <c r="AK24" s="9"/>
      <c r="AL24" s="9"/>
      <c r="AM24" s="9"/>
      <c r="AN24" s="9"/>
      <c r="AO24" s="9" t="n">
        <v>0</v>
      </c>
      <c r="AP24" s="9"/>
      <c r="AQ24" s="10"/>
      <c r="AR24" s="9"/>
      <c r="AS24" s="9"/>
      <c r="AT24" s="9"/>
      <c r="AU24" s="9"/>
      <c r="AV24" s="9" t="n">
        <v>0</v>
      </c>
      <c r="AW24" s="9"/>
      <c r="AX24" s="10"/>
      <c r="AY24" s="9"/>
      <c r="AZ24" s="9"/>
      <c r="BA24" s="9"/>
      <c r="BB24" s="9"/>
      <c r="BC24" s="9" t="n">
        <v>0</v>
      </c>
      <c r="BD24" s="9"/>
      <c r="BE24" s="9"/>
    </row>
    <row r="25" customFormat="false" ht="15" hidden="false" customHeight="false" outlineLevel="0" collapsed="false">
      <c r="A25" s="9" t="s">
        <v>320</v>
      </c>
      <c r="B25" s="9" t="s">
        <v>43</v>
      </c>
      <c r="C25" s="9" t="n">
        <v>72.38</v>
      </c>
      <c r="D25" s="9" t="n">
        <v>221</v>
      </c>
      <c r="E25" s="9" t="n">
        <v>4.55</v>
      </c>
      <c r="F25" s="9" t="n">
        <f aca="false">STANDARDIZE(E25,$E$41,$E$42)*-1</f>
        <v>0.518190776693165</v>
      </c>
      <c r="G25" s="9" t="n">
        <v>17</v>
      </c>
      <c r="H25" s="9" t="n">
        <f aca="false">STANDARDIZE(G25,$G$41,$G$42)</f>
        <v>-0.730267799490525</v>
      </c>
      <c r="I25" s="9" t="n">
        <v>35.5</v>
      </c>
      <c r="J25" s="9" t="n">
        <f aca="false">STANDARDIZE(I25,$I$41,$I$42)</f>
        <v>0.64790131918602</v>
      </c>
      <c r="K25" s="9" t="n">
        <v>118</v>
      </c>
      <c r="L25" s="9" t="n">
        <f aca="false">STANDARDIZE(K25,$K$41,$K$42)</f>
        <v>-0.0448432425604168</v>
      </c>
      <c r="M25" s="9"/>
      <c r="N25" s="9"/>
      <c r="O25" s="9"/>
      <c r="P25" s="9"/>
      <c r="Q25" s="9" t="n">
        <f aca="false">F25+H25+J25+L25+N25+P25</f>
        <v>0.390981053828244</v>
      </c>
      <c r="R25" s="9" t="n">
        <f aca="false">AVERAGE(F25,H25,J25,L25,N25,P25)</f>
        <v>0.0977452634570609</v>
      </c>
      <c r="S25" s="9"/>
      <c r="T25" s="9"/>
      <c r="U25" s="9"/>
      <c r="V25" s="10"/>
      <c r="W25" s="9" t="n">
        <v>2</v>
      </c>
      <c r="X25" s="9" t="n">
        <v>0</v>
      </c>
      <c r="Y25" s="9" t="n">
        <v>0</v>
      </c>
      <c r="Z25" s="9" t="n">
        <v>5</v>
      </c>
      <c r="AA25" s="9" t="n">
        <v>5</v>
      </c>
      <c r="AB25" s="9" t="n">
        <v>2.5</v>
      </c>
      <c r="AC25" s="10"/>
      <c r="AD25" s="9"/>
      <c r="AE25" s="9"/>
      <c r="AF25" s="9"/>
      <c r="AG25" s="9"/>
      <c r="AH25" s="9" t="n">
        <v>0</v>
      </c>
      <c r="AI25" s="9"/>
      <c r="AJ25" s="10"/>
      <c r="AK25" s="9"/>
      <c r="AL25" s="9"/>
      <c r="AM25" s="9"/>
      <c r="AN25" s="9"/>
      <c r="AO25" s="9" t="n">
        <v>0</v>
      </c>
      <c r="AP25" s="9"/>
      <c r="AQ25" s="10"/>
      <c r="AR25" s="9"/>
      <c r="AS25" s="9"/>
      <c r="AT25" s="9"/>
      <c r="AU25" s="9"/>
      <c r="AV25" s="9" t="n">
        <v>0</v>
      </c>
      <c r="AW25" s="9"/>
      <c r="AX25" s="10"/>
      <c r="AY25" s="9"/>
      <c r="AZ25" s="9"/>
      <c r="BA25" s="9"/>
      <c r="BB25" s="9"/>
      <c r="BC25" s="9" t="n">
        <v>0</v>
      </c>
      <c r="BD25" s="9"/>
      <c r="BE25" s="9"/>
    </row>
    <row r="26" customFormat="false" ht="15" hidden="false" customHeight="false" outlineLevel="0" collapsed="false">
      <c r="A26" s="9" t="s">
        <v>324</v>
      </c>
      <c r="B26" s="9" t="s">
        <v>43</v>
      </c>
      <c r="C26" s="9" t="n">
        <v>69.5</v>
      </c>
      <c r="D26" s="9" t="n">
        <v>210</v>
      </c>
      <c r="E26" s="9" t="n">
        <v>4.5</v>
      </c>
      <c r="F26" s="9" t="n">
        <f aca="false">STANDARDIZE(E26,$E$41,$E$42)*-1</f>
        <v>0.878586617626376</v>
      </c>
      <c r="G26" s="9" t="n">
        <v>25</v>
      </c>
      <c r="H26" s="9" t="n">
        <f aca="false">STANDARDIZE(G26,$G$41,$G$42)</f>
        <v>0.8309943925237</v>
      </c>
      <c r="I26" s="9" t="n">
        <v>38.5</v>
      </c>
      <c r="J26" s="9" t="n">
        <f aca="false">STANDARDIZE(I26,$I$41,$I$42)</f>
        <v>1.68454342988365</v>
      </c>
      <c r="K26" s="9" t="n">
        <v>130</v>
      </c>
      <c r="L26" s="9" t="n">
        <f aca="false">STANDARDIZE(K26,$K$41,$K$42)</f>
        <v>2.41512892075388</v>
      </c>
      <c r="M26" s="9" t="n">
        <v>4.25</v>
      </c>
      <c r="N26" s="9" t="n">
        <f aca="false">STANDARDIZE(M26,$M$41,$M$42)*-1</f>
        <v>0.334631976619504</v>
      </c>
      <c r="O26" s="9" t="n">
        <v>6.87</v>
      </c>
      <c r="P26" s="9" t="n">
        <f aca="false">STANDARDIZE(O26,$O$41,$O$42)*-1</f>
        <v>0.752209087617018</v>
      </c>
      <c r="Q26" s="9" t="n">
        <f aca="false">F26+H26+J26+L26+N26+P26</f>
        <v>6.89609442502413</v>
      </c>
      <c r="R26" s="9" t="n">
        <f aca="false">AVERAGE(F26,H26,J26,L26,N26,P26)</f>
        <v>1.14934907083735</v>
      </c>
      <c r="S26" s="9"/>
      <c r="T26" s="9"/>
      <c r="U26" s="9"/>
      <c r="V26" s="10"/>
      <c r="W26" s="9"/>
      <c r="X26" s="9"/>
      <c r="Y26" s="9"/>
      <c r="Z26" s="9"/>
      <c r="AA26" s="9" t="n">
        <v>0</v>
      </c>
      <c r="AB26" s="9"/>
      <c r="AC26" s="10"/>
      <c r="AD26" s="9"/>
      <c r="AE26" s="9"/>
      <c r="AF26" s="9"/>
      <c r="AG26" s="9"/>
      <c r="AH26" s="9" t="n">
        <v>0</v>
      </c>
      <c r="AI26" s="9"/>
      <c r="AJ26" s="10"/>
      <c r="AK26" s="9"/>
      <c r="AL26" s="9"/>
      <c r="AM26" s="9"/>
      <c r="AN26" s="9"/>
      <c r="AO26" s="9" t="n">
        <v>0</v>
      </c>
      <c r="AP26" s="9"/>
      <c r="AQ26" s="10"/>
      <c r="AR26" s="9"/>
      <c r="AS26" s="9"/>
      <c r="AT26" s="9"/>
      <c r="AU26" s="9"/>
      <c r="AV26" s="9" t="n">
        <v>0</v>
      </c>
      <c r="AW26" s="9"/>
      <c r="AX26" s="10"/>
      <c r="AY26" s="9"/>
      <c r="AZ26" s="9"/>
      <c r="BA26" s="9"/>
      <c r="BB26" s="9"/>
      <c r="BC26" s="9" t="n">
        <v>0</v>
      </c>
      <c r="BD26" s="9"/>
      <c r="BE26" s="9"/>
    </row>
    <row r="27" customFormat="false" ht="15" hidden="false" customHeight="false" outlineLevel="0" collapsed="false">
      <c r="A27" s="9" t="s">
        <v>326</v>
      </c>
      <c r="B27" s="9" t="s">
        <v>43</v>
      </c>
      <c r="C27" s="9" t="n">
        <v>69</v>
      </c>
      <c r="D27" s="9" t="n">
        <v>209</v>
      </c>
      <c r="E27" s="9" t="n">
        <v>4.54</v>
      </c>
      <c r="F27" s="9" t="n">
        <f aca="false">STANDARDIZE(E27,$E$41,$E$42)*-1</f>
        <v>0.590269944879806</v>
      </c>
      <c r="G27" s="9" t="n">
        <v>20</v>
      </c>
      <c r="H27" s="9" t="n">
        <f aca="false">STANDARDIZE(G27,$G$41,$G$42)</f>
        <v>-0.14479447748519</v>
      </c>
      <c r="I27" s="9"/>
      <c r="J27" s="9"/>
      <c r="K27" s="9"/>
      <c r="L27" s="9"/>
      <c r="M27" s="9" t="n">
        <v>4.43</v>
      </c>
      <c r="N27" s="9" t="n">
        <f aca="false">STANDARDIZE(M27,$M$41,$M$42)*-1</f>
        <v>-0.83118265160328</v>
      </c>
      <c r="O27" s="9" t="n">
        <v>7.21</v>
      </c>
      <c r="P27" s="9" t="n">
        <f aca="false">STANDARDIZE(O27,$O$41,$O$42)*-1</f>
        <v>-1.15762047899504</v>
      </c>
      <c r="Q27" s="9" t="n">
        <f aca="false">F27+H27+J27+L27+N27+P27</f>
        <v>-1.5433276632037</v>
      </c>
      <c r="R27" s="9" t="n">
        <f aca="false">AVERAGE(F27,H27,J27,L27,N27,P27)</f>
        <v>-0.385831915800925</v>
      </c>
      <c r="S27" s="9"/>
      <c r="T27" s="9"/>
      <c r="U27" s="9"/>
      <c r="V27" s="10"/>
      <c r="W27" s="9"/>
      <c r="X27" s="9"/>
      <c r="Y27" s="9"/>
      <c r="Z27" s="9"/>
      <c r="AA27" s="9" t="n">
        <v>0</v>
      </c>
      <c r="AB27" s="9"/>
      <c r="AC27" s="10"/>
      <c r="AD27" s="9"/>
      <c r="AE27" s="9"/>
      <c r="AF27" s="9"/>
      <c r="AG27" s="9"/>
      <c r="AH27" s="9" t="n">
        <v>0</v>
      </c>
      <c r="AI27" s="9"/>
      <c r="AJ27" s="10"/>
      <c r="AK27" s="9"/>
      <c r="AL27" s="9"/>
      <c r="AM27" s="9"/>
      <c r="AN27" s="9"/>
      <c r="AO27" s="9" t="n">
        <v>0</v>
      </c>
      <c r="AP27" s="9"/>
      <c r="AQ27" s="10"/>
      <c r="AR27" s="9"/>
      <c r="AS27" s="9"/>
      <c r="AT27" s="9"/>
      <c r="AU27" s="9"/>
      <c r="AV27" s="9" t="n">
        <v>0</v>
      </c>
      <c r="AW27" s="9"/>
      <c r="AX27" s="10"/>
      <c r="AY27" s="9"/>
      <c r="AZ27" s="9"/>
      <c r="BA27" s="9"/>
      <c r="BB27" s="9"/>
      <c r="BC27" s="9" t="n">
        <v>0</v>
      </c>
      <c r="BD27" s="9"/>
      <c r="BE27" s="9"/>
    </row>
    <row r="28" customFormat="false" ht="15" hidden="false" customHeight="false" outlineLevel="0" collapsed="false">
      <c r="A28" s="9" t="s">
        <v>329</v>
      </c>
      <c r="B28" s="9" t="s">
        <v>43</v>
      </c>
      <c r="C28" s="9" t="n">
        <v>71.13</v>
      </c>
      <c r="D28" s="9" t="n">
        <v>208</v>
      </c>
      <c r="E28" s="9" t="n">
        <v>4.55</v>
      </c>
      <c r="F28" s="9" t="n">
        <f aca="false">STANDARDIZE(E28,$E$41,$E$42)*-1</f>
        <v>0.518190776693165</v>
      </c>
      <c r="G28" s="9" t="n">
        <v>15</v>
      </c>
      <c r="H28" s="9" t="n">
        <f aca="false">STANDARDIZE(G28,$G$41,$G$42)</f>
        <v>-1.12058334749408</v>
      </c>
      <c r="I28" s="9" t="n">
        <v>30.5</v>
      </c>
      <c r="J28" s="9" t="n">
        <f aca="false">STANDARDIZE(I28,$I$41,$I$42)</f>
        <v>-1.0798355319767</v>
      </c>
      <c r="K28" s="9" t="n">
        <v>119</v>
      </c>
      <c r="L28" s="9" t="n">
        <f aca="false">STANDARDIZE(K28,$K$41,$K$42)</f>
        <v>0.160154437715774</v>
      </c>
      <c r="M28" s="9" t="n">
        <v>4.4</v>
      </c>
      <c r="N28" s="9" t="n">
        <f aca="false">STANDARDIZE(M28,$M$41,$M$42)*-1</f>
        <v>-0.636880213566153</v>
      </c>
      <c r="O28" s="9" t="n">
        <v>7.12</v>
      </c>
      <c r="P28" s="9" t="n">
        <f aca="false">STANDARDIZE(O28,$O$41,$O$42)*-1</f>
        <v>-0.652077358421257</v>
      </c>
      <c r="Q28" s="9" t="n">
        <f aca="false">F28+H28+J28+L28+N28+P28</f>
        <v>-2.81103123704925</v>
      </c>
      <c r="R28" s="9" t="n">
        <f aca="false">AVERAGE(F28,H28,J28,L28,N28,P28)</f>
        <v>-0.468505206174875</v>
      </c>
      <c r="S28" s="9" t="n">
        <v>5</v>
      </c>
      <c r="T28" s="9" t="n">
        <v>164</v>
      </c>
      <c r="U28" s="9" t="n">
        <v>138</v>
      </c>
      <c r="V28" s="10"/>
      <c r="W28" s="9" t="n">
        <v>3</v>
      </c>
      <c r="X28" s="9" t="n">
        <v>9</v>
      </c>
      <c r="Y28" s="9" t="n">
        <v>0</v>
      </c>
      <c r="Z28" s="9" t="n">
        <v>30</v>
      </c>
      <c r="AA28" s="9" t="n">
        <v>39</v>
      </c>
      <c r="AB28" s="9" t="n">
        <v>13</v>
      </c>
      <c r="AC28" s="10"/>
      <c r="AD28" s="9"/>
      <c r="AE28" s="9"/>
      <c r="AF28" s="9"/>
      <c r="AG28" s="9"/>
      <c r="AH28" s="9" t="n">
        <v>0</v>
      </c>
      <c r="AI28" s="9"/>
      <c r="AJ28" s="10"/>
      <c r="AK28" s="9" t="n">
        <v>5</v>
      </c>
      <c r="AL28" s="9" t="n">
        <v>112</v>
      </c>
      <c r="AM28" s="9" t="n">
        <v>0</v>
      </c>
      <c r="AN28" s="9" t="n">
        <v>14</v>
      </c>
      <c r="AO28" s="9" t="n">
        <v>126</v>
      </c>
      <c r="AP28" s="9" t="n">
        <v>25.2</v>
      </c>
      <c r="AQ28" s="10"/>
      <c r="AR28" s="9" t="n">
        <v>15</v>
      </c>
      <c r="AS28" s="9" t="n">
        <v>283</v>
      </c>
      <c r="AT28" s="9" t="n">
        <v>0</v>
      </c>
      <c r="AU28" s="9" t="n">
        <v>164</v>
      </c>
      <c r="AV28" s="9" t="n">
        <v>447</v>
      </c>
      <c r="AW28" s="9" t="n">
        <v>29.8</v>
      </c>
      <c r="AX28" s="10"/>
      <c r="AY28" s="9" t="n">
        <v>9</v>
      </c>
      <c r="AZ28" s="9" t="n">
        <v>171</v>
      </c>
      <c r="BA28" s="9" t="n">
        <v>0</v>
      </c>
      <c r="BB28" s="9" t="n">
        <v>0</v>
      </c>
      <c r="BC28" s="9" t="n">
        <v>171</v>
      </c>
      <c r="BD28" s="9" t="n">
        <v>19</v>
      </c>
      <c r="BE28" s="9"/>
    </row>
    <row r="29" customFormat="false" ht="15" hidden="false" customHeight="false" outlineLevel="0" collapsed="false">
      <c r="A29" s="9" t="s">
        <v>331</v>
      </c>
      <c r="B29" s="9" t="s">
        <v>43</v>
      </c>
      <c r="C29" s="9" t="n">
        <v>70.5</v>
      </c>
      <c r="D29" s="9" t="n">
        <v>223</v>
      </c>
      <c r="E29" s="9" t="n">
        <v>4.53</v>
      </c>
      <c r="F29" s="9" t="n">
        <f aca="false">STANDARDIZE(E29,$E$41,$E$42)*-1</f>
        <v>0.662349113066447</v>
      </c>
      <c r="G29" s="9" t="n">
        <v>28</v>
      </c>
      <c r="H29" s="9" t="n">
        <f aca="false">STANDARDIZE(G29,$G$41,$G$42)</f>
        <v>1.41646771452903</v>
      </c>
      <c r="I29" s="9" t="n">
        <v>35</v>
      </c>
      <c r="J29" s="9" t="n">
        <f aca="false">STANDARDIZE(I29,$I$41,$I$42)</f>
        <v>0.475127634069748</v>
      </c>
      <c r="K29" s="9" t="n">
        <v>115</v>
      </c>
      <c r="L29" s="9" t="n">
        <f aca="false">STANDARDIZE(K29,$K$41,$K$42)</f>
        <v>-0.65983628338899</v>
      </c>
      <c r="M29" s="9" t="n">
        <v>4.62</v>
      </c>
      <c r="N29" s="9" t="n">
        <f aca="false">STANDARDIZE(M29,$M$41,$M$42)*-1</f>
        <v>-2.06176475917178</v>
      </c>
      <c r="O29" s="9"/>
      <c r="P29" s="9"/>
      <c r="Q29" s="9" t="n">
        <f aca="false">F29+H29+J29+L29+N29+P29</f>
        <v>-0.167656580895539</v>
      </c>
      <c r="R29" s="9" t="n">
        <f aca="false">AVERAGE(F29,H29,J29,L29,N29,P29)</f>
        <v>-0.0335313161791078</v>
      </c>
      <c r="S29" s="9" t="n">
        <v>6</v>
      </c>
      <c r="T29" s="9" t="n">
        <v>189</v>
      </c>
      <c r="U29" s="9" t="n">
        <v>155</v>
      </c>
      <c r="V29" s="10"/>
      <c r="W29" s="9" t="n">
        <v>8</v>
      </c>
      <c r="X29" s="9" t="n">
        <v>155</v>
      </c>
      <c r="Y29" s="9" t="n">
        <v>0</v>
      </c>
      <c r="Z29" s="9" t="n">
        <v>20</v>
      </c>
      <c r="AA29" s="9" t="n">
        <v>175</v>
      </c>
      <c r="AB29" s="9" t="n">
        <v>21.875</v>
      </c>
      <c r="AC29" s="10"/>
      <c r="AD29" s="9" t="n">
        <v>11</v>
      </c>
      <c r="AE29" s="9" t="n">
        <v>49</v>
      </c>
      <c r="AF29" s="9" t="n">
        <v>0</v>
      </c>
      <c r="AG29" s="9" t="n">
        <v>73</v>
      </c>
      <c r="AH29" s="9" t="n">
        <v>122</v>
      </c>
      <c r="AI29" s="9" t="n">
        <v>11.0909090909091</v>
      </c>
      <c r="AJ29" s="10"/>
      <c r="AK29" s="9"/>
      <c r="AL29" s="9"/>
      <c r="AM29" s="9"/>
      <c r="AN29" s="9"/>
      <c r="AO29" s="9" t="n">
        <v>0</v>
      </c>
      <c r="AP29" s="9"/>
      <c r="AQ29" s="10"/>
      <c r="AR29" s="9" t="n">
        <v>4</v>
      </c>
      <c r="AS29" s="9" t="n">
        <v>49</v>
      </c>
      <c r="AT29" s="9" t="n">
        <v>0</v>
      </c>
      <c r="AU29" s="9" t="n">
        <v>61</v>
      </c>
      <c r="AV29" s="9" t="n">
        <v>110</v>
      </c>
      <c r="AW29" s="9" t="n">
        <v>27.5</v>
      </c>
      <c r="AX29" s="10"/>
      <c r="AY29" s="9"/>
      <c r="AZ29" s="9"/>
      <c r="BA29" s="9"/>
      <c r="BB29" s="9"/>
      <c r="BC29" s="9" t="n">
        <v>0</v>
      </c>
      <c r="BD29" s="9"/>
      <c r="BE29" s="9"/>
    </row>
    <row r="30" customFormat="false" ht="15" hidden="false" customHeight="false" outlineLevel="0" collapsed="false">
      <c r="A30" s="9" t="s">
        <v>332</v>
      </c>
      <c r="B30" s="9" t="s">
        <v>43</v>
      </c>
      <c r="C30" s="9" t="n">
        <v>70.5</v>
      </c>
      <c r="D30" s="9" t="n">
        <v>214</v>
      </c>
      <c r="E30" s="9" t="n">
        <v>4.66</v>
      </c>
      <c r="F30" s="9" t="n">
        <f aca="false">STANDARDIZE(E30,$E$41,$E$42)*-1</f>
        <v>-0.274680073359904</v>
      </c>
      <c r="G30" s="9" t="n">
        <v>15</v>
      </c>
      <c r="H30" s="9" t="n">
        <f aca="false">STANDARDIZE(G30,$G$41,$G$42)</f>
        <v>-1.12058334749408</v>
      </c>
      <c r="I30" s="9" t="n">
        <v>32</v>
      </c>
      <c r="J30" s="9" t="n">
        <f aca="false">STANDARDIZE(I30,$I$41,$I$42)</f>
        <v>-0.561514476627884</v>
      </c>
      <c r="K30" s="9" t="n">
        <v>118</v>
      </c>
      <c r="L30" s="9" t="n">
        <f aca="false">STANDARDIZE(K30,$K$41,$K$42)</f>
        <v>-0.0448432425604168</v>
      </c>
      <c r="M30" s="9" t="n">
        <v>4.4</v>
      </c>
      <c r="N30" s="9" t="n">
        <f aca="false">STANDARDIZE(M30,$M$41,$M$42)*-1</f>
        <v>-0.636880213566153</v>
      </c>
      <c r="O30" s="9" t="n">
        <v>6.88</v>
      </c>
      <c r="P30" s="9" t="n">
        <f aca="false">STANDARDIZE(O30,$O$41,$O$42)*-1</f>
        <v>0.696037629775488</v>
      </c>
      <c r="Q30" s="9" t="n">
        <f aca="false">F30+H30+J30+L30+N30+P30</f>
        <v>-1.94246372383295</v>
      </c>
      <c r="R30" s="9" t="n">
        <f aca="false">AVERAGE(F30,H30,J30,L30,N30,P30)</f>
        <v>-0.323743953972158</v>
      </c>
      <c r="S30" s="9" t="n">
        <v>2</v>
      </c>
      <c r="T30" s="9" t="n">
        <v>58</v>
      </c>
      <c r="U30" s="9" t="n">
        <v>53</v>
      </c>
      <c r="V30" s="10"/>
      <c r="W30" s="9" t="n">
        <v>16</v>
      </c>
      <c r="X30" s="9" t="n">
        <v>312</v>
      </c>
      <c r="Y30" s="9" t="n">
        <v>0</v>
      </c>
      <c r="Z30" s="9" t="n">
        <v>128</v>
      </c>
      <c r="AA30" s="9" t="n">
        <v>440</v>
      </c>
      <c r="AB30" s="9" t="n">
        <v>27.5</v>
      </c>
      <c r="AC30" s="10"/>
      <c r="AD30" s="9" t="n">
        <v>5</v>
      </c>
      <c r="AE30" s="9" t="n">
        <v>191</v>
      </c>
      <c r="AF30" s="9" t="n">
        <v>0</v>
      </c>
      <c r="AG30" s="9" t="n">
        <v>0</v>
      </c>
      <c r="AH30" s="9" t="n">
        <v>191</v>
      </c>
      <c r="AI30" s="9" t="n">
        <v>38.2</v>
      </c>
      <c r="AJ30" s="10"/>
      <c r="AK30" s="9"/>
      <c r="AL30" s="9"/>
      <c r="AM30" s="9"/>
      <c r="AN30" s="9"/>
      <c r="AO30" s="9" t="n">
        <v>0</v>
      </c>
      <c r="AP30" s="9"/>
      <c r="AQ30" s="10"/>
      <c r="AR30" s="9"/>
      <c r="AS30" s="9"/>
      <c r="AT30" s="9"/>
      <c r="AU30" s="9"/>
      <c r="AV30" s="9" t="n">
        <v>0</v>
      </c>
      <c r="AW30" s="9"/>
      <c r="AX30" s="10"/>
      <c r="AY30" s="9"/>
      <c r="AZ30" s="9"/>
      <c r="BA30" s="9"/>
      <c r="BB30" s="9"/>
      <c r="BC30" s="9" t="n">
        <v>0</v>
      </c>
      <c r="BD30" s="9"/>
      <c r="BE30" s="9"/>
    </row>
    <row r="31" customFormat="false" ht="15" hidden="false" customHeight="false" outlineLevel="0" collapsed="false">
      <c r="A31" s="9" t="s">
        <v>334</v>
      </c>
      <c r="B31" s="9" t="s">
        <v>43</v>
      </c>
      <c r="C31" s="9" t="n">
        <v>68.25</v>
      </c>
      <c r="D31" s="9" t="n">
        <v>208</v>
      </c>
      <c r="E31" s="9" t="n">
        <v>4.68</v>
      </c>
      <c r="F31" s="9" t="n">
        <f aca="false">STANDARDIZE(E31,$E$41,$E$42)*-1</f>
        <v>-0.418838409733186</v>
      </c>
      <c r="G31" s="9" t="n">
        <v>19</v>
      </c>
      <c r="H31" s="9" t="n">
        <f aca="false">STANDARDIZE(G31,$G$41,$G$42)</f>
        <v>-0.339952251486968</v>
      </c>
      <c r="I31" s="9" t="n">
        <v>32.5</v>
      </c>
      <c r="J31" s="9" t="n">
        <f aca="false">STANDARDIZE(I31,$I$41,$I$42)</f>
        <v>-0.388740791511612</v>
      </c>
      <c r="K31" s="9" t="n">
        <v>113</v>
      </c>
      <c r="L31" s="9" t="n">
        <f aca="false">STANDARDIZE(K31,$K$41,$K$42)</f>
        <v>-1.06983164394137</v>
      </c>
      <c r="M31" s="9" t="n">
        <v>4.18</v>
      </c>
      <c r="N31" s="9" t="n">
        <f aca="false">STANDARDIZE(M31,$M$41,$M$42)*-1</f>
        <v>0.788004332039478</v>
      </c>
      <c r="O31" s="9" t="n">
        <v>6.95</v>
      </c>
      <c r="P31" s="9" t="n">
        <f aca="false">STANDARDIZE(O31,$O$41,$O$42)*-1</f>
        <v>0.30283742488477</v>
      </c>
      <c r="Q31" s="9" t="n">
        <f aca="false">F31+H31+J31+L31+N31+P31</f>
        <v>-1.12652133974889</v>
      </c>
      <c r="R31" s="9" t="n">
        <f aca="false">AVERAGE(F31,H31,J31,L31,N31,P31)</f>
        <v>-0.187753556624815</v>
      </c>
      <c r="S31" s="9"/>
      <c r="T31" s="9"/>
      <c r="U31" s="9"/>
      <c r="V31" s="10"/>
      <c r="W31" s="9"/>
      <c r="X31" s="9"/>
      <c r="Y31" s="9"/>
      <c r="Z31" s="9"/>
      <c r="AA31" s="9" t="n">
        <v>0</v>
      </c>
      <c r="AB31" s="9"/>
      <c r="AC31" s="10"/>
      <c r="AD31" s="9"/>
      <c r="AE31" s="9"/>
      <c r="AF31" s="9"/>
      <c r="AG31" s="9"/>
      <c r="AH31" s="9" t="n">
        <v>0</v>
      </c>
      <c r="AI31" s="9"/>
      <c r="AJ31" s="10"/>
      <c r="AK31" s="9"/>
      <c r="AL31" s="9"/>
      <c r="AM31" s="9"/>
      <c r="AN31" s="9"/>
      <c r="AO31" s="9" t="n">
        <v>0</v>
      </c>
      <c r="AP31" s="9"/>
      <c r="AQ31" s="10"/>
      <c r="AR31" s="9"/>
      <c r="AS31" s="9"/>
      <c r="AT31" s="9"/>
      <c r="AU31" s="9"/>
      <c r="AV31" s="9" t="n">
        <v>0</v>
      </c>
      <c r="AW31" s="9"/>
      <c r="AX31" s="10"/>
      <c r="AY31" s="9"/>
      <c r="AZ31" s="9"/>
      <c r="BA31" s="9"/>
      <c r="BB31" s="9"/>
      <c r="BC31" s="9" t="n">
        <v>0</v>
      </c>
      <c r="BD31" s="9"/>
      <c r="BE31" s="9"/>
    </row>
    <row r="32" customFormat="false" ht="15" hidden="false" customHeight="false" outlineLevel="0" collapsed="false">
      <c r="A32" s="9" t="s">
        <v>348</v>
      </c>
      <c r="B32" s="9" t="s">
        <v>43</v>
      </c>
      <c r="C32" s="9" t="n">
        <v>70.25</v>
      </c>
      <c r="D32" s="9" t="n">
        <v>168</v>
      </c>
      <c r="E32" s="9" t="n">
        <v>4.34</v>
      </c>
      <c r="F32" s="9" t="n">
        <f aca="false">STANDARDIZE(E32,$E$41,$E$42)*-1</f>
        <v>2.03185330861266</v>
      </c>
      <c r="G32" s="9"/>
      <c r="H32" s="9"/>
      <c r="I32" s="9" t="n">
        <v>34</v>
      </c>
      <c r="J32" s="9" t="n">
        <f aca="false">STANDARDIZE(I32,$I$41,$I$42)</f>
        <v>0.129580263837204</v>
      </c>
      <c r="K32" s="9" t="n">
        <v>121</v>
      </c>
      <c r="L32" s="9" t="n">
        <f aca="false">STANDARDIZE(K32,$K$41,$K$42)</f>
        <v>0.570149798268156</v>
      </c>
      <c r="M32" s="9"/>
      <c r="N32" s="9"/>
      <c r="O32" s="9"/>
      <c r="P32" s="9"/>
      <c r="Q32" s="9" t="n">
        <f aca="false">F32+H32+J32+L32+N32+P32</f>
        <v>2.73158337071802</v>
      </c>
      <c r="R32" s="9" t="n">
        <f aca="false">AVERAGE(F32,H32,J32,L32,N32,P32)</f>
        <v>0.910527790239339</v>
      </c>
      <c r="S32" s="9"/>
      <c r="T32" s="9"/>
      <c r="U32" s="9"/>
      <c r="V32" s="10"/>
      <c r="W32" s="9"/>
      <c r="X32" s="9"/>
      <c r="Y32" s="9"/>
      <c r="Z32" s="9"/>
      <c r="AA32" s="9" t="n">
        <v>0</v>
      </c>
      <c r="AB32" s="9"/>
      <c r="AC32" s="10"/>
      <c r="AD32" s="9" t="n">
        <v>1</v>
      </c>
      <c r="AE32" s="9" t="n">
        <v>0</v>
      </c>
      <c r="AF32" s="9" t="n">
        <v>0</v>
      </c>
      <c r="AG32" s="9" t="n">
        <v>5</v>
      </c>
      <c r="AH32" s="9" t="n">
        <v>5</v>
      </c>
      <c r="AI32" s="9" t="n">
        <v>5</v>
      </c>
      <c r="AJ32" s="10"/>
      <c r="AK32" s="9"/>
      <c r="AL32" s="9"/>
      <c r="AM32" s="9"/>
      <c r="AN32" s="9"/>
      <c r="AO32" s="9" t="n">
        <v>0</v>
      </c>
      <c r="AP32" s="9"/>
      <c r="AQ32" s="10"/>
      <c r="AR32" s="9"/>
      <c r="AS32" s="9"/>
      <c r="AT32" s="9"/>
      <c r="AU32" s="9"/>
      <c r="AV32" s="9" t="n">
        <v>0</v>
      </c>
      <c r="AW32" s="9"/>
      <c r="AX32" s="10"/>
      <c r="AY32" s="9"/>
      <c r="AZ32" s="9"/>
      <c r="BA32" s="9"/>
      <c r="BB32" s="9"/>
      <c r="BC32" s="9" t="n">
        <v>0</v>
      </c>
      <c r="BD32" s="9"/>
      <c r="BE32" s="9"/>
    </row>
    <row r="33" customFormat="false" ht="15" hidden="false" customHeight="false" outlineLevel="0" collapsed="false">
      <c r="A33" s="9" t="s">
        <v>355</v>
      </c>
      <c r="B33" s="9" t="s">
        <v>43</v>
      </c>
      <c r="C33" s="9" t="n">
        <v>69.13</v>
      </c>
      <c r="D33" s="9" t="n">
        <v>199</v>
      </c>
      <c r="E33" s="9" t="n">
        <v>4.8</v>
      </c>
      <c r="F33" s="9" t="n">
        <f aca="false">STANDARDIZE(E33,$E$41,$E$42)*-1</f>
        <v>-1.2837884279729</v>
      </c>
      <c r="G33" s="9" t="n">
        <v>18</v>
      </c>
      <c r="H33" s="9" t="n">
        <f aca="false">STANDARDIZE(G33,$G$41,$G$42)</f>
        <v>-0.535110025488746</v>
      </c>
      <c r="I33" s="9" t="n">
        <v>32.5</v>
      </c>
      <c r="J33" s="9" t="n">
        <f aca="false">STANDARDIZE(I33,$I$41,$I$42)</f>
        <v>-0.388740791511612</v>
      </c>
      <c r="K33" s="9" t="n">
        <v>112</v>
      </c>
      <c r="L33" s="9" t="n">
        <f aca="false">STANDARDIZE(K33,$K$41,$K$42)</f>
        <v>-1.27482932421756</v>
      </c>
      <c r="M33" s="9" t="n">
        <v>4.21</v>
      </c>
      <c r="N33" s="9" t="n">
        <f aca="false">STANDARDIZE(M33,$M$41,$M$42)*-1</f>
        <v>0.593701894002345</v>
      </c>
      <c r="O33" s="9" t="n">
        <v>7.17</v>
      </c>
      <c r="P33" s="9" t="n">
        <f aca="false">STANDARDIZE(O33,$O$41,$O$42)*-1</f>
        <v>-0.932934647628911</v>
      </c>
      <c r="Q33" s="9" t="n">
        <f aca="false">F33+H33+J33+L33+N33+P33</f>
        <v>-3.82170132281738</v>
      </c>
      <c r="R33" s="9" t="n">
        <f aca="false">AVERAGE(F33,H33,J33,L33,N33,P33)</f>
        <v>-0.636950220469564</v>
      </c>
      <c r="S33" s="9"/>
      <c r="T33" s="9"/>
      <c r="U33" s="9"/>
      <c r="V33" s="10"/>
      <c r="W33" s="9" t="n">
        <v>1</v>
      </c>
      <c r="X33" s="9" t="n">
        <v>9</v>
      </c>
      <c r="Y33" s="9" t="n">
        <v>0</v>
      </c>
      <c r="Z33" s="9" t="n">
        <v>0</v>
      </c>
      <c r="AA33" s="9" t="n">
        <v>9</v>
      </c>
      <c r="AB33" s="9" t="n">
        <v>9</v>
      </c>
      <c r="AC33" s="10"/>
      <c r="AD33" s="9"/>
      <c r="AE33" s="9"/>
      <c r="AF33" s="9"/>
      <c r="AG33" s="9"/>
      <c r="AH33" s="9" t="n">
        <v>0</v>
      </c>
      <c r="AI33" s="9"/>
      <c r="AJ33" s="10"/>
      <c r="AK33" s="9"/>
      <c r="AL33" s="9"/>
      <c r="AM33" s="9"/>
      <c r="AN33" s="9"/>
      <c r="AO33" s="9" t="n">
        <v>0</v>
      </c>
      <c r="AP33" s="9"/>
      <c r="AQ33" s="10"/>
      <c r="AR33" s="9"/>
      <c r="AS33" s="9"/>
      <c r="AT33" s="9"/>
      <c r="AU33" s="9"/>
      <c r="AV33" s="9" t="n">
        <v>0</v>
      </c>
      <c r="AW33" s="9"/>
      <c r="AX33" s="10"/>
      <c r="AY33" s="9"/>
      <c r="AZ33" s="9"/>
      <c r="BA33" s="9"/>
      <c r="BB33" s="9"/>
      <c r="BC33" s="9" t="n">
        <v>0</v>
      </c>
      <c r="BD33" s="9"/>
      <c r="BE33" s="9"/>
    </row>
    <row r="34" customFormat="false" ht="15" hidden="false" customHeight="false" outlineLevel="0" collapsed="false">
      <c r="A34" s="9" t="s">
        <v>358</v>
      </c>
      <c r="B34" s="9" t="s">
        <v>43</v>
      </c>
      <c r="C34" s="9" t="n">
        <v>70.25</v>
      </c>
      <c r="D34" s="9" t="n">
        <v>214</v>
      </c>
      <c r="E34" s="9" t="n">
        <v>4.73</v>
      </c>
      <c r="F34" s="9" t="n">
        <f aca="false">STANDARDIZE(E34,$E$41,$E$42)*-1</f>
        <v>-0.779234250666403</v>
      </c>
      <c r="G34" s="9" t="n">
        <v>21</v>
      </c>
      <c r="H34" s="9" t="n">
        <f aca="false">STANDARDIZE(G34,$G$41,$G$42)</f>
        <v>0.0503632965165879</v>
      </c>
      <c r="I34" s="9" t="n">
        <v>39</v>
      </c>
      <c r="J34" s="9" t="n">
        <f aca="false">STANDARDIZE(I34,$I$41,$I$42)</f>
        <v>1.85731711499992</v>
      </c>
      <c r="K34" s="9" t="n">
        <v>125</v>
      </c>
      <c r="L34" s="9" t="n">
        <f aca="false">STANDARDIZE(K34,$K$41,$K$42)</f>
        <v>1.39014051937292</v>
      </c>
      <c r="M34" s="9" t="n">
        <v>4.09</v>
      </c>
      <c r="N34" s="9" t="n">
        <f aca="false">STANDARDIZE(M34,$M$41,$M$42)*-1</f>
        <v>1.37091164615087</v>
      </c>
      <c r="O34" s="9" t="n">
        <v>6.85</v>
      </c>
      <c r="P34" s="9" t="n">
        <f aca="false">STANDARDIZE(O34,$O$41,$O$42)*-1</f>
        <v>0.864552003300083</v>
      </c>
      <c r="Q34" s="9" t="n">
        <f aca="false">F34+H34+J34+L34+N34+P34</f>
        <v>4.75405032967398</v>
      </c>
      <c r="R34" s="9" t="n">
        <f aca="false">AVERAGE(F34,H34,J34,L34,N34,P34)</f>
        <v>0.79234172161233</v>
      </c>
      <c r="S34" s="9" t="n">
        <v>6</v>
      </c>
      <c r="T34" s="9" t="n">
        <v>190</v>
      </c>
      <c r="U34" s="9" t="n">
        <v>156</v>
      </c>
      <c r="V34" s="10"/>
      <c r="W34" s="9" t="n">
        <v>1</v>
      </c>
      <c r="X34" s="9" t="n">
        <v>0</v>
      </c>
      <c r="Y34" s="9" t="n">
        <v>0</v>
      </c>
      <c r="Z34" s="9" t="n">
        <v>17</v>
      </c>
      <c r="AA34" s="9" t="n">
        <v>17</v>
      </c>
      <c r="AB34" s="9" t="n">
        <v>17</v>
      </c>
      <c r="AC34" s="10"/>
      <c r="AD34" s="9" t="n">
        <v>9</v>
      </c>
      <c r="AE34" s="9" t="n">
        <v>34</v>
      </c>
      <c r="AF34" s="9" t="n">
        <v>0</v>
      </c>
      <c r="AG34" s="9" t="n">
        <v>133</v>
      </c>
      <c r="AH34" s="9" t="n">
        <v>167</v>
      </c>
      <c r="AI34" s="9" t="n">
        <v>18.5555555555556</v>
      </c>
      <c r="AJ34" s="10"/>
      <c r="AK34" s="9" t="n">
        <v>16</v>
      </c>
      <c r="AL34" s="9" t="n">
        <v>73</v>
      </c>
      <c r="AM34" s="9" t="n">
        <v>0</v>
      </c>
      <c r="AN34" s="9" t="n">
        <v>299</v>
      </c>
      <c r="AO34" s="9" t="n">
        <v>372</v>
      </c>
      <c r="AP34" s="9" t="n">
        <v>23.25</v>
      </c>
      <c r="AQ34" s="10"/>
      <c r="AR34" s="9" t="n">
        <v>16</v>
      </c>
      <c r="AS34" s="9" t="n">
        <v>238</v>
      </c>
      <c r="AT34" s="9" t="n">
        <v>0</v>
      </c>
      <c r="AU34" s="9" t="n">
        <v>209</v>
      </c>
      <c r="AV34" s="9" t="n">
        <v>447</v>
      </c>
      <c r="AW34" s="9" t="n">
        <v>27.9375</v>
      </c>
      <c r="AX34" s="10"/>
      <c r="AY34" s="9" t="n">
        <v>10</v>
      </c>
      <c r="AZ34" s="9" t="n">
        <v>195</v>
      </c>
      <c r="BA34" s="9" t="n">
        <v>0</v>
      </c>
      <c r="BB34" s="9" t="n">
        <v>102</v>
      </c>
      <c r="BC34" s="9" t="n">
        <v>297</v>
      </c>
      <c r="BD34" s="9" t="n">
        <v>29.7</v>
      </c>
      <c r="BE34" s="9"/>
    </row>
    <row r="35" customFormat="false" ht="15" hidden="false" customHeight="false" outlineLevel="0" collapsed="false">
      <c r="A35" s="9" t="s">
        <v>360</v>
      </c>
      <c r="B35" s="9" t="s">
        <v>43</v>
      </c>
      <c r="C35" s="9" t="n">
        <v>65.75</v>
      </c>
      <c r="D35" s="9" t="n">
        <v>190</v>
      </c>
      <c r="E35" s="9" t="n">
        <v>4.8</v>
      </c>
      <c r="F35" s="9" t="n">
        <f aca="false">STANDARDIZE(E35,$E$41,$E$42)*-1</f>
        <v>-1.2837884279729</v>
      </c>
      <c r="G35" s="9" t="n">
        <v>15</v>
      </c>
      <c r="H35" s="9" t="n">
        <f aca="false">STANDARDIZE(G35,$G$41,$G$42)</f>
        <v>-1.12058334749408</v>
      </c>
      <c r="I35" s="9" t="n">
        <v>34</v>
      </c>
      <c r="J35" s="9" t="n">
        <f aca="false">STANDARDIZE(I35,$I$41,$I$42)</f>
        <v>0.129580263837204</v>
      </c>
      <c r="K35" s="9" t="n">
        <v>114</v>
      </c>
      <c r="L35" s="9" t="n">
        <f aca="false">STANDARDIZE(K35,$K$41,$K$42)</f>
        <v>-0.864833963665181</v>
      </c>
      <c r="M35" s="9" t="n">
        <v>4.25</v>
      </c>
      <c r="N35" s="9" t="n">
        <f aca="false">STANDARDIZE(M35,$M$41,$M$42)*-1</f>
        <v>0.334631976619504</v>
      </c>
      <c r="O35" s="9" t="n">
        <v>6.97</v>
      </c>
      <c r="P35" s="9" t="n">
        <f aca="false">STANDARDIZE(O35,$O$41,$O$42)*-1</f>
        <v>0.19049450920171</v>
      </c>
      <c r="Q35" s="9" t="n">
        <f aca="false">F35+H35+J35+L35+N35+P35</f>
        <v>-2.61449898947374</v>
      </c>
      <c r="R35" s="9" t="n">
        <f aca="false">AVERAGE(F35,H35,J35,L35,N35,P35)</f>
        <v>-0.435749831578957</v>
      </c>
      <c r="S35" s="9"/>
      <c r="T35" s="9"/>
      <c r="U35" s="9"/>
      <c r="V35" s="10"/>
      <c r="W35" s="9"/>
      <c r="X35" s="9"/>
      <c r="Y35" s="9"/>
      <c r="Z35" s="9"/>
      <c r="AA35" s="9" t="n">
        <v>0</v>
      </c>
      <c r="AB35" s="9"/>
      <c r="AC35" s="10"/>
      <c r="AD35" s="9"/>
      <c r="AE35" s="9"/>
      <c r="AF35" s="9"/>
      <c r="AG35" s="9"/>
      <c r="AH35" s="9" t="n">
        <v>0</v>
      </c>
      <c r="AI35" s="9"/>
      <c r="AJ35" s="10"/>
      <c r="AK35" s="9"/>
      <c r="AL35" s="9"/>
      <c r="AM35" s="9"/>
      <c r="AN35" s="9"/>
      <c r="AO35" s="9" t="n">
        <v>0</v>
      </c>
      <c r="AP35" s="9"/>
      <c r="AQ35" s="10"/>
      <c r="AR35" s="9"/>
      <c r="AS35" s="9"/>
      <c r="AT35" s="9"/>
      <c r="AU35" s="9"/>
      <c r="AV35" s="9" t="n">
        <v>0</v>
      </c>
      <c r="AW35" s="9"/>
      <c r="AX35" s="10"/>
      <c r="AY35" s="9"/>
      <c r="AZ35" s="9"/>
      <c r="BA35" s="9"/>
      <c r="BB35" s="9"/>
      <c r="BC35" s="9" t="n">
        <v>0</v>
      </c>
      <c r="BD35" s="9"/>
      <c r="BE35" s="9"/>
    </row>
    <row r="36" customFormat="false" ht="15" hidden="false" customHeight="false" outlineLevel="0" collapsed="false">
      <c r="A36" s="9" t="s">
        <v>389</v>
      </c>
      <c r="B36" s="9" t="s">
        <v>43</v>
      </c>
      <c r="C36" s="9" t="n">
        <v>70.5</v>
      </c>
      <c r="D36" s="9" t="n">
        <v>213</v>
      </c>
      <c r="E36" s="9" t="n">
        <v>4.68</v>
      </c>
      <c r="F36" s="9" t="n">
        <f aca="false">STANDARDIZE(E36,$E$41,$E$42)*-1</f>
        <v>-0.418838409733186</v>
      </c>
      <c r="G36" s="9" t="n">
        <v>15</v>
      </c>
      <c r="H36" s="9" t="n">
        <f aca="false">STANDARDIZE(G36,$G$41,$G$42)</f>
        <v>-1.12058334749408</v>
      </c>
      <c r="I36" s="9" t="n">
        <v>31</v>
      </c>
      <c r="J36" s="9" t="n">
        <f aca="false">STANDARDIZE(I36,$I$41,$I$42)</f>
        <v>-0.907061846860428</v>
      </c>
      <c r="K36" s="9" t="n">
        <v>117</v>
      </c>
      <c r="L36" s="9" t="n">
        <f aca="false">STANDARDIZE(K36,$K$41,$K$42)</f>
        <v>-0.249840922836608</v>
      </c>
      <c r="M36" s="9" t="n">
        <v>4.44</v>
      </c>
      <c r="N36" s="9" t="n">
        <f aca="false">STANDARDIZE(M36,$M$41,$M$42)*-1</f>
        <v>-0.895950130948995</v>
      </c>
      <c r="O36" s="9" t="n">
        <v>6.97</v>
      </c>
      <c r="P36" s="9" t="n">
        <f aca="false">STANDARDIZE(O36,$O$41,$O$42)*-1</f>
        <v>0.19049450920171</v>
      </c>
      <c r="Q36" s="9" t="n">
        <f aca="false">F36+H36+J36+L36+N36+P36</f>
        <v>-3.40178014867159</v>
      </c>
      <c r="R36" s="9" t="n">
        <f aca="false">AVERAGE(F36,H36,J36,L36,N36,P36)</f>
        <v>-0.566963358111931</v>
      </c>
      <c r="S36" s="9"/>
      <c r="T36" s="9"/>
      <c r="U36" s="9"/>
      <c r="V36" s="10"/>
      <c r="W36" s="9"/>
      <c r="X36" s="9"/>
      <c r="Y36" s="9"/>
      <c r="Z36" s="9"/>
      <c r="AA36" s="9" t="n">
        <v>0</v>
      </c>
      <c r="AB36" s="9"/>
      <c r="AC36" s="10"/>
      <c r="AD36" s="9"/>
      <c r="AE36" s="9"/>
      <c r="AF36" s="9"/>
      <c r="AG36" s="9"/>
      <c r="AH36" s="9" t="n">
        <v>0</v>
      </c>
      <c r="AI36" s="9"/>
      <c r="AJ36" s="10"/>
      <c r="AK36" s="9"/>
      <c r="AL36" s="9"/>
      <c r="AM36" s="9"/>
      <c r="AN36" s="9"/>
      <c r="AO36" s="9" t="n">
        <v>0</v>
      </c>
      <c r="AP36" s="9"/>
      <c r="AQ36" s="10"/>
      <c r="AR36" s="9"/>
      <c r="AS36" s="9"/>
      <c r="AT36" s="9"/>
      <c r="AU36" s="9"/>
      <c r="AV36" s="9" t="n">
        <v>0</v>
      </c>
      <c r="AW36" s="9"/>
      <c r="AX36" s="10"/>
      <c r="AY36" s="9"/>
      <c r="AZ36" s="9"/>
      <c r="BA36" s="9"/>
      <c r="BB36" s="9"/>
      <c r="BC36" s="9" t="n">
        <v>0</v>
      </c>
      <c r="BD36" s="9"/>
      <c r="BE36" s="9"/>
    </row>
    <row r="37" customFormat="false" ht="15" hidden="false" customHeight="false" outlineLevel="0" collapsed="false">
      <c r="A37" s="9" t="s">
        <v>390</v>
      </c>
      <c r="B37" s="9" t="s">
        <v>43</v>
      </c>
      <c r="C37" s="9" t="n">
        <v>69.13</v>
      </c>
      <c r="D37" s="9" t="n">
        <v>214</v>
      </c>
      <c r="E37" s="9" t="n">
        <v>4.76</v>
      </c>
      <c r="F37" s="9" t="n">
        <f aca="false">STANDARDIZE(E37,$E$41,$E$42)*-1</f>
        <v>-0.995471755226326</v>
      </c>
      <c r="G37" s="9" t="n">
        <v>17</v>
      </c>
      <c r="H37" s="9" t="n">
        <f aca="false">STANDARDIZE(G37,$G$41,$G$42)</f>
        <v>-0.730267799490525</v>
      </c>
      <c r="I37" s="9" t="n">
        <v>30</v>
      </c>
      <c r="J37" s="9" t="n">
        <f aca="false">STANDARDIZE(I37,$I$41,$I$42)</f>
        <v>-1.25260921709297</v>
      </c>
      <c r="K37" s="9" t="n">
        <v>110</v>
      </c>
      <c r="L37" s="9" t="n">
        <f aca="false">STANDARDIZE(K37,$K$41,$K$42)</f>
        <v>-1.68482468476995</v>
      </c>
      <c r="M37" s="9" t="n">
        <v>4.5</v>
      </c>
      <c r="N37" s="9" t="n">
        <f aca="false">STANDARDIZE(M37,$M$41,$M$42)*-1</f>
        <v>-1.28455500702325</v>
      </c>
      <c r="O37" s="9" t="n">
        <v>7.13</v>
      </c>
      <c r="P37" s="9" t="n">
        <f aca="false">STANDARDIZE(O37,$O$41,$O$42)*-1</f>
        <v>-0.708248816262787</v>
      </c>
      <c r="Q37" s="9" t="n">
        <f aca="false">F37+H37+J37+L37+N37+P37</f>
        <v>-6.65597727986581</v>
      </c>
      <c r="R37" s="9" t="n">
        <f aca="false">AVERAGE(F37,H37,J37,L37,N37,P37)</f>
        <v>-1.1093295466443</v>
      </c>
      <c r="S37" s="9" t="n">
        <v>5</v>
      </c>
      <c r="T37" s="9" t="n">
        <v>140</v>
      </c>
      <c r="U37" s="9" t="n">
        <v>121</v>
      </c>
      <c r="V37" s="10"/>
      <c r="W37" s="9" t="n">
        <v>16</v>
      </c>
      <c r="X37" s="9" t="n">
        <v>131</v>
      </c>
      <c r="Y37" s="9" t="n">
        <v>0</v>
      </c>
      <c r="Z37" s="9" t="n">
        <v>138</v>
      </c>
      <c r="AA37" s="9" t="n">
        <v>269</v>
      </c>
      <c r="AB37" s="9" t="n">
        <v>16.8125</v>
      </c>
      <c r="AC37" s="10"/>
      <c r="AD37" s="9" t="n">
        <v>14</v>
      </c>
      <c r="AE37" s="9" t="n">
        <v>208</v>
      </c>
      <c r="AF37" s="9" t="n">
        <v>0</v>
      </c>
      <c r="AG37" s="9" t="n">
        <v>130</v>
      </c>
      <c r="AH37" s="9" t="n">
        <v>338</v>
      </c>
      <c r="AI37" s="9" t="n">
        <v>24.1428571428571</v>
      </c>
      <c r="AJ37" s="10"/>
      <c r="AK37" s="9" t="n">
        <v>16</v>
      </c>
      <c r="AL37" s="9" t="n">
        <v>76</v>
      </c>
      <c r="AM37" s="9" t="n">
        <v>0</v>
      </c>
      <c r="AN37" s="9" t="n">
        <v>272</v>
      </c>
      <c r="AO37" s="9" t="n">
        <v>348</v>
      </c>
      <c r="AP37" s="9" t="n">
        <v>21.75</v>
      </c>
      <c r="AQ37" s="10"/>
      <c r="AR37" s="9" t="n">
        <v>15</v>
      </c>
      <c r="AS37" s="9" t="n">
        <v>11</v>
      </c>
      <c r="AT37" s="9" t="n">
        <v>0</v>
      </c>
      <c r="AU37" s="9" t="n">
        <v>269</v>
      </c>
      <c r="AV37" s="9" t="n">
        <v>280</v>
      </c>
      <c r="AW37" s="9" t="n">
        <v>18.6666666666667</v>
      </c>
      <c r="AX37" s="10"/>
      <c r="AY37" s="9"/>
      <c r="AZ37" s="9"/>
      <c r="BA37" s="9"/>
      <c r="BB37" s="9"/>
      <c r="BC37" s="9" t="n">
        <v>0</v>
      </c>
      <c r="BD37" s="9"/>
      <c r="BE37" s="9"/>
    </row>
    <row r="38" customFormat="false" ht="15" hidden="false" customHeight="false" outlineLevel="0" collapsed="false">
      <c r="A38" s="9" t="s">
        <v>408</v>
      </c>
      <c r="B38" s="9" t="s">
        <v>43</v>
      </c>
      <c r="C38" s="9" t="n">
        <v>70.13</v>
      </c>
      <c r="D38" s="9" t="n">
        <v>201</v>
      </c>
      <c r="E38" s="9" t="n">
        <v>4.68</v>
      </c>
      <c r="F38" s="9" t="n">
        <f aca="false">STANDARDIZE(E38,$E$41,$E$42)*-1</f>
        <v>-0.418838409733186</v>
      </c>
      <c r="G38" s="9"/>
      <c r="H38" s="9"/>
      <c r="I38" s="9" t="n">
        <v>32</v>
      </c>
      <c r="J38" s="9" t="n">
        <f aca="false">STANDARDIZE(I38,$I$41,$I$42)</f>
        <v>-0.561514476627884</v>
      </c>
      <c r="K38" s="9" t="n">
        <v>118</v>
      </c>
      <c r="L38" s="9" t="n">
        <f aca="false">STANDARDIZE(K38,$K$41,$K$42)</f>
        <v>-0.0448432425604168</v>
      </c>
      <c r="M38" s="9"/>
      <c r="N38" s="9"/>
      <c r="O38" s="9"/>
      <c r="P38" s="9"/>
      <c r="Q38" s="9" t="n">
        <f aca="false">F38+H38+J38+L38+N38+P38</f>
        <v>-1.02519612892149</v>
      </c>
      <c r="R38" s="9" t="n">
        <f aca="false">AVERAGE(F38,H38,J38,L38,N38,P38)</f>
        <v>-0.341732042973829</v>
      </c>
      <c r="S38" s="9" t="n">
        <v>6</v>
      </c>
      <c r="T38" s="9" t="n">
        <v>199</v>
      </c>
      <c r="U38" s="9" t="n">
        <v>163</v>
      </c>
      <c r="V38" s="10"/>
      <c r="W38" s="9" t="n">
        <v>14</v>
      </c>
      <c r="X38" s="9" t="n">
        <v>48</v>
      </c>
      <c r="Y38" s="9" t="n">
        <v>0</v>
      </c>
      <c r="Z38" s="9" t="n">
        <v>249</v>
      </c>
      <c r="AA38" s="9" t="n">
        <v>297</v>
      </c>
      <c r="AB38" s="9" t="n">
        <v>21.2142857142857</v>
      </c>
      <c r="AC38" s="10"/>
      <c r="AD38" s="9" t="n">
        <v>14</v>
      </c>
      <c r="AE38" s="9" t="n">
        <v>172</v>
      </c>
      <c r="AF38" s="9" t="n">
        <v>0</v>
      </c>
      <c r="AG38" s="9" t="n">
        <v>101</v>
      </c>
      <c r="AH38" s="9" t="n">
        <v>273</v>
      </c>
      <c r="AI38" s="9" t="n">
        <v>19.5</v>
      </c>
      <c r="AJ38" s="10"/>
      <c r="AK38" s="9" t="n">
        <v>16</v>
      </c>
      <c r="AL38" s="9" t="n">
        <v>470</v>
      </c>
      <c r="AM38" s="9" t="n">
        <v>0</v>
      </c>
      <c r="AN38" s="9" t="n">
        <v>106</v>
      </c>
      <c r="AO38" s="9" t="n">
        <v>576</v>
      </c>
      <c r="AP38" s="9" t="n">
        <v>36</v>
      </c>
      <c r="AQ38" s="10"/>
      <c r="AR38" s="9" t="n">
        <v>10</v>
      </c>
      <c r="AS38" s="9" t="n">
        <v>423</v>
      </c>
      <c r="AT38" s="9" t="n">
        <v>0</v>
      </c>
      <c r="AU38" s="9" t="n">
        <v>0</v>
      </c>
      <c r="AV38" s="9" t="n">
        <v>423</v>
      </c>
      <c r="AW38" s="9" t="n">
        <v>42.3</v>
      </c>
      <c r="AX38" s="10"/>
      <c r="AY38" s="9" t="n">
        <v>16</v>
      </c>
      <c r="AZ38" s="9" t="n">
        <v>469</v>
      </c>
      <c r="BA38" s="9" t="n">
        <v>0</v>
      </c>
      <c r="BB38" s="9" t="n">
        <v>0</v>
      </c>
      <c r="BC38" s="9" t="n">
        <v>469</v>
      </c>
      <c r="BD38" s="9" t="n">
        <v>29.3125</v>
      </c>
      <c r="BE38" s="9"/>
    </row>
    <row r="39" customFormat="false" ht="15" hidden="false" customHeight="false" outlineLevel="0" collapsed="false">
      <c r="A39" s="9" t="s">
        <v>434</v>
      </c>
      <c r="B39" s="9" t="s">
        <v>43</v>
      </c>
      <c r="C39" s="9" t="n">
        <v>68.38</v>
      </c>
      <c r="D39" s="9" t="n">
        <v>216</v>
      </c>
      <c r="E39" s="9" t="n">
        <v>4.55</v>
      </c>
      <c r="F39" s="9" t="n">
        <f aca="false">STANDARDIZE(E39,$E$41,$E$42)*-1</f>
        <v>0.518190776693165</v>
      </c>
      <c r="G39" s="9" t="n">
        <v>27</v>
      </c>
      <c r="H39" s="9" t="n">
        <f aca="false">STANDARDIZE(G39,$G$41,$G$42)</f>
        <v>1.22130994052726</v>
      </c>
      <c r="I39" s="9" t="n">
        <v>33</v>
      </c>
      <c r="J39" s="9" t="n">
        <f aca="false">STANDARDIZE(I39,$I$41,$I$42)</f>
        <v>-0.21596710639534</v>
      </c>
      <c r="K39" s="9" t="n">
        <v>122</v>
      </c>
      <c r="L39" s="9" t="n">
        <f aca="false">STANDARDIZE(K39,$K$41,$K$42)</f>
        <v>0.775147478544347</v>
      </c>
      <c r="M39" s="9" t="n">
        <v>4.17</v>
      </c>
      <c r="N39" s="9" t="n">
        <f aca="false">STANDARDIZE(M39,$M$41,$M$42)*-1</f>
        <v>0.852771811385187</v>
      </c>
      <c r="O39" s="9" t="n">
        <v>6.7</v>
      </c>
      <c r="P39" s="9" t="n">
        <f aca="false">STANDARDIZE(O39,$O$41,$O$42)*-1</f>
        <v>1.70712387092305</v>
      </c>
      <c r="Q39" s="9" t="n">
        <f aca="false">F39+H39+J39+L39+N39+P39</f>
        <v>4.85857677167766</v>
      </c>
      <c r="R39" s="9" t="n">
        <f aca="false">AVERAGE(F39,H39,J39,L39,N39,P39)</f>
        <v>0.80976279527961</v>
      </c>
      <c r="S39" s="9" t="n">
        <v>5</v>
      </c>
      <c r="T39" s="9" t="n">
        <v>160</v>
      </c>
      <c r="U39" s="9" t="n">
        <v>134</v>
      </c>
      <c r="V39" s="10"/>
      <c r="W39" s="9" t="n">
        <v>14</v>
      </c>
      <c r="X39" s="9" t="n">
        <v>566</v>
      </c>
      <c r="Y39" s="9" t="n">
        <v>0</v>
      </c>
      <c r="Z39" s="9" t="n">
        <v>0</v>
      </c>
      <c r="AA39" s="9" t="n">
        <v>566</v>
      </c>
      <c r="AB39" s="9" t="n">
        <v>40.4285714285714</v>
      </c>
      <c r="AC39" s="10"/>
      <c r="AD39" s="9" t="n">
        <v>13</v>
      </c>
      <c r="AE39" s="9" t="n">
        <v>175</v>
      </c>
      <c r="AF39" s="9" t="n">
        <v>0</v>
      </c>
      <c r="AG39" s="9" t="n">
        <v>6</v>
      </c>
      <c r="AH39" s="9" t="n">
        <v>181</v>
      </c>
      <c r="AI39" s="9" t="n">
        <v>13.9230769230769</v>
      </c>
      <c r="AJ39" s="10"/>
      <c r="AK39" s="9" t="n">
        <v>8</v>
      </c>
      <c r="AL39" s="9" t="n">
        <v>140</v>
      </c>
      <c r="AM39" s="9" t="n">
        <v>0</v>
      </c>
      <c r="AN39" s="9" t="n">
        <v>48</v>
      </c>
      <c r="AO39" s="9" t="n">
        <v>188</v>
      </c>
      <c r="AP39" s="9" t="n">
        <v>23.5</v>
      </c>
      <c r="AQ39" s="10"/>
      <c r="AR39" s="9"/>
      <c r="AS39" s="9"/>
      <c r="AT39" s="9"/>
      <c r="AU39" s="9"/>
      <c r="AV39" s="9" t="n">
        <v>0</v>
      </c>
      <c r="AW39" s="9"/>
      <c r="AX39" s="10"/>
      <c r="AY39" s="9"/>
      <c r="AZ39" s="9"/>
      <c r="BA39" s="9"/>
      <c r="BB39" s="9"/>
      <c r="BC39" s="9" t="n">
        <v>0</v>
      </c>
      <c r="BD39" s="9"/>
      <c r="BE39" s="9"/>
    </row>
    <row r="41" customFormat="false" ht="15" hidden="false" customHeight="false" outlineLevel="0" collapsed="false">
      <c r="B41" s="9" t="s">
        <v>479</v>
      </c>
      <c r="C41" s="16" t="n">
        <f aca="false">AVERAGE(C3:C39)</f>
        <v>70.2216216216216</v>
      </c>
      <c r="D41" s="16" t="n">
        <f aca="false">AVERAGE(D3:D39)</f>
        <v>213</v>
      </c>
      <c r="E41" s="16" t="n">
        <f aca="false">AVERAGE(E3:E39)</f>
        <v>4.62189189189189</v>
      </c>
      <c r="F41" s="16"/>
      <c r="G41" s="16" t="n">
        <f aca="false">AVERAGE(G3:G39)</f>
        <v>20.741935483871</v>
      </c>
      <c r="H41" s="16"/>
      <c r="I41" s="16" t="n">
        <f aca="false">AVERAGE(I3:I39)</f>
        <v>33.625</v>
      </c>
      <c r="J41" s="16"/>
      <c r="K41" s="16" t="n">
        <f aca="false">AVERAGE(K3:K39)</f>
        <v>118.21875</v>
      </c>
      <c r="L41" s="16"/>
      <c r="M41" s="16" t="n">
        <f aca="false">AVERAGE(M3:M39)</f>
        <v>4.30166666666667</v>
      </c>
      <c r="N41" s="16"/>
      <c r="O41" s="16" t="n">
        <f aca="false">AVERAGE(O3:O39)</f>
        <v>7.00391304347826</v>
      </c>
      <c r="P41" s="16"/>
    </row>
    <row r="42" customFormat="false" ht="15" hidden="false" customHeight="false" outlineLevel="0" collapsed="false">
      <c r="B42" s="9" t="s">
        <v>480</v>
      </c>
      <c r="C42" s="16" t="n">
        <f aca="false">_xlfn.STDEV.P(C3:C39)</f>
        <v>1.96670737805192</v>
      </c>
      <c r="D42" s="16" t="n">
        <f aca="false">_xlfn.STDEV.P(D3:D39)</f>
        <v>15.7771644765122</v>
      </c>
      <c r="E42" s="16" t="n">
        <f aca="false">_xlfn.STDEV.P(E3:E39)</f>
        <v>0.138736340215607</v>
      </c>
      <c r="F42" s="16"/>
      <c r="G42" s="16" t="n">
        <f aca="false">_xlfn.STDEV.P(G3:G39)</f>
        <v>5.12405926494575</v>
      </c>
      <c r="H42" s="16"/>
      <c r="I42" s="16" t="n">
        <f aca="false">_xlfn.STDEV.P(I3:I39)</f>
        <v>2.89395922569756</v>
      </c>
      <c r="J42" s="16"/>
      <c r="K42" s="16" t="n">
        <f aca="false">_xlfn.STDEV.P(K3:K39)</f>
        <v>4.87810397977534</v>
      </c>
      <c r="L42" s="16"/>
      <c r="M42" s="16" t="n">
        <f aca="false">_xlfn.STDEV.P(M3:M39)</f>
        <v>0.15439847437358</v>
      </c>
      <c r="N42" s="16"/>
      <c r="O42" s="16" t="n">
        <f aca="false">_xlfn.STDEV.P(O3:O39)</f>
        <v>0.17802635687704</v>
      </c>
      <c r="P42" s="16"/>
    </row>
  </sheetData>
  <mergeCells count="6">
    <mergeCell ref="A1:U1"/>
    <mergeCell ref="W1:AB1"/>
    <mergeCell ref="AD1:AI1"/>
    <mergeCell ref="AK1:AP1"/>
    <mergeCell ref="AR1:AW1"/>
    <mergeCell ref="AY1:B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2018-05-28T11:09:26Z</dcterms:created>
  <dc:creator>Jordan Cook</dc:creator>
  <dc:description/>
  <dc:language>en-US</dc:language>
  <cp:lastModifiedBy/>
  <dcterms:modified xsi:type="dcterms:W3CDTF">2021-10-02T16:03:58Z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